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ORK_2021\NABÍDKY 2021\04_FN Olomouc_mamograf\"/>
    </mc:Choice>
  </mc:AlternateContent>
  <xr:revisionPtr revIDLastSave="0" documentId="13_ncr:1_{78F0A904-7E23-4366-9714-3D43054FAECD}" xr6:coauthVersionLast="45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G11" i="1"/>
  <c r="I10" i="1"/>
  <c r="G10" i="1"/>
  <c r="C78" i="2"/>
  <c r="C80" i="2"/>
  <c r="I34" i="1" l="1"/>
  <c r="G34" i="1"/>
  <c r="I31" i="1"/>
  <c r="G31" i="1"/>
  <c r="G30" i="1"/>
  <c r="I30" i="1" s="1"/>
  <c r="I32" i="1" s="1"/>
  <c r="I24" i="1"/>
  <c r="I26" i="1" s="1"/>
  <c r="G24" i="1"/>
  <c r="G16" i="1"/>
  <c r="I16" i="1" s="1"/>
  <c r="I18" i="1" s="1"/>
  <c r="G32" i="1"/>
  <c r="E32" i="1"/>
  <c r="I22" i="1"/>
  <c r="G22" i="1"/>
  <c r="E22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<sst xmlns="http://schemas.openxmlformats.org/spreadsheetml/2006/main" count="199" uniqueCount="147">
  <si>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</si>
  <si>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</si>
  <si>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</si>
  <si>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</si>
  <si>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</si>
  <si>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</si>
  <si>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</si>
  <si>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</si>
  <si>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</si>
  <si>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</si>
  <si>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</si>
  <si>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</si>
  <si>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</si>
  <si>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</si>
  <si>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</si>
  <si>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</si>
  <si>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</si>
  <si>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</si>
  <si>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</si>
  <si>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</si>
  <si>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</si>
  <si>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</si>
  <si>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</si>
  <si>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</si>
  <si>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</si>
  <si>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</si>
  <si>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</si>
  <si>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</si>
  <si>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</si>
  <si>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</si>
  <si>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</si>
  <si>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</si>
  <si>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</si>
  <si>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</si>
  <si>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</si>
  <si>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</si>
  <si>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</si>
  <si>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</si>
  <si>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</si>
  <si>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</si>
  <si>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</si>
  <si>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</si>
  <si>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</si>
  <si>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</si>
  <si>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</si>
  <si>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</si>
  <si>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</si>
  <si>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</si>
  <si>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</si>
  <si>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</si>
  <si>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</si>
  <si>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</si>
  <si>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</si>
  <si>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</si>
  <si>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</si>
  <si>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</si>
  <si>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</si>
  <si>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</si>
  <si>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plně digitální mamografický přístroj s maximální pacientskou průchodností, s plochým detektorem, jednou akvizační  a dvěmi specializovanými mamografickými vyhodnocovacími stanicemi, včetně stereotaktické jednotky a vybavní umožňující 3D snímání prsu, nabízející nové možnosti při odhalování rakoviny prsu</t>
  </si>
  <si>
    <t xml:space="preserve">Přístroj musí vystavovat pacienty minimální radiační zátěži vzhledem k pravidelným screeningovým vyšetřením </t>
  </si>
  <si>
    <t>Přístroj musí disponovat automaticky optimalizovanou sílou komprese s možností manuálního nastavení pomocí mikroprocesoru (nožní ovládání)</t>
  </si>
  <si>
    <t xml:space="preserve">Přístroj musí mít automatickou dekompresi po expozici </t>
  </si>
  <si>
    <t xml:space="preserve">Přístroj musí disponovat zařízením pro zvětšovací techniku z pevného materiálu se zvětšovacím faktorem 1,5x nebo 1,6x a 1,8x </t>
  </si>
  <si>
    <t>Přístroj musí mít digitální indikaci úhlu rotace ramene, síly komprese a tloušťky komprese</t>
  </si>
  <si>
    <t>Přístroj musí mít izocentrické C rameno s motorickou rotací v rozsahu ±180 ° s ohniskovou vzdáleností min. 65 cm a motorizovaným výškovým nastavením v rozsahu min. 70–145 cm nad podlahou (nožní ovladač)</t>
  </si>
  <si>
    <t>Přístroj musí být vybaven minimálně následujícími kompresními deskami :</t>
  </si>
  <si>
    <t>• deska pro základní screeningová vyšetření (pro malá i velká prsa)</t>
  </si>
  <si>
    <t>• deska pro cílená vyšetření, bodové komprese</t>
  </si>
  <si>
    <t>• deska pro snímky se zvětšením (včetně podpěr)</t>
  </si>
  <si>
    <t>• deska pro stereotaktická vyšetření (vertikální i laterální přístup)</t>
  </si>
  <si>
    <t>Generátor</t>
  </si>
  <si>
    <t>Přístroj musí mít vysokofrekvenční generátor o výkonu min. 5 kW s možností připojení na síťové napětí</t>
  </si>
  <si>
    <t>Přístroj musí disponovat volbou snímkovacího napětí v rozsahu min. 25–45 kV (s odstupňováním po 1 kV), snímkovacího produktu min. 5–500 mAs min. a snímkovacího času v rozsahu             min. 100 ms – 5 s</t>
  </si>
  <si>
    <t>Rentgenka</t>
  </si>
  <si>
    <t>Přístroj musí disponovat výkonným zářičem s vysokoobrátkovou anodou ( min. 8 800 ot/min) s ohnisky o velikosti 0,1 a 0,3 mm dle normy IEC 336</t>
  </si>
  <si>
    <t>Tepelná kapacita anody musí být min. 340 kHU</t>
  </si>
  <si>
    <t>Chladící výkon anody musí být min. 40 kHU/min</t>
  </si>
  <si>
    <t xml:space="preserve">Přístroj musí disponovat min. dvěmi motorizovanými filtry Mo, Rh, Ag nebo W </t>
  </si>
  <si>
    <t>Přístroj musí disponovat plně automatickým kolimačním systémem</t>
  </si>
  <si>
    <t>Přístroj musí mít zařízení nebo příslušentsví, které poskytuje kvantitativní informaci o ozáření pacientky s možností RDSR dle ČSN EN 61910-1 společně se snímky do PACS a na server třetí strany</t>
  </si>
  <si>
    <t>Detektor</t>
  </si>
  <si>
    <r>
      <t>Detektor musí být technologie s přímou nebo nepřímou konverzí RTG s detektorem z materiálu aSe nebo Csl s užitečnou velikostí pole detektoru min. 24</t>
    </r>
    <r>
      <rPr>
        <sz val="12"/>
        <rFont val="Calibri"/>
        <family val="2"/>
        <charset val="238"/>
      </rPr>
      <t>×</t>
    </r>
    <r>
      <rPr>
        <sz val="12"/>
        <rFont val="Arial"/>
        <family val="2"/>
        <charset val="238"/>
      </rPr>
      <t>29 cm</t>
    </r>
  </si>
  <si>
    <t>Tloušťka detektoru musí být maximálně 70 mm u strany hrudní stěny</t>
  </si>
  <si>
    <t>Velikost bodu nesmí být větší jako 100 µm pro všechny typy vyšetření – velikost pixelu platná a používaná během 2D i 3D snímkování</t>
  </si>
  <si>
    <t>Přístroj musí mít efektivní zpracování signálu DQE min. 70%</t>
  </si>
  <si>
    <t>Stereotaktická jednotka s možností biopsie</t>
  </si>
  <si>
    <t>Součástí přístroje musí být zařízení pro přímou digitální automatickou stereotaktickou biopsii s ovládacím pultem s automatickým motorizovaným pohybem držáku jehel na předem určenou pozici, speciální kompresní bioptická deska, ochrana obličeje, vertikální držák jehel pro všechny standardní rozměry, hardwarové změny pro mamografický systém, kalibrační fantom a kalibrační jehly</t>
  </si>
  <si>
    <t>Zařízení musí být kompatibilní s bioptickými děly včetně nutného příslušenství</t>
  </si>
  <si>
    <t>Zařízením musí být možné provádět vertikální i laterální biopsie</t>
  </si>
  <si>
    <t>Hmotnost samostatné bioptické jednotky nesmí být větší jako 5 kg nebo 13 kg včetně mobilního vozíku</t>
  </si>
  <si>
    <t xml:space="preserve">3D tomosyntéza </t>
  </si>
  <si>
    <t>Úhel skenování musí být min. 20°</t>
  </si>
  <si>
    <t>Počet projekcí musí být min 9</t>
  </si>
  <si>
    <t>Čas tomosyntézy nesmí být delší jako 10 s</t>
  </si>
  <si>
    <t>Tomosyntéza musíbýt prováděna s použitím protirozptylové mřížky pro eliminaci sekundárního záření</t>
  </si>
  <si>
    <t>Systém musí být rozšiřitelný o CESM</t>
  </si>
  <si>
    <t>Vzdálenost mezi akvizačními rovinami musí být max. 0,5 mm</t>
  </si>
  <si>
    <t>Systém musí disponovat optimalizovaným iterativním rekonstrukčním algoritmem pro kalkulaci obrazů jednotlivých řezů a zobrazení na akviziční stanici</t>
  </si>
  <si>
    <t>Systém musí obsahovat SW pro zobrazení syntetických snímků v 2D</t>
  </si>
  <si>
    <t>Součástí přístroje musí být pacientský ochranný štít ve fixní poloze</t>
  </si>
  <si>
    <t>Akviziční stanice</t>
  </si>
  <si>
    <t>Akviziční stanice se musí skládat ze stanice s monitorem pro zadání pacientských dat, s možností navolení snímkovacích programů a zobrazení snímků, musí disponovat základními postprocesingovými funkcemi (Windowing, filtrace, elektronické clony apod.), anotací (označení stran, komentáře apod.) a měřením úhlů a vzdáleností. Součástí bude odpovídající ochranný štít proti záření pro obsluhu a odpovídající záložní zdroj pro dokončení archivace získaných dat</t>
  </si>
  <si>
    <t>Demografická pacientská data mohou být posílána přímo z HIS/RIS systému pomocí DICOM Modality Worklis nebo mohou být zadávána manuálně, musí být možné získávání obrazů z HDD nebo PACSu, identifikace pomocí hesel, archivace vyšetření v lokálním archivu nebo PACSu, tisk obrazů na DICOM tiskárnách , „Autorouting“ pro automatické odeslání obrazů na předem určené cíle</t>
  </si>
  <si>
    <t>Ovládací stanice musí být na bázi PC (s odpovídajícím HW i SW vybavením) s klávesnicí a myší s kapacitou paměti na HDD pro minimálně 50 000 obrázků, CD/DVD R/W kombo mechanika</t>
  </si>
  <si>
    <t>Součástí stanice musí být náhledový speciální medicínský monochromatický vysoce kontrastní monitor o úhlopříčce min. 21“ s maximální svítivostí min. 500 cd/m² s rozlišením min. 3 MPix, možnost kalibrace podle normy DICOM</t>
  </si>
  <si>
    <t>Akviziční stanicemusí disponovat následujícími modalitami: Dicom Interface: Mammography, Query/Retrieve, Send, Basic Print, Modality Worklist, Modality Performed Procedure Step, Storage Comittment</t>
  </si>
  <si>
    <t>2 ks vyhodnocovací stanice</t>
  </si>
  <si>
    <t>Musí se jednat profesionální mamografickou vyhodnocovací stanici se speciálním mamografickým SW vybavenou speciálními mamografickými postprocesingovými funkcemi ovládanými speciálními tlačítky s možností porovnávání snímků (včetně automatického načtení starších studií z PACSu) a funkcemi Windowing, filtrace, lupa, inverze škály stupňů šedi, optimalizace jasu a kontrastu, anotace, měření vzdáleností, otáčení a zrcadlení obrazu, dělení obrazovky, obrazové manipulace</t>
  </si>
  <si>
    <t>Musí být umožněno multimodalitního prohlížení mamografických obrazů z jiných modalit (MR, SONO)</t>
  </si>
  <si>
    <t>Vyhodnocovací stanice musí být vybavena PC „high performance“ (s odpovídajícím HW a SW vybavením, síťový interface 100/1000Mbit/s), CD/DVD RW mechanika, se dvěma speciálními medicínskými mamografickými černobílými vysoce kontrastními LCD monitory s rozlišením min. 5 MPx a úhlopříčkou min. 21” s maximální svítivostí min. 600 cd/m², možnost kalibrace podle normy DICOM</t>
  </si>
  <si>
    <t>Stanice musí umožňovat uložení snímků v maximálním rozlišení na interní disk o kapacitě min. 1 TB s možností rozšíření</t>
  </si>
  <si>
    <t>Stanice musí disponovat komunikací DICOM 3.0: DICOM Storage (Send/Receive), DICOM Query/Retrieve, DICOM Storage Commitment, DICOM Basic Print, DICOM Secondary Capture (SC), DICOM Computed Radiography (CR), DICOM Ultrasound (US), DICOM Mammography (MG), DICOM Digital X-ray (DX), DICOM Mammo CAD SR, DICOM Breast Imaging Report</t>
  </si>
  <si>
    <t>Součást dodávky</t>
  </si>
  <si>
    <t>Součástí dodávky musí být protirozptylová mřížka</t>
  </si>
  <si>
    <t xml:space="preserve">Součástí dodávky musí být vybavení pro provádění kontrastní mamografie </t>
  </si>
  <si>
    <t>Součástí dodávky musí být kompletní sada pro testy provozní stálosti, vč, fantomů a SW pro testování 2D i 3D módu, součástí SW musí být analýza opakovaných expozic</t>
  </si>
  <si>
    <t>Systém musí být schopný "číst" snímky na bázi umělé inteligence, např. ICAD</t>
  </si>
  <si>
    <t>Zajištění pravidelných předepsaných kontrol, revizí a validací minimálně dle doporučení výrobce a v souladu se zákony 268/2014 Sb. (zdravotnické prostředky), č. 263/2016 Sb.  (Atomový zákon) včetně jeho prováděcích vyhlášek 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</si>
  <si>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</si>
  <si>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>Mamograf</t>
  </si>
  <si>
    <t>Ano</t>
  </si>
  <si>
    <t>1,5x a 1,8x</t>
  </si>
  <si>
    <t>Ano - ale</t>
  </si>
  <si>
    <t>7kW</t>
  </si>
  <si>
    <t>9500 ot/min</t>
  </si>
  <si>
    <t>300 kHU</t>
  </si>
  <si>
    <t>výrobce neuvádí</t>
  </si>
  <si>
    <t>Rh, Ag, Al (a Cu pro kontrast)</t>
  </si>
  <si>
    <t>aSe, 24x29 cm</t>
  </si>
  <si>
    <t>&gt; 90%</t>
  </si>
  <si>
    <t>hmotnost udávaná v prospektové dokumentaci je &lt; 7 kg</t>
  </si>
  <si>
    <t>15°</t>
  </si>
  <si>
    <t xml:space="preserve">rekonstruované řezy jsou po 1 mm </t>
  </si>
  <si>
    <t>15 projekcí, kontinuální snímání</t>
  </si>
  <si>
    <t>rotace ramene +195° až -155°, SID 70 cm, výškové nastavení 70,5 cm až 141</t>
  </si>
  <si>
    <t>20-49kV, 3-500 mAs, max čas 5 s</t>
  </si>
  <si>
    <t>možno provádět s nebo bez protirozptylové mřížky</t>
  </si>
  <si>
    <t>výrobce neuvádí (změřeno cca 8 cm)</t>
  </si>
  <si>
    <t>2D kontrast v kombinaci s 3D diagnostickým snímkem (CE2D+3D™ exam)</t>
  </si>
  <si>
    <t>navíc screeningové prohnuté kompresní desky (SmartCurve™ Breast Stabilization System)</t>
  </si>
  <si>
    <t>70 µm</t>
  </si>
  <si>
    <t>motorizované souřadnice x, y, ruční pohyb v ose z (směrem do prsu), délka jehel do 14 cm</t>
  </si>
  <si>
    <t>&lt; 4 s</t>
  </si>
  <si>
    <t>3Dimensions, Hologic, Inc.</t>
  </si>
  <si>
    <t>COMFES, spol. s r.o.</t>
  </si>
  <si>
    <t>R. Fajkus</t>
  </si>
  <si>
    <t>roman.f@hologic.cz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</si>
</sst>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49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left" vertical="center" wrapText="1"/>
    </xf>
    <xf numFmtId="0" fontId="17" fillId="10" borderId="48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justify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justify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justify" vertical="center" wrapText="1"/>
    </xf>
    <xf numFmtId="164" fontId="15" fillId="9" borderId="51" xfId="0" applyNumberFormat="1" applyFont="1" applyFill="1" applyBorder="1" applyAlignment="1">
      <alignment horizontal="center" vertical="center" wrapText="1"/>
    </xf>
    <xf numFmtId="164" fontId="15" fillId="9" borderId="36" xfId="0" applyNumberFormat="1" applyFont="1" applyFill="1" applyBorder="1" applyAlignment="1">
      <alignment horizontal="center" vertical="center" wrapText="1"/>
    </xf>
    <xf numFmtId="164" fontId="15" fillId="9" borderId="32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man.f@hologic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topLeftCell="A64" workbookViewId="0">
      <selection activeCell="C79" sqref="C79"/>
    </sheetView>
  </sheetViews>
  <sheetFormatPr defaultRowHeight="15" x14ac:dyDescent="0.25"/>
  <cols>
    <col min="1" max="1" width="95.42578125" customWidth="1"/>
    <col min="2" max="2" width="16.28515625" customWidth="1"/>
    <col min="3" max="3" width="35.140625" customWidth="1"/>
  </cols>
  <sheetData>
    <row r="1" spans="1:3" ht="66.75" customHeight="1" thickBot="1" x14ac:dyDescent="0.3">
      <c r="A1" s="62"/>
      <c r="B1" s="62"/>
      <c r="C1" s="62"/>
    </row>
    <row r="2" spans="1:3" ht="66.75" customHeight="1" thickBot="1" x14ac:dyDescent="0.3">
      <c r="A2" s="63" t="s">
        <v>52</v>
      </c>
      <c r="B2" s="64"/>
      <c r="C2" s="65"/>
    </row>
    <row r="3" spans="1:3" ht="41.45" customHeight="1" thickBot="1" x14ac:dyDescent="0.3">
      <c r="A3" s="59" t="s">
        <v>119</v>
      </c>
      <c r="B3" s="60"/>
      <c r="C3" s="61"/>
    </row>
    <row r="4" spans="1:3" ht="29.45" customHeight="1" thickBot="1" x14ac:dyDescent="0.3">
      <c r="A4" s="23" t="s">
        <v>51</v>
      </c>
      <c r="B4" s="57" t="s">
        <v>143</v>
      </c>
      <c r="C4" s="58"/>
    </row>
    <row r="5" spans="1:3" ht="25.5" customHeight="1" thickBot="1" x14ac:dyDescent="0.3">
      <c r="A5" s="35" t="s">
        <v>47</v>
      </c>
      <c r="B5" s="37" t="s">
        <v>48</v>
      </c>
      <c r="C5" s="36" t="s">
        <v>40</v>
      </c>
    </row>
    <row r="6" spans="1:3" ht="16.5" thickBot="1" x14ac:dyDescent="0.3">
      <c r="A6" s="33" t="s">
        <v>119</v>
      </c>
      <c r="B6" s="32"/>
      <c r="C6" s="34"/>
    </row>
    <row r="7" spans="1:3" ht="15.75" x14ac:dyDescent="0.25">
      <c r="A7" s="20" t="s">
        <v>41</v>
      </c>
      <c r="B7" s="21" t="s">
        <v>46</v>
      </c>
      <c r="C7" s="22" t="s">
        <v>40</v>
      </c>
    </row>
    <row r="8" spans="1:3" ht="60" x14ac:dyDescent="0.25">
      <c r="A8" s="24" t="s">
        <v>58</v>
      </c>
      <c r="B8" s="42" t="s">
        <v>120</v>
      </c>
      <c r="C8" s="43"/>
    </row>
    <row r="9" spans="1:3" ht="30" x14ac:dyDescent="0.25">
      <c r="A9" s="24" t="s">
        <v>59</v>
      </c>
      <c r="B9" s="42" t="s">
        <v>120</v>
      </c>
      <c r="C9" s="43"/>
    </row>
    <row r="10" spans="1:3" ht="30" x14ac:dyDescent="0.25">
      <c r="A10" s="24" t="s">
        <v>60</v>
      </c>
      <c r="B10" s="42" t="s">
        <v>120</v>
      </c>
      <c r="C10" s="43"/>
    </row>
    <row r="11" spans="1:3" x14ac:dyDescent="0.25">
      <c r="A11" s="24" t="s">
        <v>61</v>
      </c>
      <c r="B11" s="42" t="s">
        <v>120</v>
      </c>
      <c r="C11" s="43"/>
    </row>
    <row r="12" spans="1:3" ht="30" x14ac:dyDescent="0.25">
      <c r="A12" s="24" t="s">
        <v>62</v>
      </c>
      <c r="B12" s="42" t="s">
        <v>120</v>
      </c>
      <c r="C12" s="43" t="s">
        <v>121</v>
      </c>
    </row>
    <row r="13" spans="1:3" x14ac:dyDescent="0.25">
      <c r="A13" s="24" t="s">
        <v>63</v>
      </c>
      <c r="B13" s="42" t="s">
        <v>120</v>
      </c>
      <c r="C13" s="44"/>
    </row>
    <row r="14" spans="1:3" ht="56.25" customHeight="1" x14ac:dyDescent="0.25">
      <c r="A14" s="24" t="s">
        <v>64</v>
      </c>
      <c r="B14" s="42" t="s">
        <v>122</v>
      </c>
      <c r="C14" s="43" t="s">
        <v>134</v>
      </c>
    </row>
    <row r="15" spans="1:3" x14ac:dyDescent="0.25">
      <c r="A15" s="24" t="s">
        <v>65</v>
      </c>
      <c r="B15" s="45"/>
      <c r="C15" s="46"/>
    </row>
    <row r="16" spans="1:3" ht="45" x14ac:dyDescent="0.25">
      <c r="A16" s="24" t="s">
        <v>66</v>
      </c>
      <c r="B16" s="47" t="s">
        <v>120</v>
      </c>
      <c r="C16" s="43" t="s">
        <v>139</v>
      </c>
    </row>
    <row r="17" spans="1:3" x14ac:dyDescent="0.25">
      <c r="A17" s="24" t="s">
        <v>67</v>
      </c>
      <c r="B17" s="47" t="s">
        <v>120</v>
      </c>
      <c r="C17" s="43"/>
    </row>
    <row r="18" spans="1:3" x14ac:dyDescent="0.25">
      <c r="A18" s="24" t="s">
        <v>68</v>
      </c>
      <c r="B18" s="48" t="s">
        <v>120</v>
      </c>
      <c r="C18" s="49"/>
    </row>
    <row r="19" spans="1:3" x14ac:dyDescent="0.25">
      <c r="A19" s="24" t="s">
        <v>69</v>
      </c>
      <c r="B19" s="50" t="s">
        <v>120</v>
      </c>
      <c r="C19" s="49"/>
    </row>
    <row r="20" spans="1:3" x14ac:dyDescent="0.25">
      <c r="A20" s="24" t="s">
        <v>70</v>
      </c>
      <c r="B20" s="50"/>
      <c r="C20" s="49"/>
    </row>
    <row r="21" spans="1:3" ht="30" x14ac:dyDescent="0.25">
      <c r="A21" s="24" t="s">
        <v>71</v>
      </c>
      <c r="B21" s="47" t="s">
        <v>120</v>
      </c>
      <c r="C21" s="49" t="s">
        <v>123</v>
      </c>
    </row>
    <row r="22" spans="1:3" ht="45" x14ac:dyDescent="0.25">
      <c r="A22" s="24" t="s">
        <v>72</v>
      </c>
      <c r="B22" s="45" t="s">
        <v>120</v>
      </c>
      <c r="C22" s="51" t="s">
        <v>135</v>
      </c>
    </row>
    <row r="23" spans="1:3" x14ac:dyDescent="0.25">
      <c r="A23" s="24" t="s">
        <v>73</v>
      </c>
      <c r="B23" s="47"/>
      <c r="C23" s="49"/>
    </row>
    <row r="24" spans="1:3" ht="30" x14ac:dyDescent="0.25">
      <c r="A24" s="24" t="s">
        <v>74</v>
      </c>
      <c r="B24" s="47" t="s">
        <v>120</v>
      </c>
      <c r="C24" s="49" t="s">
        <v>124</v>
      </c>
    </row>
    <row r="25" spans="1:3" x14ac:dyDescent="0.25">
      <c r="A25" s="24" t="s">
        <v>75</v>
      </c>
      <c r="B25" s="47"/>
      <c r="C25" s="49" t="s">
        <v>125</v>
      </c>
    </row>
    <row r="26" spans="1:3" x14ac:dyDescent="0.25">
      <c r="A26" s="24" t="s">
        <v>76</v>
      </c>
      <c r="B26" s="47"/>
      <c r="C26" s="49" t="s">
        <v>126</v>
      </c>
    </row>
    <row r="27" spans="1:3" x14ac:dyDescent="0.25">
      <c r="A27" s="24" t="s">
        <v>77</v>
      </c>
      <c r="B27" s="47" t="s">
        <v>120</v>
      </c>
      <c r="C27" s="49" t="s">
        <v>127</v>
      </c>
    </row>
    <row r="28" spans="1:3" x14ac:dyDescent="0.25">
      <c r="A28" s="24" t="s">
        <v>78</v>
      </c>
      <c r="B28" s="47" t="s">
        <v>120</v>
      </c>
      <c r="C28" s="49"/>
    </row>
    <row r="29" spans="1:3" ht="45" x14ac:dyDescent="0.25">
      <c r="A29" s="24" t="s">
        <v>79</v>
      </c>
      <c r="B29" s="47" t="s">
        <v>120</v>
      </c>
      <c r="C29" s="49"/>
    </row>
    <row r="30" spans="1:3" x14ac:dyDescent="0.25">
      <c r="A30" s="24" t="s">
        <v>80</v>
      </c>
      <c r="B30" s="52"/>
      <c r="C30" s="53"/>
    </row>
    <row r="31" spans="1:3" ht="30.75" x14ac:dyDescent="0.25">
      <c r="A31" s="24" t="s">
        <v>81</v>
      </c>
      <c r="B31" s="52" t="s">
        <v>120</v>
      </c>
      <c r="C31" s="53" t="s">
        <v>128</v>
      </c>
    </row>
    <row r="32" spans="1:3" ht="30" x14ac:dyDescent="0.25">
      <c r="A32" s="24" t="s">
        <v>82</v>
      </c>
      <c r="B32" s="52"/>
      <c r="C32" s="53" t="s">
        <v>137</v>
      </c>
    </row>
    <row r="33" spans="1:3" ht="30" x14ac:dyDescent="0.25">
      <c r="A33" s="24" t="s">
        <v>83</v>
      </c>
      <c r="B33" s="52" t="s">
        <v>120</v>
      </c>
      <c r="C33" s="53" t="s">
        <v>140</v>
      </c>
    </row>
    <row r="34" spans="1:3" x14ac:dyDescent="0.25">
      <c r="A34" s="24" t="s">
        <v>84</v>
      </c>
      <c r="B34" s="52" t="s">
        <v>120</v>
      </c>
      <c r="C34" s="53" t="s">
        <v>129</v>
      </c>
    </row>
    <row r="35" spans="1:3" ht="15.75" x14ac:dyDescent="0.25">
      <c r="A35" s="41" t="s">
        <v>85</v>
      </c>
      <c r="B35" s="52"/>
      <c r="C35" s="53"/>
    </row>
    <row r="36" spans="1:3" ht="75" x14ac:dyDescent="0.25">
      <c r="A36" s="24" t="s">
        <v>86</v>
      </c>
      <c r="B36" s="52" t="s">
        <v>120</v>
      </c>
      <c r="C36" s="53" t="s">
        <v>141</v>
      </c>
    </row>
    <row r="37" spans="1:3" x14ac:dyDescent="0.25">
      <c r="A37" s="24" t="s">
        <v>87</v>
      </c>
      <c r="B37" s="52" t="s">
        <v>120</v>
      </c>
      <c r="C37" s="53"/>
    </row>
    <row r="38" spans="1:3" x14ac:dyDescent="0.25">
      <c r="A38" s="24" t="s">
        <v>88</v>
      </c>
      <c r="B38" s="52" t="s">
        <v>120</v>
      </c>
      <c r="C38" s="53"/>
    </row>
    <row r="39" spans="1:3" ht="30" x14ac:dyDescent="0.25">
      <c r="A39" s="24" t="s">
        <v>89</v>
      </c>
      <c r="B39" s="52"/>
      <c r="C39" s="53" t="s">
        <v>130</v>
      </c>
    </row>
    <row r="40" spans="1:3" ht="15.75" x14ac:dyDescent="0.25">
      <c r="A40" s="41" t="s">
        <v>90</v>
      </c>
      <c r="B40" s="52"/>
      <c r="C40" s="53"/>
    </row>
    <row r="41" spans="1:3" x14ac:dyDescent="0.25">
      <c r="A41" s="24" t="s">
        <v>91</v>
      </c>
      <c r="B41" s="52"/>
      <c r="C41" s="53" t="s">
        <v>131</v>
      </c>
    </row>
    <row r="42" spans="1:3" x14ac:dyDescent="0.25">
      <c r="A42" s="24" t="s">
        <v>92</v>
      </c>
      <c r="B42" s="52"/>
      <c r="C42" s="53" t="s">
        <v>133</v>
      </c>
    </row>
    <row r="43" spans="1:3" x14ac:dyDescent="0.25">
      <c r="A43" s="24" t="s">
        <v>93</v>
      </c>
      <c r="B43" s="52"/>
      <c r="C43" s="53" t="s">
        <v>142</v>
      </c>
    </row>
    <row r="44" spans="1:3" ht="30" x14ac:dyDescent="0.25">
      <c r="A44" s="24" t="s">
        <v>94</v>
      </c>
      <c r="B44" s="52" t="s">
        <v>120</v>
      </c>
      <c r="C44" s="53" t="s">
        <v>136</v>
      </c>
    </row>
    <row r="45" spans="1:3" ht="45" x14ac:dyDescent="0.25">
      <c r="A45" s="24" t="s">
        <v>95</v>
      </c>
      <c r="B45" s="52"/>
      <c r="C45" s="53" t="s">
        <v>138</v>
      </c>
    </row>
    <row r="46" spans="1:3" ht="30" x14ac:dyDescent="0.25">
      <c r="A46" s="24" t="s">
        <v>96</v>
      </c>
      <c r="B46" s="52"/>
      <c r="C46" s="53" t="s">
        <v>132</v>
      </c>
    </row>
    <row r="47" spans="1:3" ht="30" x14ac:dyDescent="0.25">
      <c r="A47" s="24" t="s">
        <v>97</v>
      </c>
      <c r="B47" s="52" t="s">
        <v>120</v>
      </c>
      <c r="C47" s="53"/>
    </row>
    <row r="48" spans="1:3" x14ac:dyDescent="0.25">
      <c r="A48" s="24" t="s">
        <v>98</v>
      </c>
      <c r="B48" s="52" t="s">
        <v>120</v>
      </c>
      <c r="C48" s="53"/>
    </row>
    <row r="49" spans="1:3" x14ac:dyDescent="0.25">
      <c r="A49" s="24" t="s">
        <v>99</v>
      </c>
      <c r="B49" s="52" t="s">
        <v>120</v>
      </c>
      <c r="C49" s="53"/>
    </row>
    <row r="50" spans="1:3" ht="15.75" x14ac:dyDescent="0.25">
      <c r="A50" s="41" t="s">
        <v>100</v>
      </c>
      <c r="B50" s="52"/>
      <c r="C50" s="53"/>
    </row>
    <row r="51" spans="1:3" ht="90" x14ac:dyDescent="0.25">
      <c r="A51" s="24" t="s">
        <v>101</v>
      </c>
      <c r="B51" s="52" t="s">
        <v>120</v>
      </c>
      <c r="C51" s="53"/>
    </row>
    <row r="52" spans="1:3" ht="75" x14ac:dyDescent="0.25">
      <c r="A52" s="24" t="s">
        <v>102</v>
      </c>
      <c r="B52" s="52" t="s">
        <v>120</v>
      </c>
      <c r="C52" s="53"/>
    </row>
    <row r="53" spans="1:3" ht="45" x14ac:dyDescent="0.25">
      <c r="A53" s="24" t="s">
        <v>103</v>
      </c>
      <c r="B53" s="52" t="s">
        <v>120</v>
      </c>
      <c r="C53" s="53"/>
    </row>
    <row r="54" spans="1:3" ht="45" x14ac:dyDescent="0.25">
      <c r="A54" s="24" t="s">
        <v>104</v>
      </c>
      <c r="B54" s="52" t="s">
        <v>120</v>
      </c>
      <c r="C54" s="53"/>
    </row>
    <row r="55" spans="1:3" ht="45" x14ac:dyDescent="0.25">
      <c r="A55" s="24" t="s">
        <v>105</v>
      </c>
      <c r="B55" s="52" t="s">
        <v>120</v>
      </c>
      <c r="C55" s="53"/>
    </row>
    <row r="56" spans="1:3" ht="15.75" x14ac:dyDescent="0.25">
      <c r="A56" s="41" t="s">
        <v>106</v>
      </c>
      <c r="B56" s="52"/>
      <c r="C56" s="53"/>
    </row>
    <row r="57" spans="1:3" ht="90" x14ac:dyDescent="0.25">
      <c r="A57" s="24" t="s">
        <v>107</v>
      </c>
      <c r="B57" s="52" t="s">
        <v>120</v>
      </c>
      <c r="C57" s="53"/>
    </row>
    <row r="58" spans="1:3" ht="30" x14ac:dyDescent="0.25">
      <c r="A58" s="24" t="s">
        <v>108</v>
      </c>
      <c r="B58" s="52" t="s">
        <v>120</v>
      </c>
      <c r="C58" s="53"/>
    </row>
    <row r="59" spans="1:3" ht="75" x14ac:dyDescent="0.25">
      <c r="A59" s="24" t="s">
        <v>109</v>
      </c>
      <c r="B59" s="52" t="s">
        <v>120</v>
      </c>
      <c r="C59" s="53"/>
    </row>
    <row r="60" spans="1:3" ht="30" x14ac:dyDescent="0.25">
      <c r="A60" s="24" t="s">
        <v>110</v>
      </c>
      <c r="B60" s="52" t="s">
        <v>120</v>
      </c>
      <c r="C60" s="53"/>
    </row>
    <row r="61" spans="1:3" ht="75" x14ac:dyDescent="0.25">
      <c r="A61" s="24" t="s">
        <v>111</v>
      </c>
      <c r="B61" s="52" t="s">
        <v>120</v>
      </c>
      <c r="C61" s="53"/>
    </row>
    <row r="62" spans="1:3" ht="15.75" x14ac:dyDescent="0.25">
      <c r="A62" s="31" t="s">
        <v>112</v>
      </c>
      <c r="B62" s="38"/>
      <c r="C62" s="19"/>
    </row>
    <row r="63" spans="1:3" x14ac:dyDescent="0.25">
      <c r="A63" s="24" t="s">
        <v>113</v>
      </c>
      <c r="B63" s="45" t="s">
        <v>120</v>
      </c>
      <c r="C63" s="46"/>
    </row>
    <row r="64" spans="1:3" x14ac:dyDescent="0.25">
      <c r="A64" s="24" t="s">
        <v>114</v>
      </c>
      <c r="B64" s="42" t="s">
        <v>120</v>
      </c>
      <c r="C64" s="46"/>
    </row>
    <row r="65" spans="1:3" ht="30" x14ac:dyDescent="0.25">
      <c r="A65" s="24" t="s">
        <v>115</v>
      </c>
      <c r="B65" s="42" t="s">
        <v>120</v>
      </c>
      <c r="C65" s="46"/>
    </row>
    <row r="66" spans="1:3" x14ac:dyDescent="0.25">
      <c r="A66" s="24" t="s">
        <v>116</v>
      </c>
      <c r="B66" s="42" t="s">
        <v>120</v>
      </c>
      <c r="C66" s="46"/>
    </row>
    <row r="67" spans="1:3" x14ac:dyDescent="0.25">
      <c r="A67" s="24"/>
      <c r="B67" s="42"/>
      <c r="C67" s="46"/>
    </row>
    <row r="68" spans="1:3" x14ac:dyDescent="0.25">
      <c r="A68" s="24"/>
      <c r="B68" s="52"/>
      <c r="C68" s="44"/>
    </row>
    <row r="69" spans="1:3" ht="18" customHeight="1" x14ac:dyDescent="0.25">
      <c r="A69" s="24"/>
      <c r="B69" s="52"/>
      <c r="C69" s="44"/>
    </row>
    <row r="70" spans="1:3" ht="15.75" x14ac:dyDescent="0.25">
      <c r="A70" s="18" t="s">
        <v>42</v>
      </c>
      <c r="B70" s="38"/>
      <c r="C70" s="19"/>
    </row>
    <row r="71" spans="1:3" ht="60" x14ac:dyDescent="0.25">
      <c r="A71" s="26" t="s">
        <v>117</v>
      </c>
      <c r="B71" s="52" t="s">
        <v>120</v>
      </c>
      <c r="C71" s="44"/>
    </row>
    <row r="72" spans="1:3" ht="45" x14ac:dyDescent="0.25">
      <c r="A72" s="24" t="s">
        <v>118</v>
      </c>
      <c r="B72" s="52" t="s">
        <v>120</v>
      </c>
      <c r="C72" s="44"/>
    </row>
    <row r="73" spans="1:3" ht="30" x14ac:dyDescent="0.25">
      <c r="A73" s="25" t="s">
        <v>43</v>
      </c>
      <c r="B73" s="52" t="s">
        <v>120</v>
      </c>
      <c r="C73" s="44"/>
    </row>
    <row r="74" spans="1:3" ht="15.75" x14ac:dyDescent="0.25">
      <c r="A74" s="18" t="s">
        <v>44</v>
      </c>
      <c r="B74" s="38"/>
      <c r="C74" s="19"/>
    </row>
    <row r="75" spans="1:3" ht="30" x14ac:dyDescent="0.25">
      <c r="A75" s="25" t="s">
        <v>55</v>
      </c>
      <c r="B75" s="52" t="s">
        <v>120</v>
      </c>
      <c r="C75" s="44"/>
    </row>
    <row r="76" spans="1:3" ht="18" customHeight="1" thickBot="1" x14ac:dyDescent="0.3">
      <c r="A76" s="25" t="s">
        <v>45</v>
      </c>
      <c r="B76" s="52" t="s">
        <v>120</v>
      </c>
      <c r="C76" s="44"/>
    </row>
    <row r="77" spans="1:3" ht="15.75" x14ac:dyDescent="0.25">
      <c r="A77" s="27" t="s">
        <v>49</v>
      </c>
      <c r="B77" s="30"/>
      <c r="C77" s="56">
        <v>9493200</v>
      </c>
    </row>
    <row r="78" spans="1:3" ht="16.5" thickBot="1" x14ac:dyDescent="0.3">
      <c r="A78" s="28" t="s">
        <v>50</v>
      </c>
      <c r="B78" s="39"/>
      <c r="C78" s="55">
        <f>C77*1.21</f>
        <v>11486772</v>
      </c>
    </row>
    <row r="79" spans="1:3" ht="63" x14ac:dyDescent="0.25">
      <c r="A79" s="29" t="s">
        <v>56</v>
      </c>
      <c r="B79" s="40"/>
      <c r="C79" s="54">
        <v>390000</v>
      </c>
    </row>
    <row r="80" spans="1:3" ht="63.75" thickBot="1" x14ac:dyDescent="0.3">
      <c r="A80" s="28" t="s">
        <v>57</v>
      </c>
      <c r="B80" s="39"/>
      <c r="C80" s="55">
        <f>C79*1.21</f>
        <v>471900</v>
      </c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abSelected="1" topLeftCell="A10" zoomScale="80" zoomScaleNormal="80" workbookViewId="0">
      <selection activeCell="E31" sqref="E31:F3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4.5" thickBot="1" x14ac:dyDescent="0.3">
      <c r="A2" s="86" t="s">
        <v>12</v>
      </c>
      <c r="B2" s="87"/>
      <c r="C2" s="87"/>
      <c r="D2" s="87"/>
      <c r="E2" s="87"/>
      <c r="F2" s="87"/>
      <c r="G2" s="87"/>
      <c r="H2" s="87"/>
      <c r="I2" s="87"/>
      <c r="J2" s="88"/>
    </row>
    <row r="3" spans="1:10" ht="27" customHeight="1" thickBot="1" x14ac:dyDescent="0.3">
      <c r="A3" s="17" t="s">
        <v>39</v>
      </c>
      <c r="B3" s="66" t="s">
        <v>119</v>
      </c>
      <c r="C3" s="67"/>
      <c r="D3" s="67"/>
      <c r="E3" s="67"/>
      <c r="F3" s="67"/>
      <c r="G3" s="67"/>
      <c r="H3" s="67"/>
      <c r="I3" s="67"/>
      <c r="J3" s="67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9" t="s">
        <v>144</v>
      </c>
      <c r="B5" s="90"/>
      <c r="C5" s="90"/>
      <c r="D5" s="90"/>
      <c r="E5" s="90"/>
      <c r="F5" s="90"/>
      <c r="G5" s="90"/>
      <c r="H5" s="90"/>
      <c r="I5" s="90"/>
      <c r="J5" s="91"/>
    </row>
    <row r="6" spans="1:10" x14ac:dyDescent="0.25">
      <c r="A6" s="104" t="s">
        <v>13</v>
      </c>
      <c r="B6" s="105"/>
      <c r="C6" s="105"/>
      <c r="D6" s="4" t="s">
        <v>1</v>
      </c>
      <c r="E6" s="2"/>
      <c r="F6" s="2"/>
      <c r="G6" s="106" t="s">
        <v>2</v>
      </c>
      <c r="H6" s="105"/>
      <c r="I6" s="105"/>
      <c r="J6" s="9"/>
    </row>
    <row r="7" spans="1:10" ht="15.75" thickBot="1" x14ac:dyDescent="0.3">
      <c r="A7" s="107" t="s">
        <v>145</v>
      </c>
      <c r="B7" s="108"/>
      <c r="C7" s="108"/>
      <c r="D7" s="109">
        <v>603257223</v>
      </c>
      <c r="E7" s="110"/>
      <c r="F7" s="110"/>
      <c r="G7" s="116" t="s">
        <v>146</v>
      </c>
      <c r="H7" s="117"/>
      <c r="I7" s="117"/>
      <c r="J7" s="118"/>
    </row>
    <row r="8" spans="1:10" ht="21.75" customHeight="1" thickTop="1" thickBot="1" x14ac:dyDescent="0.3">
      <c r="A8" s="111" t="s">
        <v>19</v>
      </c>
      <c r="B8" s="112"/>
      <c r="C8" s="112"/>
      <c r="D8" s="112"/>
      <c r="E8" s="112"/>
      <c r="F8" s="112"/>
      <c r="G8" s="112"/>
      <c r="H8" s="112"/>
      <c r="I8" s="112"/>
      <c r="J8" s="113"/>
    </row>
    <row r="9" spans="1:10" ht="15.75" thickBot="1" x14ac:dyDescent="0.3">
      <c r="A9" s="101"/>
      <c r="B9" s="102"/>
      <c r="C9" s="102"/>
      <c r="D9" s="103"/>
      <c r="E9" s="84" t="s">
        <v>3</v>
      </c>
      <c r="F9" s="84"/>
      <c r="G9" s="84" t="s">
        <v>4</v>
      </c>
      <c r="H9" s="84"/>
      <c r="I9" s="84" t="s">
        <v>5</v>
      </c>
      <c r="J9" s="85"/>
    </row>
    <row r="10" spans="1:10" s="5" customFormat="1" ht="15.75" thickBot="1" x14ac:dyDescent="0.3">
      <c r="A10" s="114" t="s">
        <v>16</v>
      </c>
      <c r="B10" s="115"/>
      <c r="C10" s="115"/>
      <c r="D10" s="14" t="s">
        <v>37</v>
      </c>
      <c r="E10" s="66">
        <v>9493200</v>
      </c>
      <c r="F10" s="73"/>
      <c r="G10" s="66">
        <f>E10*0.21</f>
        <v>1993572</v>
      </c>
      <c r="H10" s="73"/>
      <c r="I10" s="79">
        <f>E10*1.21</f>
        <v>11486772</v>
      </c>
      <c r="J10" s="80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66">
        <v>9493200</v>
      </c>
      <c r="F11" s="73"/>
      <c r="G11" s="66">
        <f>E11*0.21</f>
        <v>1993572</v>
      </c>
      <c r="H11" s="73"/>
      <c r="I11" s="79">
        <f>E11*1.21</f>
        <v>11486772</v>
      </c>
      <c r="J11" s="80"/>
    </row>
    <row r="12" spans="1:10" ht="15.75" thickBot="1" x14ac:dyDescent="0.3">
      <c r="A12" s="74" t="s">
        <v>17</v>
      </c>
      <c r="B12" s="75"/>
      <c r="C12" s="75"/>
      <c r="D12" s="75"/>
      <c r="E12" s="75"/>
      <c r="F12" s="75"/>
      <c r="G12" s="75"/>
      <c r="H12" s="75"/>
      <c r="I12" s="12">
        <v>2</v>
      </c>
      <c r="J12" s="6" t="s">
        <v>6</v>
      </c>
    </row>
    <row r="13" spans="1:10" ht="5.25" customHeight="1" thickBot="1" x14ac:dyDescent="0.3">
      <c r="A13" s="76"/>
      <c r="B13" s="77"/>
      <c r="C13" s="77"/>
      <c r="D13" s="77"/>
      <c r="E13" s="77"/>
      <c r="F13" s="77"/>
      <c r="G13" s="77"/>
      <c r="H13" s="77"/>
      <c r="I13" s="77"/>
      <c r="J13" s="78"/>
    </row>
    <row r="14" spans="1:10" ht="18" customHeight="1" thickBot="1" x14ac:dyDescent="0.3">
      <c r="A14" s="81" t="s">
        <v>38</v>
      </c>
      <c r="B14" s="82"/>
      <c r="C14" s="82"/>
      <c r="D14" s="82"/>
      <c r="E14" s="82"/>
      <c r="F14" s="82"/>
      <c r="G14" s="82"/>
      <c r="H14" s="82"/>
      <c r="I14" s="82"/>
      <c r="J14" s="83"/>
    </row>
    <row r="15" spans="1:10" ht="15.75" thickBot="1" x14ac:dyDescent="0.3">
      <c r="A15" s="69"/>
      <c r="B15" s="70"/>
      <c r="C15" s="70"/>
      <c r="D15" s="70"/>
      <c r="E15" s="84" t="s">
        <v>3</v>
      </c>
      <c r="F15" s="84"/>
      <c r="G15" s="84" t="s">
        <v>4</v>
      </c>
      <c r="H15" s="84"/>
      <c r="I15" s="84" t="s">
        <v>5</v>
      </c>
      <c r="J15" s="85"/>
    </row>
    <row r="16" spans="1:10" ht="32.25" customHeight="1" thickBot="1" x14ac:dyDescent="0.3">
      <c r="A16" s="71" t="s">
        <v>14</v>
      </c>
      <c r="B16" s="72"/>
      <c r="C16" s="72"/>
      <c r="D16" s="72"/>
      <c r="E16" s="92">
        <v>32500</v>
      </c>
      <c r="F16" s="92"/>
      <c r="G16" s="92">
        <f>E16*0.21</f>
        <v>6825</v>
      </c>
      <c r="H16" s="92"/>
      <c r="I16" s="93">
        <f>E16+G16</f>
        <v>39325</v>
      </c>
      <c r="J16" s="94"/>
    </row>
    <row r="17" spans="1:10" ht="15.75" thickBot="1" x14ac:dyDescent="0.3">
      <c r="A17" s="74" t="s">
        <v>20</v>
      </c>
      <c r="B17" s="75"/>
      <c r="C17" s="75"/>
      <c r="D17" s="75"/>
      <c r="E17" s="75"/>
      <c r="F17" s="75"/>
      <c r="G17" s="75"/>
      <c r="H17" s="75"/>
      <c r="I17" s="12">
        <v>2</v>
      </c>
      <c r="J17" s="6" t="s">
        <v>7</v>
      </c>
    </row>
    <row r="18" spans="1:10" ht="32.25" customHeight="1" thickBot="1" x14ac:dyDescent="0.3">
      <c r="A18" s="97" t="s">
        <v>15</v>
      </c>
      <c r="B18" s="98"/>
      <c r="C18" s="98"/>
      <c r="D18" s="98"/>
      <c r="E18" s="99">
        <f>E16*(8-I12)*I17</f>
        <v>390000</v>
      </c>
      <c r="F18" s="99"/>
      <c r="G18" s="99">
        <f>G16*(8-I12)*I17</f>
        <v>81900</v>
      </c>
      <c r="H18" s="99"/>
      <c r="I18" s="99">
        <f>I16*(8-I12)*I17</f>
        <v>471900</v>
      </c>
      <c r="J18" s="100"/>
    </row>
    <row r="19" spans="1:10" ht="3.75" customHeight="1" thickBot="1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8"/>
    </row>
    <row r="20" spans="1:10" ht="47.25" customHeight="1" thickBot="1" x14ac:dyDescent="0.3">
      <c r="A20" s="95" t="s">
        <v>21</v>
      </c>
      <c r="B20" s="96"/>
      <c r="C20" s="96"/>
      <c r="D20" s="96"/>
      <c r="E20" s="92">
        <v>0</v>
      </c>
      <c r="F20" s="92"/>
      <c r="G20" s="92">
        <v>0</v>
      </c>
      <c r="H20" s="92"/>
      <c r="I20" s="93">
        <v>0</v>
      </c>
      <c r="J20" s="94"/>
    </row>
    <row r="21" spans="1:10" ht="15.75" thickBot="1" x14ac:dyDescent="0.3">
      <c r="A21" s="74" t="s">
        <v>25</v>
      </c>
      <c r="B21" s="75"/>
      <c r="C21" s="75"/>
      <c r="D21" s="75"/>
      <c r="E21" s="75"/>
      <c r="F21" s="75"/>
      <c r="G21" s="75"/>
      <c r="H21" s="75"/>
      <c r="I21" s="12"/>
      <c r="J21" s="6" t="s">
        <v>7</v>
      </c>
    </row>
    <row r="22" spans="1:10" ht="33.75" customHeight="1" thickBot="1" x14ac:dyDescent="0.3">
      <c r="A22" s="125" t="s">
        <v>22</v>
      </c>
      <c r="B22" s="126"/>
      <c r="C22" s="126"/>
      <c r="D22" s="126"/>
      <c r="E22" s="99">
        <f>E20*(8-I12)*I21</f>
        <v>0</v>
      </c>
      <c r="F22" s="99"/>
      <c r="G22" s="99">
        <f>G20*(8-I12)*I21</f>
        <v>0</v>
      </c>
      <c r="H22" s="99"/>
      <c r="I22" s="99">
        <f>I20*(8-I12)*I21</f>
        <v>0</v>
      </c>
      <c r="J22" s="100"/>
    </row>
    <row r="23" spans="1:10" ht="5.25" customHeight="1" thickBot="1" x14ac:dyDescent="0.3">
      <c r="A23" s="76"/>
      <c r="B23" s="77"/>
      <c r="C23" s="77"/>
      <c r="D23" s="77"/>
      <c r="E23" s="77"/>
      <c r="F23" s="77"/>
      <c r="G23" s="77"/>
      <c r="H23" s="77"/>
      <c r="I23" s="77"/>
      <c r="J23" s="78"/>
    </row>
    <row r="24" spans="1:10" ht="54" customHeight="1" thickBot="1" x14ac:dyDescent="0.3">
      <c r="A24" s="95" t="s">
        <v>23</v>
      </c>
      <c r="B24" s="96"/>
      <c r="C24" s="96"/>
      <c r="D24" s="96"/>
      <c r="E24" s="92">
        <v>3500</v>
      </c>
      <c r="F24" s="92"/>
      <c r="G24" s="92">
        <f>E24*0.21</f>
        <v>735</v>
      </c>
      <c r="H24" s="92"/>
      <c r="I24" s="93">
        <f>E24+G24</f>
        <v>4235</v>
      </c>
      <c r="J24" s="94"/>
    </row>
    <row r="25" spans="1:10" ht="15.75" thickBot="1" x14ac:dyDescent="0.3">
      <c r="A25" s="71" t="s">
        <v>24</v>
      </c>
      <c r="B25" s="128"/>
      <c r="C25" s="128"/>
      <c r="D25" s="128"/>
      <c r="E25" s="128"/>
      <c r="F25" s="128"/>
      <c r="G25" s="128"/>
      <c r="H25" s="128"/>
      <c r="I25" s="12">
        <v>1</v>
      </c>
      <c r="J25" s="6" t="s">
        <v>7</v>
      </c>
    </row>
    <row r="26" spans="1:10" ht="36" customHeight="1" thickBot="1" x14ac:dyDescent="0.3">
      <c r="A26" s="129" t="s">
        <v>26</v>
      </c>
      <c r="B26" s="130"/>
      <c r="C26" s="130"/>
      <c r="D26" s="130"/>
      <c r="E26" s="99">
        <v>3500</v>
      </c>
      <c r="F26" s="99"/>
      <c r="G26" s="99">
        <v>735</v>
      </c>
      <c r="H26" s="99"/>
      <c r="I26" s="99">
        <f>I24*(8-I12)*I25</f>
        <v>25410</v>
      </c>
      <c r="J26" s="100"/>
    </row>
    <row r="27" spans="1:10" ht="4.5" customHeight="1" thickBot="1" x14ac:dyDescent="0.3">
      <c r="A27" s="120"/>
      <c r="B27" s="121"/>
      <c r="C27" s="121"/>
      <c r="D27" s="121"/>
      <c r="E27" s="121"/>
      <c r="F27" s="121"/>
      <c r="G27" s="121"/>
      <c r="H27" s="121"/>
      <c r="I27" s="121"/>
      <c r="J27" s="122"/>
    </row>
    <row r="28" spans="1:10" ht="30" customHeight="1" thickBot="1" x14ac:dyDescent="0.3">
      <c r="A28" s="143" t="s">
        <v>27</v>
      </c>
      <c r="B28" s="144"/>
      <c r="C28" s="144"/>
      <c r="D28" s="144"/>
      <c r="E28" s="99">
        <f>D11*(E18+E22+E26)</f>
        <v>393500</v>
      </c>
      <c r="F28" s="99"/>
      <c r="G28" s="99">
        <f>D11*(G18+G22+G26)</f>
        <v>82635</v>
      </c>
      <c r="H28" s="99"/>
      <c r="I28" s="99">
        <f>D11*(I18+I22+I26)</f>
        <v>497310</v>
      </c>
      <c r="J28" s="100"/>
    </row>
    <row r="29" spans="1:10" ht="29.25" customHeight="1" thickBot="1" x14ac:dyDescent="0.3">
      <c r="A29" s="81" t="s">
        <v>53</v>
      </c>
      <c r="B29" s="82"/>
      <c r="C29" s="82"/>
      <c r="D29" s="82"/>
      <c r="E29" s="82"/>
      <c r="F29" s="82"/>
      <c r="G29" s="82"/>
      <c r="H29" s="82"/>
      <c r="I29" s="82"/>
      <c r="J29" s="83"/>
    </row>
    <row r="30" spans="1:10" ht="29.25" customHeight="1" thickBot="1" x14ac:dyDescent="0.3">
      <c r="A30" s="71" t="s">
        <v>29</v>
      </c>
      <c r="B30" s="72"/>
      <c r="C30" s="72"/>
      <c r="D30" s="72"/>
      <c r="E30" s="92">
        <v>1500</v>
      </c>
      <c r="F30" s="92"/>
      <c r="G30" s="92">
        <f>E30*0.21</f>
        <v>315</v>
      </c>
      <c r="H30" s="92"/>
      <c r="I30" s="92">
        <f>E30+G30</f>
        <v>1815</v>
      </c>
      <c r="J30" s="123"/>
    </row>
    <row r="31" spans="1:10" ht="48" customHeight="1" thickBot="1" x14ac:dyDescent="0.3">
      <c r="A31" s="71" t="s">
        <v>30</v>
      </c>
      <c r="B31" s="72"/>
      <c r="C31" s="72"/>
      <c r="D31" s="72"/>
      <c r="E31" s="92">
        <v>1680</v>
      </c>
      <c r="F31" s="92"/>
      <c r="G31" s="92">
        <f>E31*0.21</f>
        <v>352.8</v>
      </c>
      <c r="H31" s="92"/>
      <c r="I31" s="92">
        <f>E31+G31</f>
        <v>2032.8</v>
      </c>
      <c r="J31" s="123"/>
    </row>
    <row r="32" spans="1:10" ht="39" customHeight="1" thickBot="1" x14ac:dyDescent="0.3">
      <c r="A32" s="140" t="s">
        <v>31</v>
      </c>
      <c r="B32" s="141"/>
      <c r="C32" s="141"/>
      <c r="D32" s="141"/>
      <c r="E32" s="99">
        <f>(E30+E31)*1*(8-I12)</f>
        <v>19080</v>
      </c>
      <c r="F32" s="99"/>
      <c r="G32" s="99">
        <f>(G30+G31)*1*(8-I12)</f>
        <v>4006.7999999999997</v>
      </c>
      <c r="H32" s="99"/>
      <c r="I32" s="99">
        <f>(I30+I31)*1*(8-I12)</f>
        <v>23086.800000000003</v>
      </c>
      <c r="J32" s="100"/>
    </row>
    <row r="33" spans="1:10" ht="30" customHeight="1" thickBot="1" x14ac:dyDescent="0.3">
      <c r="A33" s="81" t="s">
        <v>54</v>
      </c>
      <c r="B33" s="82"/>
      <c r="C33" s="82"/>
      <c r="D33" s="82"/>
      <c r="E33" s="82"/>
      <c r="F33" s="82"/>
      <c r="G33" s="82"/>
      <c r="H33" s="82"/>
      <c r="I33" s="82"/>
      <c r="J33" s="83"/>
    </row>
    <row r="34" spans="1:10" ht="51" customHeight="1" thickBot="1" x14ac:dyDescent="0.3">
      <c r="A34" s="71" t="s">
        <v>28</v>
      </c>
      <c r="B34" s="72"/>
      <c r="C34" s="72"/>
      <c r="D34" s="72"/>
      <c r="E34" s="92">
        <v>6250</v>
      </c>
      <c r="F34" s="92"/>
      <c r="G34" s="92">
        <f>E34*0.21</f>
        <v>1312.5</v>
      </c>
      <c r="H34" s="92"/>
      <c r="I34" s="92">
        <f>E34+G34</f>
        <v>7562.5</v>
      </c>
      <c r="J34" s="123"/>
    </row>
    <row r="35" spans="1:10" ht="3.75" customHeight="1" thickBot="1" x14ac:dyDescent="0.3">
      <c r="A35" s="133"/>
      <c r="B35" s="134"/>
      <c r="C35" s="134"/>
      <c r="D35" s="134"/>
      <c r="E35" s="134"/>
      <c r="F35" s="134"/>
      <c r="G35" s="134"/>
      <c r="H35" s="134"/>
      <c r="I35" s="134"/>
      <c r="J35" s="135"/>
    </row>
    <row r="36" spans="1:10" s="7" customFormat="1" ht="39.75" customHeight="1" thickBot="1" x14ac:dyDescent="0.3">
      <c r="A36" s="136" t="s">
        <v>32</v>
      </c>
      <c r="B36" s="137"/>
      <c r="C36" s="137"/>
      <c r="D36" s="137"/>
      <c r="E36" s="127">
        <f>E11+E28+E34+E32</f>
        <v>9912030</v>
      </c>
      <c r="F36" s="127"/>
      <c r="G36" s="127">
        <f>G11+G28+G34+G32</f>
        <v>2081526.3</v>
      </c>
      <c r="H36" s="127"/>
      <c r="I36" s="127">
        <f>I11+I28+I34+I32</f>
        <v>12014731.300000001</v>
      </c>
      <c r="J36" s="142"/>
    </row>
    <row r="37" spans="1:10" ht="9.75" customHeight="1" x14ac:dyDescent="0.25"/>
    <row r="38" spans="1:10" ht="30" customHeight="1" x14ac:dyDescent="0.25">
      <c r="A38" s="132" t="s">
        <v>10</v>
      </c>
      <c r="B38" s="132"/>
      <c r="C38" s="132"/>
      <c r="D38" s="132"/>
      <c r="E38" s="132"/>
      <c r="F38" s="132"/>
      <c r="G38" s="132"/>
      <c r="H38" s="132"/>
      <c r="I38" s="132"/>
      <c r="J38" s="132"/>
    </row>
    <row r="39" spans="1:10" ht="32.25" customHeight="1" x14ac:dyDescent="0.25">
      <c r="A39" s="139" t="s">
        <v>8</v>
      </c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46.5" customHeight="1" x14ac:dyDescent="0.25">
      <c r="A40" s="138" t="s">
        <v>9</v>
      </c>
      <c r="B40" s="138"/>
      <c r="C40" s="138"/>
      <c r="D40" s="138"/>
      <c r="E40" s="138"/>
      <c r="F40" s="138"/>
      <c r="G40" s="138"/>
      <c r="H40" s="138"/>
      <c r="I40" s="138"/>
      <c r="J40" s="138"/>
    </row>
    <row r="41" spans="1:10" ht="44.25" customHeight="1" x14ac:dyDescent="0.25">
      <c r="A41" s="124" t="s">
        <v>11</v>
      </c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10" ht="9" customHeight="1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ht="31.5" customHeight="1" x14ac:dyDescent="0.25">
      <c r="A43" s="119" t="s">
        <v>36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33" customHeight="1" x14ac:dyDescent="0.25">
      <c r="A44" s="119" t="s">
        <v>35</v>
      </c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ht="39" customHeight="1" x14ac:dyDescent="0.25">
      <c r="A45" s="119" t="s">
        <v>34</v>
      </c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5203DE8D-4D7C-4D3B-8254-0D03C41CBA9D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Comfes_1</cp:lastModifiedBy>
  <cp:lastPrinted>2017-03-17T08:38:19Z</cp:lastPrinted>
  <dcterms:created xsi:type="dcterms:W3CDTF">2016-05-04T05:30:34Z</dcterms:created>
  <dcterms:modified xsi:type="dcterms:W3CDTF">2021-02-01T15:14:04Z</dcterms:modified>
</cp:coreProperties>
</file>