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Zobrazovačky\skia\"/>
    </mc:Choice>
  </mc:AlternateContent>
  <xr:revisionPtr revIDLastSave="0" documentId="13_ncr:1_{54EB2E5D-F569-40EC-B58E-C6AC442E2FB4}" xr6:coauthVersionLast="36" xr6:coauthVersionMax="36" xr10:uidLastSave="{00000000-0000-0000-0000-000000000000}"/>
  <bookViews>
    <workbookView xWindow="-105" yWindow="-105" windowWidth="23250" windowHeight="1269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B98" i="2" l="1"/>
  <c r="E16" i="1" l="1"/>
  <c r="I16" i="1" s="1"/>
  <c r="B99" i="2"/>
  <c r="E34" i="1"/>
  <c r="I34" i="1" s="1"/>
  <c r="I31" i="1"/>
  <c r="G31" i="1"/>
  <c r="I30" i="1"/>
  <c r="G30" i="1"/>
  <c r="I24" i="1"/>
  <c r="G24" i="1"/>
  <c r="G16" i="1"/>
  <c r="G34" i="1" l="1"/>
  <c r="E11" i="1"/>
  <c r="I10" i="1"/>
  <c r="I11" i="1" s="1"/>
  <c r="G10" i="1"/>
  <c r="G11" i="1" s="1"/>
  <c r="I32" i="1"/>
  <c r="G32" i="1"/>
  <c r="E32" i="1"/>
  <c r="I26" i="1"/>
  <c r="G26" i="1"/>
  <c r="E26" i="1"/>
  <c r="I22" i="1"/>
  <c r="G22" i="1"/>
  <c r="E22" i="1"/>
  <c r="I18" i="1"/>
  <c r="G18" i="1"/>
  <c r="E18" i="1"/>
  <c r="B100" i="2" s="1"/>
  <c r="B101" i="2" s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<sst xmlns="http://schemas.openxmlformats.org/spreadsheetml/2006/main" count="385" uniqueCount="225">
  <si>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</si>
  <si>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</si>
  <si>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</si>
  <si>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</si>
  <si>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</si>
  <si>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</si>
  <si>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</si>
  <si>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</si>
  <si>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</si>
  <si>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</si>
  <si>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</si>
  <si>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</si>
  <si>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</si>
  <si>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</si>
  <si>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</si>
  <si>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</si>
  <si>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</si>
  <si>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</si>
  <si>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</si>
  <si>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</si>
  <si>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</si>
  <si>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</si>
  <si>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</si>
  <si>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</si>
  <si>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</si>
  <si>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</si>
  <si>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</si>
  <si>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</si>
  <si>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</si>
  <si>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</si>
  <si>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</si>
  <si>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</si>
  <si>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</si>
  <si>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</si>
  <si>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</si>
  <si>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</si>
  <si>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</si>
  <si>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</si>
  <si>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</si>
  <si>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</si>
  <si>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</si>
  <si>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</si>
  <si>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</si>
  <si>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</si>
  <si>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</si>
  <si>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</si>
  <si>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</si>
  <si>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</si>
  <si>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</si>
  <si>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</si>
  <si>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</si>
  <si>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</si>
  <si>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</si>
  <si>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</si>
  <si>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</si>
  <si>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</si>
  <si>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</si>
  <si>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</si>
  <si>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skiaskopicko-skiagrafický plně digitální RTG systém ovládaný zblízka</t>
  </si>
  <si>
    <t>Přístroj musí mít plochý digitální nedělený detektor a plně digitální obrazový proces s vysokou rozlišovací schopností</t>
  </si>
  <si>
    <t>Vysokofrekvenční generátor a RTG zářič</t>
  </si>
  <si>
    <t>Minimální frekvence musí být 100 kHz</t>
  </si>
  <si>
    <t>Musí být možné pořizovat extrémně krátké expozice od 1 ms</t>
  </si>
  <si>
    <t>Přístroj musí disponovat konfigurovatelnými anatomickými programy (orgánová automatika) pro dospělé i pediatrické pacienty s volbou minimálně 100 programů pro každé pracovní místo a mód</t>
  </si>
  <si>
    <t>Přístroj musí disponovat expoziční automatikou s možností libovolného navolení minimálně 3 samostatných komůrek pro obě pracovní místa (ve stole a verigrafu) a expoziční automatikou sklopné stěny - AEC</t>
  </si>
  <si>
    <t>Stěna a pacientský stůl</t>
  </si>
  <si>
    <t>Přístroj musí disponovat systémem DAP metr - systém pro měření a zobrazení pacientské dávky s měřící komůrkou integrovanou v primární cloně s možností exportu dat ve formátu DICOM do PACS, resp. NIS a do RDSR zasílaného do PACS a na server třetí strany</t>
  </si>
  <si>
    <t>Ovládání všech pohybů a funkcí musí být možné provádět od vyšetřovací stěny</t>
  </si>
  <si>
    <t>Musí být zajištěn volný přístup lékaře aobsluhy k vyšetřovanému pacientovi ze všech stran stolu</t>
  </si>
  <si>
    <t>Rozměry desky stolu musí být minimálně 200 x 800 cm</t>
  </si>
  <si>
    <t>Pacientský stůl musí být možné motoricky sklápět v rozsahu minimálně +90°/-50° s rychlostí až 6°/s</t>
  </si>
  <si>
    <t>Motorický příčný posundesy stolu musí být minimálně 25 cm s rychlostí minimálně 4 cm/s</t>
  </si>
  <si>
    <t>Součástí musí být motoricky pojizdná pacientská lavička (stupátko) umístitelná na pacientský stůl z obou stran a zatížitelná při sklopné stěně ve vertikální pozici minimálně 220 kg</t>
  </si>
  <si>
    <t>Výška lavičky nad podlahou ve svislé poloze stěny musí být maximálně 4 cm</t>
  </si>
  <si>
    <t>Musí být možné nastavit primární paprsek od podlahy v pozici stěny sklopné do 90° v rozmezí min. 75 - 185 cm</t>
  </si>
  <si>
    <t>Expozice musí být prováděna na pevný digitální plochý dynamický aSi/Csi detektor umístěný ve stěně o velikosti aktivní plochy min. 42 x 42 cm s rozlišením detektoru v matrici 2,8k x 2,8k s maximální velikostí bodu 150 µm a hloubkou rozlišení šedi min. 16 bitů, DQE min. 65 % při 0 lp/mm s možností volby min. 3 dalších formátů zvětšení (ZOOM) k základnímu přehledovému formátu</t>
  </si>
  <si>
    <t>Obrazový processing</t>
  </si>
  <si>
    <t>Kompletní ovládání systému sklopné stěny včetně generátoru, rentgenky, obrazového systému musí být realizováno z jedné integrované konzole</t>
  </si>
  <si>
    <t>Přístroj musí disponovat plnou orgánovou automatikou a jednou ovládací konzolí pro snímkování na sklopné stěně v počtu min. 1000 orgánových programů</t>
  </si>
  <si>
    <t>Přístroj musí být vybaven uložištěm (HDD) s kapacitou pro uložení min. 50 000 obrazů v matici min. 1024x1024/12 bits možností dalšího rozšíření</t>
  </si>
  <si>
    <r>
      <t>Přístroj musí umožnit záznam a postprocesing jednotlivých snímků v matrici min. 2.800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 na stěně - radiografie</t>
    </r>
  </si>
  <si>
    <t xml:space="preserve">Součástí přístroje musí být bezdrátový nožní spínač ve vyšetřovně pro ovládání skiaskopie a uložení obrazů </t>
  </si>
  <si>
    <t xml:space="preserve">Přístroj musí umožnit záznam , zobrazení a následný export v DICOM formátu dynamických skiaskopických sekvencí jako realné akvizice v délce až 60 s při maximální frekvenci </t>
  </si>
  <si>
    <t>Clonění musí být realizováno pomocí grafického znázornění LIH obrazu na monitoru bez nutnosti RTG záření</t>
  </si>
  <si>
    <t>Nastavení poohy vyšetřované oblasti musí být realizováno na základě posledního snímku (LIH) pomocí grafických značek, bez použití skiaskopie, sledování skutečné polohy rtg svazku vůči vyšetřovacímu stolu bez nutnosti použít skiaskopii</t>
  </si>
  <si>
    <t>Součástí postprocesingu musí býz základní obrazové funkce - nastavení jasu a kontrastu, zvýraznění hran, inverze obrazu, otáčení obrazu, anotace obrazu, elektronické clony, digitální zvětšení, R/L zobrazení, identifikace pacienta (jméno, datum+narození atd.), možnost rozdělení obrazovky na min. 16 obrázků apod.</t>
  </si>
  <si>
    <t xml:space="preserve">Kvantifikace, měření délky, úhlů apod. musí probíhat s automatickou a manuální kalibrací </t>
  </si>
  <si>
    <t>Součástí vybavení systému musí být - 2 ks plochých speciálních medicínských vysoce kontrastních LCD monitorů (LIVE+REFerenční obraz) s úhlopříčkou min 19“ (rozlišení min. 1,2 Mpix, max. svítivost min. 600 cd/m², neprokládané řádkování, obnovovací frekvence min. 70 Hz) na monitorovém stropním pojízdném stativu pro vyšetřovnu a 1 ks kontrolní monitor pro LIVE obraz stejné kvality v ovladovně</t>
  </si>
  <si>
    <t>Archivaci obrazové informace musí být možné provést na CD-R a DVD na pozadí ve formátu DICOM. TIFF a AVI s možností vypálení i DICOM prohlížeče</t>
  </si>
  <si>
    <t>Přístroj musí být připojen do PACS a do RIS FN Olomouc ve formátu DICOM - DICOM Send, DICOM Storage Commitment, výstup na tiskárnu ve formátu DICOM Print, DICOM Worklist a DICOM MPPS</t>
  </si>
  <si>
    <t>Stropní stati s RTG zářičem</t>
  </si>
  <si>
    <t>Jednotka s detektorem musí být podélně motoricky pojizdná v rozsahu minimálně 110 cm</t>
  </si>
  <si>
    <t xml:space="preserve"> jednotka s detektorem musí být příčně motoricky pojízdná v rozsahu min. 25 cm</t>
  </si>
  <si>
    <t>Stůl musí disponovat kompresním tubusem s motoricky asistovaným pojezdem</t>
  </si>
  <si>
    <t>Součástí přístroje musí být stropní stativ s RTG zářičem pro plnohodnotné digitální skiagrafické expozice</t>
  </si>
  <si>
    <t>Rotace rentgenky okolo vertikálníosy musí být minimálně 330, okolo horizontální osy minimálně 280, s aretací po 90°</t>
  </si>
  <si>
    <t>Systém musí být vybaven multifunkčním velkoplošným displejem s barevnou dotykovou obrazovkou na rentgence pro dotykové ovládání expozičních hodnot, korekce denzity, nastavení automatiky expozice, selekce orgánových programů, zobrazení pacientských dat apod.</t>
  </si>
  <si>
    <t>Vertikální stativ</t>
  </si>
  <si>
    <t>Musíse jednat o výškově stavitelný vertikální snímkovací stativ se sekundární jemnou mřížkou minimálně Pb 12:1 a 40 čar/ 1 cm (ohnisková vzdálenost cca 115-180 cm)</t>
  </si>
  <si>
    <t>Vertikální stativ musí mít sklopnou desku v rozmezí min. - 20° a max. + 90°</t>
  </si>
  <si>
    <t xml:space="preserve">Stativ musí být vybaven funkcí autotracking - automatické sledování výšky primárního paprsku stropního stativu s rentgenkou v závislosti na pozici vertigrafu </t>
  </si>
  <si>
    <t>Detektor pro vertikální stativ</t>
  </si>
  <si>
    <t>Musí být integrovaný ve stativu, pevný s aktivní plochou min 42 x 42 cm</t>
  </si>
  <si>
    <t>Technologie detektoru musí být a-Si, CsI</t>
  </si>
  <si>
    <t>Hloubka jasového rozlišení musí být min 16bitová</t>
  </si>
  <si>
    <t>Velikost pixelu detektoru musí být maximálně 150 µm</t>
  </si>
  <si>
    <t>Detektor musí mít 3 ionizační komůrkypro expoziční automatiku</t>
  </si>
  <si>
    <t>Detektor musí mít integrovanou mřížku s možností uživatelského vyjmutí</t>
  </si>
  <si>
    <t>Bezdrátový detektor pro volné expozice</t>
  </si>
  <si>
    <t>Aktivní plocha mobilního detektoru musí být min. 34 x 42 cm s rozlišením detektoru v matici 2350 x 2850 s maximální velikostí bodu 150 µm a hloubkou rozlišení šedi min. 16 bitů</t>
  </si>
  <si>
    <t xml:space="preserve">Musí být možné provést bezdrátový přenospro zobrazení komletního obrazu </t>
  </si>
  <si>
    <t>Hmotnost bezdrátového detektoru nesmí být větší než 3,5 kg</t>
  </si>
  <si>
    <t>Součástí musí být mřížka pro detektor</t>
  </si>
  <si>
    <t>Detektor musí být odolný vůči tlaku a vniknutí kapaliny minimálně IPX2</t>
  </si>
  <si>
    <t>Součástí přístroje musí být elektrický rozvaděč s ovládacími tlačítky</t>
  </si>
  <si>
    <t>Součástí přístroje musí býýt ochrana proti záření, podélně pojizdný a výškově nastavitelný štít z olovnatého skla na stropním stativu</t>
  </si>
  <si>
    <t xml:space="preserve">Součásti přístroje </t>
  </si>
  <si>
    <t>Součástí přístroje musí být radiační boční ochrana z Pb gumy, umístěná na pacientském stole</t>
  </si>
  <si>
    <t>Součástí přístroje musí být pomůcky pro provádění ZPS dle doporučení výrobce a SÚJB (např. PTW Normi 13)</t>
  </si>
  <si>
    <t>Zajištění pravidelných předepsaných kontrol, revizí a validací minimálně dle doporučení výrobce a v souladu se zákony 268/2014 Sb. (zdravotnické prostředky), č. 263/2016 Sb.  (Atomový zákon) včetně jeho prováděcích vyhlášek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</si>
  <si>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</si>
  <si>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 xml:space="preserve">Název veřejné zakázky: Skiaskopicko-skiagrafický digitální RTG systém </t>
  </si>
  <si>
    <t>Přístrojem musí být možné vyšetřovat i pediatrické pacienty, dále musí být možné přístrojem provádět základní i speciální skiaskopicko-skiagrafické vyšetření trávící trubice a plnohodnotné digitální skiagrafické expozice</t>
  </si>
  <si>
    <t>Pracovní výkon generátoru musí být minimálně 80 kW</t>
  </si>
  <si>
    <t>Rozsah pracovního napětí musí být v rozmezí min. 40 - 150 kV</t>
  </si>
  <si>
    <t>Musí se jednat o plně digitální obrazový systém s přímou digitalizací obrazu a digitální optimalizací zčernání výsledného obrazu pro online harmonizaci nativních sérií a jednotlivých obrazů</t>
  </si>
  <si>
    <t>Dodávka, instalace a uvedení do provozu Skiaskopicko-skiagrafického digitálního RTG systému na dětskou kliniku ve FNOL, včetně příslušenství a provedení zaškolení personálu.</t>
  </si>
  <si>
    <t>Agfa N.V., Přístroj DR 800</t>
  </si>
  <si>
    <t>Ano</t>
  </si>
  <si>
    <t>NE</t>
  </si>
  <si>
    <t>Rentgenka je umístěna NAD vyšetřovacím stolem</t>
  </si>
  <si>
    <r>
      <t xml:space="preserve">Přístroj musí být vybaven primární automatickou i manuální obdélníkovou RTG clonou, třemi přídavnými filtry o velikosti </t>
    </r>
    <r>
      <rPr>
        <sz val="12"/>
        <color rgb="FFC00000"/>
        <rFont val="Arial"/>
        <family val="2"/>
        <charset val="238"/>
      </rPr>
      <t>0,1 - 0,3 mm Cu</t>
    </r>
    <r>
      <rPr>
        <sz val="12"/>
        <rFont val="Arial"/>
        <family val="2"/>
        <charset val="238"/>
      </rPr>
      <t xml:space="preserve"> s motorickým manuálním i automatickým nastavením podle orgánových programů, digitální zobrazení rozměrů pole vyclonění, Cu filtrace a SID</t>
    </r>
  </si>
  <si>
    <t>kmbinace Al+Cu</t>
  </si>
  <si>
    <r>
      <t xml:space="preserve">Pacientská deska musí být motoricky výškově nastavitelná v rozsahu minimálně </t>
    </r>
    <r>
      <rPr>
        <sz val="12"/>
        <color rgb="FFC00000"/>
        <rFont val="Arial"/>
        <family val="2"/>
        <charset val="238"/>
      </rPr>
      <t>65 - 110 cm</t>
    </r>
  </si>
  <si>
    <r>
      <t xml:space="preserve">Motorický podélný posun desky stolu musí být v rozsahu minimálně 160 cm s rychlostí minimálně </t>
    </r>
    <r>
      <rPr>
        <sz val="12"/>
        <color rgb="FFC00000"/>
        <rFont val="Arial"/>
        <family val="2"/>
        <charset val="238"/>
      </rPr>
      <t>9 cm/s</t>
    </r>
  </si>
  <si>
    <r>
      <t xml:space="preserve">Nosnost stolu musí být minimálně </t>
    </r>
    <r>
      <rPr>
        <sz val="12"/>
        <color rgb="FFC00000"/>
        <rFont val="Arial"/>
        <family val="2"/>
        <charset val="238"/>
      </rPr>
      <t>270 kg</t>
    </r>
    <r>
      <rPr>
        <sz val="12"/>
        <rFont val="Arial"/>
        <family val="2"/>
        <charset val="238"/>
      </rPr>
      <t xml:space="preserve"> a současně musí stůl při tomto zatížení umožnit výškové motorické nastavení výšky desky</t>
    </r>
  </si>
  <si>
    <t>265 kg</t>
  </si>
  <si>
    <t>???</t>
  </si>
  <si>
    <t>138 cm</t>
  </si>
  <si>
    <t>35 cm</t>
  </si>
  <si>
    <t>115 - 180 cm</t>
  </si>
  <si>
    <r>
      <t>SID musí být v rozmezí min.</t>
    </r>
    <r>
      <rPr>
        <sz val="12"/>
        <color rgb="FFC00000"/>
        <rFont val="Arial"/>
        <family val="2"/>
        <charset val="238"/>
      </rPr>
      <t xml:space="preserve"> 90 </t>
    </r>
    <r>
      <rPr>
        <sz val="12"/>
        <rFont val="Arial"/>
        <family val="2"/>
        <charset val="238"/>
      </rPr>
      <t>- 125 cm</t>
    </r>
  </si>
  <si>
    <t>7,8 cm pro konkávní povrch a 9,5 cm pro plochý povrch</t>
  </si>
  <si>
    <r>
      <t xml:space="preserve">Rozsah vzdálenosti desky stolu od plochého detektoru musí být minimálně </t>
    </r>
    <r>
      <rPr>
        <sz val="12"/>
        <color rgb="FFC00000"/>
        <rFont val="Arial"/>
        <family val="2"/>
        <charset val="238"/>
      </rPr>
      <t>25 - 60</t>
    </r>
    <r>
      <rPr>
        <sz val="12"/>
        <rFont val="Arial"/>
        <family val="2"/>
        <charset val="238"/>
      </rPr>
      <t xml:space="preserve"> cm</t>
    </r>
  </si>
  <si>
    <r>
      <t xml:space="preserve">Stůl musí být vybaven ergonomickým ovladačem pro motoricky asistovaný </t>
    </r>
    <r>
      <rPr>
        <sz val="12"/>
        <color rgb="FFC00000"/>
        <rFont val="Arial"/>
        <family val="2"/>
        <charset val="238"/>
      </rPr>
      <t>pohyb jednotky detektoru nas pacientem</t>
    </r>
    <r>
      <rPr>
        <sz val="12"/>
        <rFont val="Arial"/>
        <family val="2"/>
        <charset val="238"/>
      </rPr>
      <t xml:space="preserve">, včetně jednoručního ovládání této jednotky, pacientské desky, sklápění stěny, výškového nastavení stolu, ovládání kolimátoru, spouštění skiaskopie a expozice </t>
    </r>
  </si>
  <si>
    <t>detektor je POD pacientem</t>
  </si>
  <si>
    <r>
      <t xml:space="preserve">Parametry generátoru, </t>
    </r>
    <r>
      <rPr>
        <sz val="12"/>
        <color rgb="FFC00000"/>
        <rFont val="Arial"/>
        <family val="2"/>
        <charset val="238"/>
      </rPr>
      <t xml:space="preserve">nastavení kolimátoru, včetně přídavné filtrace a obrazových parametrů </t>
    </r>
    <r>
      <rPr>
        <sz val="12"/>
        <rFont val="Arial"/>
        <family val="2"/>
        <charset val="238"/>
      </rPr>
      <t>musí být nastavovány automaticky selekcí orgánových programů na systémové konzoli</t>
    </r>
  </si>
  <si>
    <t>326 × 202 cm</t>
  </si>
  <si>
    <r>
      <t>Podélný pojezd stativu musí být min.</t>
    </r>
    <r>
      <rPr>
        <sz val="12"/>
        <color rgb="FFC00000"/>
        <rFont val="Arial"/>
        <family val="2"/>
        <charset val="238"/>
      </rPr>
      <t xml:space="preserve"> 330 cm</t>
    </r>
    <r>
      <rPr>
        <sz val="12"/>
        <rFont val="Arial"/>
        <family val="2"/>
        <charset val="238"/>
      </rPr>
      <t xml:space="preserve"> a příčný pojezd musí být min. 200 cm</t>
    </r>
  </si>
  <si>
    <t>pouze manuální nastavení, rozsah 150 cm</t>
  </si>
  <si>
    <r>
      <t xml:space="preserve">Stativ s rentgenkou musí být výškově nastavitelný a to </t>
    </r>
    <r>
      <rPr>
        <sz val="12"/>
        <color rgb="FFC00000"/>
        <rFont val="Arial"/>
        <family val="2"/>
        <charset val="238"/>
      </rPr>
      <t>motoricky</t>
    </r>
    <r>
      <rPr>
        <sz val="12"/>
        <rFont val="Arial"/>
        <family val="2"/>
        <charset val="238"/>
      </rPr>
      <t xml:space="preserve"> i manuálně v rozsahu </t>
    </r>
    <r>
      <rPr>
        <sz val="12"/>
        <color rgb="FFC00000"/>
        <rFont val="Arial"/>
        <family val="2"/>
        <charset val="238"/>
      </rPr>
      <t xml:space="preserve">min. 180 cm </t>
    </r>
  </si>
  <si>
    <r>
      <t xml:space="preserve">Rentgenka musí být vysokorychlostní (min. </t>
    </r>
    <r>
      <rPr>
        <sz val="12"/>
        <color rgb="FFC00000"/>
        <rFont val="Arial"/>
        <family val="2"/>
        <charset val="238"/>
      </rPr>
      <t>10 800 ot/mi</t>
    </r>
    <r>
      <rPr>
        <sz val="12"/>
        <rFont val="Arial"/>
        <family val="2"/>
        <charset val="238"/>
      </rPr>
      <t xml:space="preserve">n) s vysokou tepelnou kapacitou anody minimálně </t>
    </r>
    <r>
      <rPr>
        <sz val="12"/>
        <color rgb="FFC00000"/>
        <rFont val="Arial"/>
        <family val="2"/>
        <charset val="238"/>
      </rPr>
      <t>750 kHU,</t>
    </r>
    <r>
      <rPr>
        <sz val="12"/>
        <rFont val="Arial"/>
        <family val="2"/>
        <charset val="238"/>
      </rPr>
      <t xml:space="preserve"> tepelnou kapacitou celého krytu rentgenky minimálně</t>
    </r>
    <r>
      <rPr>
        <sz val="12"/>
        <color rgb="FFC00000"/>
        <rFont val="Arial"/>
        <family val="2"/>
        <charset val="238"/>
      </rPr>
      <t xml:space="preserve"> 2,4 MHU</t>
    </r>
    <r>
      <rPr>
        <sz val="12"/>
        <rFont val="Arial"/>
        <family val="2"/>
        <charset val="238"/>
      </rPr>
      <t xml:space="preserve"> a výkonem odpovídající generátoru, 2 ohniska o velikosti max. 0,6/1,0 mm a výkonech minimálně – 40 a 80 kW, maximální snímkovací napětí 150 kV, rozsah výstupního proudu </t>
    </r>
    <r>
      <rPr>
        <sz val="12"/>
        <color rgb="FFC00000"/>
        <rFont val="Arial"/>
        <family val="2"/>
        <charset val="238"/>
      </rPr>
      <t>1–</t>
    </r>
    <r>
      <rPr>
        <sz val="12"/>
        <rFont val="Arial"/>
        <family val="2"/>
        <charset val="238"/>
      </rPr>
      <t>1000 mA</t>
    </r>
  </si>
  <si>
    <t>10.000 ot/min, 400 kHU. 2,0 MHU, proud 10-1000 mA</t>
  </si>
  <si>
    <t>Součástí přístroje musí být intercom - oboustranné dorozumívací zařízení mezi ovladovnou a vyšetřovnou</t>
  </si>
  <si>
    <r>
      <t xml:space="preserve">Sekundární velmi jemná mřížka musí být min. </t>
    </r>
    <r>
      <rPr>
        <sz val="12"/>
        <color rgb="FFC00000"/>
        <rFont val="Arial"/>
        <family val="2"/>
        <charset val="238"/>
      </rPr>
      <t xml:space="preserve">Pb 15:1 </t>
    </r>
    <r>
      <rPr>
        <sz val="12"/>
        <rFont val="Arial"/>
        <family val="2"/>
        <charset val="238"/>
      </rPr>
      <t>a 80 čar/cm</t>
    </r>
  </si>
  <si>
    <t>12:1 a 85 čar/cm</t>
  </si>
  <si>
    <r>
      <t xml:space="preserve">Minimální vzdálenost středu horizontálního paprsku musí být nastavitelná v rozsahu        </t>
    </r>
    <r>
      <rPr>
        <sz val="12"/>
        <color rgb="FFC00000"/>
        <rFont val="Arial"/>
        <family val="2"/>
        <charset val="238"/>
      </rPr>
      <t xml:space="preserve">30 -170 cm </t>
    </r>
    <r>
      <rPr>
        <sz val="12"/>
        <rFont val="Arial"/>
        <family val="2"/>
        <charset val="238"/>
      </rPr>
      <t>nad podlahou</t>
    </r>
  </si>
  <si>
    <t>manuální stativ bez auto-trackingu</t>
  </si>
  <si>
    <t>ionizační komůrky má stativ, nikoli detektor</t>
  </si>
  <si>
    <t>Mřížku má stativ, nikoli detektor - popsáno viz řádek 68</t>
  </si>
  <si>
    <t>ovládaný   dálkově z ovladovny i zblízka od vyšetřovací stěny</t>
  </si>
  <si>
    <r>
      <t xml:space="preserve">Rentgenka musí být umístěna </t>
    </r>
    <r>
      <rPr>
        <sz val="12"/>
        <color rgb="FFC00000"/>
        <rFont val="Arial"/>
        <family val="2"/>
        <charset val="238"/>
      </rPr>
      <t>pod</t>
    </r>
    <r>
      <rPr>
        <sz val="12"/>
        <rFont val="Arial"/>
        <family val="2"/>
        <charset val="238"/>
      </rPr>
      <t xml:space="preserve"> vyšetřovacím stolem</t>
    </r>
  </si>
  <si>
    <r>
      <rPr>
        <b/>
        <sz val="12"/>
        <rFont val="Times New Roman"/>
        <family val="1"/>
        <charset val="238"/>
      </rPr>
      <t>+/-90°</t>
    </r>
    <r>
      <rPr>
        <sz val="12"/>
        <rFont val="Times New Roman"/>
        <family val="1"/>
        <charset val="238"/>
      </rPr>
      <t>, 6°/s</t>
    </r>
  </si>
  <si>
    <r>
      <rPr>
        <b/>
        <sz val="12"/>
        <rFont val="Times New Roman"/>
        <family val="1"/>
        <charset val="238"/>
      </rPr>
      <t>240</t>
    </r>
    <r>
      <rPr>
        <sz val="12"/>
        <rFont val="Times New Roman"/>
        <family val="1"/>
        <charset val="238"/>
      </rPr>
      <t xml:space="preserve"> x 80 cm</t>
    </r>
  </si>
  <si>
    <r>
      <rPr>
        <b/>
        <sz val="12"/>
        <rFont val="Times New Roman"/>
        <family val="1"/>
        <charset val="238"/>
      </rPr>
      <t>50</t>
    </r>
    <r>
      <rPr>
        <sz val="12"/>
        <rFont val="Times New Roman"/>
        <family val="1"/>
        <charset val="238"/>
      </rPr>
      <t xml:space="preserve"> - 100 cm</t>
    </r>
  </si>
  <si>
    <t>výrobce neuvádí přesnou výšku, jelikož se lavička téměř dotýká podlahy (SW nastavení)</t>
  </si>
  <si>
    <t>výhodný extrémně velký rozsah SID, hodnoty pod 110 cm nejsou klinicky příliš využitelné. Oproti tomu SID 180 cm je velmi výhodné</t>
  </si>
  <si>
    <t>43-197 cm</t>
  </si>
  <si>
    <t>22"</t>
  </si>
  <si>
    <t>manuální stropní stativ s manuálním kolimátorem</t>
  </si>
  <si>
    <t>Ne</t>
  </si>
  <si>
    <t>Komentář</t>
  </si>
  <si>
    <t>Pozice rentgenky nad vyšetřovacím stolem zajištuje vyšší kvalitu obrazu</t>
  </si>
  <si>
    <t>Výrobce Agfa se specializuje na pediatrické využití rentgenů</t>
  </si>
  <si>
    <r>
      <t xml:space="preserve">Přístroj musí být vybaven vysokorychlostní rentegenkou (minimálně </t>
    </r>
    <r>
      <rPr>
        <sz val="12"/>
        <color rgb="FFC00000"/>
        <rFont val="Arial"/>
        <family val="2"/>
        <charset val="238"/>
      </rPr>
      <t>10 500 ot/min</t>
    </r>
    <r>
      <rPr>
        <sz val="12"/>
        <rFont val="Arial"/>
        <family val="2"/>
        <charset val="238"/>
      </rPr>
      <t>) s vysokou tepelnou kapacitou anody minimálně</t>
    </r>
    <r>
      <rPr>
        <sz val="12"/>
        <color rgb="FFC00000"/>
        <rFont val="Arial"/>
        <family val="2"/>
        <charset val="238"/>
      </rPr>
      <t xml:space="preserve"> 750 kHU</t>
    </r>
    <r>
      <rPr>
        <sz val="12"/>
        <rFont val="Arial"/>
        <family val="2"/>
        <charset val="238"/>
      </rPr>
      <t>, tepelnou kapacitou celého krytu rentegnky minimálně</t>
    </r>
    <r>
      <rPr>
        <sz val="12"/>
        <color rgb="FFC00000"/>
        <rFont val="Arial"/>
        <family val="2"/>
        <charset val="238"/>
      </rPr>
      <t xml:space="preserve"> 2,4 MHU</t>
    </r>
    <r>
      <rPr>
        <sz val="12"/>
        <rFont val="Arial"/>
        <family val="2"/>
        <charset val="238"/>
      </rPr>
      <t xml:space="preserve"> a výkonem ohnisek odpovídající generátoru, 2 ohniska o velikosti maximáln 0,6/1,2 mm a výkonem minimálně 40 a 80 kW a maximální snímkovací napětí musí být 150 kV</t>
    </r>
  </si>
  <si>
    <r>
      <rPr>
        <b/>
        <sz val="12"/>
        <color theme="1"/>
        <rFont val="Calibri"/>
        <family val="2"/>
        <charset val="238"/>
        <scheme val="minor"/>
      </rPr>
      <t>pozn.</t>
    </r>
    <r>
      <rPr>
        <sz val="12"/>
        <color theme="1"/>
        <rFont val="Calibri"/>
        <family val="2"/>
        <charset val="238"/>
        <scheme val="minor"/>
      </rPr>
      <t xml:space="preserve"> - alternativně lze nabídnout i rentgenku 1120 kHU, 2,0 MHU, 0.6/1.0 mm, 40/80 kW, nicméně pro pediatrické použití by to byly nepřiměřené parametry</t>
    </r>
  </si>
  <si>
    <r>
      <t xml:space="preserve">Digitální pulzní skiakopie musí mít </t>
    </r>
    <r>
      <rPr>
        <sz val="12"/>
        <color rgb="FFC00000"/>
        <rFont val="Arial"/>
        <family val="2"/>
        <charset val="238"/>
      </rPr>
      <t>minimálně 5 volitelných</t>
    </r>
    <r>
      <rPr>
        <sz val="12"/>
        <rFont val="Arial"/>
        <family val="2"/>
        <charset val="238"/>
      </rPr>
      <t xml:space="preserve"> frekvencí v rozsahu min. </t>
    </r>
    <r>
      <rPr>
        <sz val="12"/>
        <color rgb="FFC00000"/>
        <rFont val="Arial"/>
        <family val="2"/>
        <charset val="238"/>
      </rPr>
      <t>od 3 do 30 pulzů</t>
    </r>
    <r>
      <rPr>
        <sz val="12"/>
        <rFont val="Arial"/>
        <family val="2"/>
        <charset val="238"/>
      </rPr>
      <t>/s se záznamem a zobrazením v matrici min. 1024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/12 bit pro snížení dávky na pacienta i obsluhující personál </t>
    </r>
  </si>
  <si>
    <r>
      <t xml:space="preserve">Pulzní skiaskopie má za cíl šetřit dávku na pacienta i personál, proto je výhodnější využití </t>
    </r>
    <r>
      <rPr>
        <u/>
        <sz val="12"/>
        <color theme="1"/>
        <rFont val="Calibri"/>
        <family val="2"/>
        <charset val="238"/>
        <scheme val="minor"/>
      </rPr>
      <t>nižších frekvencí</t>
    </r>
    <r>
      <rPr>
        <sz val="12"/>
        <color theme="1"/>
        <rFont val="Calibri"/>
        <family val="2"/>
        <charset val="238"/>
        <scheme val="minor"/>
      </rPr>
      <t>. Pro formát 43×43 umožňujeme 10, 5, 2.5, 1 pulzů/s; pro formát 30×30 umožňujeme 15, 7.5, 5, 2.5, 1 p./s, pro formát 20×20 umožňujeme 15, 7.5, 5, 2.5, 1 p./s, a</t>
    </r>
    <r>
      <rPr>
        <b/>
        <sz val="12"/>
        <color theme="1"/>
        <rFont val="Calibri"/>
        <family val="2"/>
        <charset val="238"/>
        <scheme val="minor"/>
      </rPr>
      <t xml:space="preserve"> pro formát 15×15 umožňujeme 7.5, 2.5 a 1 p./s. </t>
    </r>
  </si>
  <si>
    <t>Web-kamera pro Live záznam na monitoru</t>
  </si>
  <si>
    <t>Kamera umístěná přímo v kolimátoru umožňuje snadné nastavení polohy vyšetřované oblasti z ovladovny díky promítnutí živého záběru na monitor, a to bez použití záření (bez potřeby funkce LIH)</t>
  </si>
  <si>
    <t>Kamera umístěná přímo v kolimátoru umožňuje snadné clonění z ovladovny díky promítnutí živého záběru na monitor, a to bez použití záření (bez potřeby funkce LIH)</t>
  </si>
  <si>
    <t>Stropní závěs s vertigrafem jsou pouze doplňkovým vybavením multifunkční stěny, u kterého není předpoklad častého využití.</t>
  </si>
  <si>
    <t>750 kHU není pro pediatrické pacienty využitelné</t>
  </si>
  <si>
    <t>Skiaskopicko-skiagrafický digitální RTG systém</t>
  </si>
  <si>
    <t>F medical s.r.o.</t>
  </si>
  <si>
    <t>Ing. Jasmin Draganovič</t>
  </si>
  <si>
    <t>604 784 617</t>
  </si>
  <si>
    <t xml:space="preserve">obchod@fmedical.cz </t>
  </si>
  <si>
    <r>
      <t xml:space="preserve">kombinace různých materiálů výhodnější, neboť každý z kovů vykazuje jiné charakteristiky útlumu pro různé hodnoty energie. Námi nabízené přídavné filtry: </t>
    </r>
    <r>
      <rPr>
        <b/>
        <sz val="12"/>
        <color theme="1"/>
        <rFont val="Calibri"/>
        <family val="2"/>
        <charset val="238"/>
        <scheme val="minor"/>
      </rPr>
      <t>1 mm Al + 0,1 mm Cu // 1 mm Al + 0,2 mm Cu // 2 m Al</t>
    </r>
  </si>
  <si>
    <t>Výhodnější rozsah - nižší nástupní výška zajišťuje vyšší komfort pacienta</t>
  </si>
  <si>
    <t xml:space="preserve">Rychlost 5cm/s. Rozsah 160cm (+/-80), ale doporučujeme asymetrické +100/-20 cm. </t>
  </si>
  <si>
    <t>asymetrický posun desky stolu je výhodnější pro snadnější přístup ze zadní části stolu pro snazší manipulaci s pacientem</t>
  </si>
  <si>
    <t>nosnost obecně 320 kg, ale nosnost během výškového nastavení 265 kg.</t>
  </si>
  <si>
    <t>Poptávaný rozsah je platmý pro zářič pod stolem. Nižší vzdálenost detektoru od pacienta zajišťuje vyšší kvalitu snímků a nižší dávku na pacienta</t>
  </si>
  <si>
    <t>jedná se o parametr pro zářič pod stolem, jinak ANO - ergonomický ovladač je součástí nabídky</t>
  </si>
  <si>
    <t>(nepodstatný parametr)</t>
  </si>
  <si>
    <t>Selekcí orgánových programů se automaticky nastaví parametry generátoru. Primární clona je manuální, takže kolimátor vč. přídavné filtrace se musí nastavit ručně</t>
  </si>
  <si>
    <t>10.000 ot/min, 600 kHU, 2,0MHU a ohniska 0,6/1,2 mm, 40/100 kW</t>
  </si>
  <si>
    <t>3 volitelné frekvence v rozsahu 1 - 7,5 p/s</t>
  </si>
  <si>
    <t>Požadavek je relevantní pro systém se zářičem pod vyšetřovacím stolem. U zářiče nad stolem je ochrana z Pb gumy zavěšená na stropě.</t>
  </si>
  <si>
    <t>45,4-185,8 cm</t>
  </si>
  <si>
    <r>
      <t xml:space="preserve">Pro formát 43×43 umožňujeme 15, 7.5 a 5 obr/s- Pro formát 28×28 umožňujeme 30, 15, 7.5, 5 obr/s a </t>
    </r>
    <r>
      <rPr>
        <b/>
        <sz val="12"/>
        <color theme="1"/>
        <rFont val="Calibri"/>
        <family val="2"/>
        <charset val="238"/>
        <scheme val="minor"/>
      </rPr>
      <t>pro formát 20×20 umožňujeme 20, 10, 5 obr/s</t>
    </r>
  </si>
  <si>
    <t>5-20 obr/s</t>
  </si>
  <si>
    <r>
      <t xml:space="preserve">Přístroj musí disponovat sériovým snímkovacím provozem s volitelnými frekvencemi v rozsahu min. </t>
    </r>
    <r>
      <rPr>
        <sz val="12"/>
        <color rgb="FFC00000"/>
        <rFont val="Arial"/>
        <family val="2"/>
        <charset val="238"/>
      </rPr>
      <t>1 - 8 obr./s</t>
    </r>
    <r>
      <rPr>
        <sz val="12"/>
        <rFont val="Arial"/>
        <family val="2"/>
        <charset val="238"/>
      </rPr>
      <t xml:space="preserve"> v matrici min. 1400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</t>
    </r>
  </si>
  <si>
    <t>Volný detektor je kompatibilní a uživatelsky zaměnitelný s detektory pojízdných RTG Afa DX-D 100</t>
  </si>
  <si>
    <r>
      <t>Přístroj musí být vybaven vysokorychlostní rentegenkou s vysokou tepelnou kapacitou anody minimálně</t>
    </r>
    <r>
      <rPr>
        <sz val="12"/>
        <color rgb="FFC00000"/>
        <rFont val="Arial"/>
        <family val="2"/>
        <charset val="238"/>
      </rPr>
      <t xml:space="preserve"> 750 kHU</t>
    </r>
    <r>
      <rPr>
        <sz val="12"/>
        <rFont val="Arial"/>
        <family val="2"/>
        <charset val="238"/>
      </rPr>
      <t>, tepelnou kapacitou celého krytu rentegnky minimálně</t>
    </r>
    <r>
      <rPr>
        <sz val="12"/>
        <color rgb="FFC00000"/>
        <rFont val="Arial"/>
        <family val="2"/>
        <charset val="238"/>
      </rPr>
      <t xml:space="preserve"> 2,0 MHU</t>
    </r>
    <r>
      <rPr>
        <sz val="12"/>
        <rFont val="Arial"/>
        <family val="2"/>
        <charset val="238"/>
      </rPr>
      <t xml:space="preserve"> a výkonem ohnisek odpovídající generátoru, 2 ohniska o velikosti maximálně 0,6/1,2 mm a výkonem minimálně 40 a 80 kW a maximální snímkovací napětí musí být 150 kV</t>
    </r>
  </si>
  <si>
    <r>
      <t xml:space="preserve">Přístroj musí být vybaven primární automatickou i manuální obdélníkovou RTG clonou, </t>
    </r>
    <r>
      <rPr>
        <sz val="12"/>
        <color rgb="FFFF0000"/>
        <rFont val="Arial"/>
        <family val="2"/>
        <charset val="238"/>
      </rPr>
      <t xml:space="preserve">nejméně </t>
    </r>
    <r>
      <rPr>
        <sz val="12"/>
        <rFont val="Arial"/>
        <family val="2"/>
        <charset val="238"/>
      </rPr>
      <t>třemi přídavnými filtry</t>
    </r>
    <r>
      <rPr>
        <sz val="12"/>
        <rFont val="Arial"/>
        <family val="2"/>
        <charset val="238"/>
      </rPr>
      <t xml:space="preserve"> s motorickým manuálním i automatickým nastavením podle orgánových programů, digitální zobrazení rozměrů pole vyclonění, Cu filtrace a SID</t>
    </r>
  </si>
  <si>
    <r>
      <t xml:space="preserve">Pacientská deska musí být motoricky výškově nastavitelná v rozsahu minimálně </t>
    </r>
    <r>
      <rPr>
        <sz val="12"/>
        <color rgb="FFC00000"/>
        <rFont val="Arial"/>
        <family val="2"/>
        <charset val="238"/>
      </rPr>
      <t>65 - 100 cm</t>
    </r>
  </si>
  <si>
    <r>
      <t xml:space="preserve">Motorický podélný posun desky stolu musí být v rozsahu minimálně </t>
    </r>
    <r>
      <rPr>
        <sz val="12"/>
        <color rgb="FFFF0000"/>
        <rFont val="Arial"/>
        <family val="2"/>
        <charset val="238"/>
      </rPr>
      <t>120</t>
    </r>
    <r>
      <rPr>
        <sz val="12"/>
        <rFont val="Arial"/>
        <family val="2"/>
        <charset val="238"/>
      </rPr>
      <t xml:space="preserve"> cm s rychlostí minimálně </t>
    </r>
    <r>
      <rPr>
        <sz val="12"/>
        <color rgb="FFFF0000"/>
        <rFont val="Arial"/>
        <family val="2"/>
        <charset val="238"/>
      </rPr>
      <t>5</t>
    </r>
    <r>
      <rPr>
        <sz val="12"/>
        <color rgb="FFC00000"/>
        <rFont val="Arial"/>
        <family val="2"/>
        <charset val="238"/>
      </rPr>
      <t xml:space="preserve"> cm/s</t>
    </r>
  </si>
  <si>
    <r>
      <t xml:space="preserve">Nosnost stolu musí být minimálně </t>
    </r>
    <r>
      <rPr>
        <sz val="12"/>
        <color rgb="FFC00000"/>
        <rFont val="Arial"/>
        <family val="2"/>
        <charset val="238"/>
      </rPr>
      <t>250 kg</t>
    </r>
    <r>
      <rPr>
        <sz val="12"/>
        <rFont val="Arial"/>
        <family val="2"/>
        <charset val="238"/>
      </rPr>
      <t xml:space="preserve"> a současně musí stůl při tomto zatížení umožnit výškové motorické nastavení výšky desky</t>
    </r>
  </si>
  <si>
    <r>
      <t xml:space="preserve">Výška lavičky nad podlahou ve svislé poloze stěny musí být maximálně </t>
    </r>
    <r>
      <rPr>
        <sz val="12"/>
        <color rgb="FFFF0000"/>
        <rFont val="Arial"/>
        <family val="2"/>
        <charset val="238"/>
      </rPr>
      <t>6</t>
    </r>
    <r>
      <rPr>
        <sz val="12"/>
        <rFont val="Arial"/>
        <family val="2"/>
        <charset val="238"/>
      </rPr>
      <t xml:space="preserve"> cm</t>
    </r>
  </si>
  <si>
    <t>rozsah SID musí být min. 35 cm</t>
  </si>
  <si>
    <r>
      <t xml:space="preserve">Stůl musí být vybaven ergonomickým ovladačem pro motoricky asistovaný </t>
    </r>
    <r>
      <rPr>
        <sz val="12"/>
        <color rgb="FFC00000"/>
        <rFont val="Arial"/>
        <family val="2"/>
        <charset val="238"/>
      </rPr>
      <t>pohyb jednotky detektoru</t>
    </r>
    <r>
      <rPr>
        <sz val="12"/>
        <rFont val="Arial"/>
        <family val="2"/>
        <charset val="238"/>
      </rPr>
      <t xml:space="preserve">, včetně jednoručního ovládání této jednotky, pacientské desky, sklápění stěny, výškového nastavení stolu, ovládání kolimátoru, spouštění skiaskopie a expozice </t>
    </r>
  </si>
  <si>
    <r>
      <t xml:space="preserve">Sekundární velmi jemná mřížka musí být min. </t>
    </r>
    <r>
      <rPr>
        <sz val="12"/>
        <color rgb="FFC00000"/>
        <rFont val="Arial"/>
        <family val="2"/>
        <charset val="238"/>
      </rPr>
      <t xml:space="preserve">Pb 12:1 </t>
    </r>
    <r>
      <rPr>
        <sz val="12"/>
        <rFont val="Arial"/>
        <family val="2"/>
        <charset val="238"/>
      </rPr>
      <t>a 80 čar/cm</t>
    </r>
  </si>
  <si>
    <t xml:space="preserve">Přístroj musí disponovat sériovým snímkovacím provozem s volitelnými frekvencemi </t>
  </si>
  <si>
    <r>
      <t xml:space="preserve">Digitální pulzní skiakopie musí mít </t>
    </r>
    <r>
      <rPr>
        <sz val="12"/>
        <color rgb="FFC00000"/>
        <rFont val="Arial"/>
        <family val="2"/>
        <charset val="238"/>
      </rPr>
      <t>minimálně 4 volitelných</t>
    </r>
    <r>
      <rPr>
        <sz val="12"/>
        <rFont val="Arial"/>
        <family val="2"/>
        <charset val="238"/>
      </rPr>
      <t xml:space="preserve"> frekvencí v rozsahu min. </t>
    </r>
    <r>
      <rPr>
        <sz val="12"/>
        <color rgb="FFC00000"/>
        <rFont val="Arial"/>
        <family val="2"/>
        <charset val="238"/>
      </rPr>
      <t>od 3 do 15 pulzů</t>
    </r>
    <r>
      <rPr>
        <sz val="12"/>
        <rFont val="Arial"/>
        <family val="2"/>
        <charset val="238"/>
      </rPr>
      <t>/s se záznamem a zobrazením v matrici min. 1024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/12 bit pro snížení dávky na pacienta i obsluhující personál </t>
    </r>
  </si>
  <si>
    <t>Clonění musí být realizovatelné bez nutnosti RTG záření (např. pomocí grafického znázornění  na LIH obrazu na monitoru, nebo pomocí kamery umístěné v kolimátoru)</t>
  </si>
  <si>
    <t>Nastavení polohy vyšetřované oblasti musí být realizovatelné bez nutnosti RTG záření (např. znázorněním na LIH, nebo pomocí kamery umístěné v kolimátoru)</t>
  </si>
  <si>
    <t>Stropní stativ s RTG zářičem</t>
  </si>
  <si>
    <t>Automatické nastavení parametrů generátoru podle zvoleného orgánového programu</t>
  </si>
  <si>
    <r>
      <t>Podélný pojezd stativu musí být min.</t>
    </r>
    <r>
      <rPr>
        <sz val="12"/>
        <color rgb="FFC00000"/>
        <rFont val="Arial"/>
        <family val="2"/>
        <charset val="238"/>
      </rPr>
      <t xml:space="preserve"> 320 cm</t>
    </r>
    <r>
      <rPr>
        <sz val="12"/>
        <rFont val="Arial"/>
        <family val="2"/>
        <charset val="238"/>
      </rPr>
      <t xml:space="preserve"> a příčný pojezd musí být min. 200 cm</t>
    </r>
  </si>
  <si>
    <r>
      <t xml:space="preserve">Stativ s rentgenkou musí být výškově nastavitelný v rozsahu </t>
    </r>
    <r>
      <rPr>
        <sz val="12"/>
        <color rgb="FFC00000"/>
        <rFont val="Arial"/>
        <family val="2"/>
        <charset val="238"/>
      </rPr>
      <t xml:space="preserve">min. 150 cm </t>
    </r>
  </si>
  <si>
    <r>
      <t xml:space="preserve">Rentgenka musí být vysokorychlostní (min. </t>
    </r>
    <r>
      <rPr>
        <sz val="12"/>
        <color rgb="FFC00000"/>
        <rFont val="Arial"/>
        <family val="2"/>
        <charset val="238"/>
      </rPr>
      <t>10 000 ot/mi</t>
    </r>
    <r>
      <rPr>
        <sz val="12"/>
        <rFont val="Arial"/>
        <family val="2"/>
        <charset val="238"/>
      </rPr>
      <t xml:space="preserve">n) s vysokou tepelnou kapacitou anody minimálně </t>
    </r>
    <r>
      <rPr>
        <sz val="12"/>
        <color rgb="FFFF0000"/>
        <rFont val="Arial"/>
        <family val="2"/>
        <charset val="238"/>
      </rPr>
      <t>400</t>
    </r>
    <r>
      <rPr>
        <sz val="12"/>
        <color rgb="FFC00000"/>
        <rFont val="Arial"/>
        <family val="2"/>
        <charset val="238"/>
      </rPr>
      <t xml:space="preserve"> kHU,</t>
    </r>
    <r>
      <rPr>
        <sz val="12"/>
        <rFont val="Arial"/>
        <family val="2"/>
        <charset val="238"/>
      </rPr>
      <t xml:space="preserve"> tepelnou kapacitou celého krytu rentgenky minimálně</t>
    </r>
    <r>
      <rPr>
        <sz val="12"/>
        <color rgb="FFC00000"/>
        <rFont val="Arial"/>
        <family val="2"/>
        <charset val="238"/>
      </rPr>
      <t xml:space="preserve"> 2,0 MHU</t>
    </r>
    <r>
      <rPr>
        <sz val="12"/>
        <rFont val="Arial"/>
        <family val="2"/>
        <charset val="238"/>
      </rPr>
      <t xml:space="preserve"> a výkonem odpovídající generátoru, 2 ohniska o velikosti max. 0,6/1,0 mm a výkonech minimálně – 40 a 80 kW, maximální snímkovací napětí 150 kV, rozsah výstupního proudu </t>
    </r>
    <r>
      <rPr>
        <sz val="12"/>
        <color rgb="FFC00000"/>
        <rFont val="Arial"/>
        <family val="2"/>
        <charset val="238"/>
      </rPr>
      <t>10–</t>
    </r>
    <r>
      <rPr>
        <sz val="12"/>
        <rFont val="Arial"/>
        <family val="2"/>
        <charset val="238"/>
      </rPr>
      <t>1000 mA</t>
    </r>
  </si>
  <si>
    <r>
      <t xml:space="preserve">Součástí přístroje musí být radiační boční ochrana z Pb gumy, umístěná na pacientském stole </t>
    </r>
    <r>
      <rPr>
        <sz val="12"/>
        <color rgb="FFFF0000"/>
        <rFont val="Arial"/>
        <family val="2"/>
        <charset val="238"/>
      </rPr>
      <t>nebo zavěšená na stropě</t>
    </r>
  </si>
  <si>
    <r>
      <t xml:space="preserve">Minimální vzdálenost středu horizontálního paprsku musí být nastavitelná v rozsahu </t>
    </r>
    <r>
      <rPr>
        <sz val="12"/>
        <color rgb="FFC00000"/>
        <rFont val="Arial"/>
        <family val="2"/>
        <charset val="238"/>
      </rPr>
      <t xml:space="preserve">46 -170 cm </t>
    </r>
    <r>
      <rPr>
        <sz val="12"/>
        <rFont val="Arial"/>
        <family val="2"/>
        <charset val="238"/>
      </rPr>
      <t>nad podlahou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</si>
</sst>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vertAlign val="superscript"/>
      <sz val="12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7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vertical="top" wrapText="1"/>
    </xf>
    <xf numFmtId="0" fontId="20" fillId="10" borderId="29" xfId="0" applyFont="1" applyFill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10" borderId="34" xfId="0" quotePrefix="1" applyFont="1" applyFill="1" applyBorder="1" applyAlignment="1">
      <alignment horizontal="justify" vertical="center" wrapText="1"/>
    </xf>
    <xf numFmtId="0" fontId="16" fillId="10" borderId="34" xfId="0" quotePrefix="1" applyFont="1" applyFill="1" applyBorder="1" applyAlignment="1">
      <alignment horizontal="left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3" fillId="10" borderId="42" xfId="0" applyFont="1" applyFill="1" applyBorder="1" applyAlignment="1">
      <alignment horizontal="justify" vertical="center" wrapText="1"/>
    </xf>
    <xf numFmtId="0" fontId="20" fillId="10" borderId="42" xfId="0" applyFont="1" applyFill="1" applyBorder="1" applyAlignment="1">
      <alignment horizontal="justify" vertical="center" wrapText="1"/>
    </xf>
    <xf numFmtId="17" fontId="16" fillId="10" borderId="42" xfId="0" quotePrefix="1" applyNumberFormat="1" applyFont="1" applyFill="1" applyBorder="1" applyAlignment="1">
      <alignment horizontal="justify" vertical="center" wrapText="1"/>
    </xf>
    <xf numFmtId="0" fontId="20" fillId="10" borderId="49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4" fontId="15" fillId="9" borderId="49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15" fillId="9" borderId="50" xfId="0" applyNumberFormat="1" applyFont="1" applyFill="1" applyBorder="1" applyAlignment="1">
      <alignment horizontal="center" vertical="center" wrapText="1"/>
    </xf>
    <xf numFmtId="44" fontId="15" fillId="9" borderId="44" xfId="0" applyNumberFormat="1" applyFont="1" applyFill="1" applyBorder="1" applyAlignment="1">
      <alignment horizontal="center" vertical="center" wrapText="1"/>
    </xf>
    <xf numFmtId="0" fontId="28" fillId="10" borderId="33" xfId="0" applyFont="1" applyFill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quotePrefix="1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7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bchod@fmedic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topLeftCell="A82" zoomScale="70" zoomScaleNormal="70" workbookViewId="0">
      <selection activeCell="B98" sqref="B98:C101"/>
    </sheetView>
  </sheetViews>
  <sheetFormatPr defaultRowHeight="15.75" x14ac:dyDescent="0.25"/>
  <cols>
    <col min="1" max="1" width="107.42578125" bestFit="1" customWidth="1"/>
    <col min="2" max="2" width="23.28515625" style="55" customWidth="1"/>
    <col min="3" max="3" width="18" customWidth="1"/>
    <col min="4" max="4" width="63.7109375" style="64" customWidth="1"/>
    <col min="5" max="5" width="133" customWidth="1"/>
  </cols>
  <sheetData>
    <row r="1" spans="1:5" ht="66.75" customHeight="1" thickBot="1" x14ac:dyDescent="0.3">
      <c r="A1" s="76"/>
      <c r="B1" s="76"/>
      <c r="C1" s="76"/>
    </row>
    <row r="2" spans="1:5" ht="18.75" thickBot="1" x14ac:dyDescent="0.3">
      <c r="A2" s="77" t="s">
        <v>52</v>
      </c>
      <c r="B2" s="78"/>
      <c r="C2" s="79"/>
    </row>
    <row r="3" spans="1:5" ht="18.75" thickBot="1" x14ac:dyDescent="0.3">
      <c r="A3" s="73" t="s">
        <v>121</v>
      </c>
      <c r="B3" s="74"/>
      <c r="C3" s="75"/>
    </row>
    <row r="4" spans="1:5" ht="18.75" thickBot="1" x14ac:dyDescent="0.3">
      <c r="A4" s="28" t="s">
        <v>51</v>
      </c>
      <c r="B4" s="71" t="s">
        <v>127</v>
      </c>
      <c r="C4" s="72"/>
    </row>
    <row r="5" spans="1:5" ht="16.5" thickBot="1" x14ac:dyDescent="0.3">
      <c r="A5" s="40" t="s">
        <v>47</v>
      </c>
      <c r="B5" s="42" t="s">
        <v>48</v>
      </c>
      <c r="C5" s="41" t="s">
        <v>40</v>
      </c>
      <c r="D5" s="63" t="s">
        <v>171</v>
      </c>
      <c r="E5" s="40" t="s">
        <v>47</v>
      </c>
    </row>
    <row r="6" spans="1:5" ht="30.75" thickBot="1" x14ac:dyDescent="0.3">
      <c r="A6" s="38" t="s">
        <v>126</v>
      </c>
      <c r="B6" s="36" t="s">
        <v>128</v>
      </c>
      <c r="C6" s="39"/>
      <c r="E6" s="38" t="s">
        <v>126</v>
      </c>
    </row>
    <row r="7" spans="1:5" x14ac:dyDescent="0.25">
      <c r="A7" s="24" t="s">
        <v>41</v>
      </c>
      <c r="B7" s="25" t="s">
        <v>46</v>
      </c>
      <c r="C7" s="26" t="s">
        <v>40</v>
      </c>
      <c r="E7" s="24" t="s">
        <v>41</v>
      </c>
    </row>
    <row r="8" spans="1:5" ht="63" x14ac:dyDescent="0.25">
      <c r="A8" s="29" t="s">
        <v>58</v>
      </c>
      <c r="B8" s="18" t="s">
        <v>128</v>
      </c>
      <c r="C8" s="21" t="s">
        <v>160</v>
      </c>
      <c r="E8" s="29" t="s">
        <v>58</v>
      </c>
    </row>
    <row r="9" spans="1:5" ht="63" x14ac:dyDescent="0.25">
      <c r="A9" s="29" t="s">
        <v>161</v>
      </c>
      <c r="B9" s="53" t="s">
        <v>129</v>
      </c>
      <c r="C9" s="21" t="s">
        <v>130</v>
      </c>
      <c r="D9" s="64" t="s">
        <v>172</v>
      </c>
      <c r="E9" s="29"/>
    </row>
    <row r="10" spans="1:5" ht="30" x14ac:dyDescent="0.25">
      <c r="A10" s="29" t="s">
        <v>59</v>
      </c>
      <c r="B10" s="18" t="s">
        <v>128</v>
      </c>
      <c r="C10" s="21"/>
      <c r="E10" s="29" t="s">
        <v>59</v>
      </c>
    </row>
    <row r="11" spans="1:5" ht="45" x14ac:dyDescent="0.25">
      <c r="A11" s="29" t="s">
        <v>122</v>
      </c>
      <c r="B11" s="18" t="s">
        <v>128</v>
      </c>
      <c r="C11" s="21"/>
      <c r="D11" s="64" t="s">
        <v>173</v>
      </c>
      <c r="E11" s="29" t="s">
        <v>122</v>
      </c>
    </row>
    <row r="12" spans="1:5" x14ac:dyDescent="0.25">
      <c r="A12" s="51" t="s">
        <v>60</v>
      </c>
      <c r="B12" s="18" t="s">
        <v>128</v>
      </c>
      <c r="C12" s="27"/>
      <c r="E12" s="51" t="s">
        <v>60</v>
      </c>
    </row>
    <row r="13" spans="1:5" x14ac:dyDescent="0.25">
      <c r="A13" s="29" t="s">
        <v>123</v>
      </c>
      <c r="B13" s="18" t="s">
        <v>128</v>
      </c>
      <c r="C13" s="21"/>
      <c r="E13" s="29" t="s">
        <v>123</v>
      </c>
    </row>
    <row r="14" spans="1:5" x14ac:dyDescent="0.25">
      <c r="A14" s="29" t="s">
        <v>124</v>
      </c>
      <c r="B14" s="45" t="s">
        <v>128</v>
      </c>
      <c r="C14" s="37"/>
      <c r="E14" s="29" t="s">
        <v>124</v>
      </c>
    </row>
    <row r="15" spans="1:5" x14ac:dyDescent="0.25">
      <c r="A15" s="29" t="s">
        <v>61</v>
      </c>
      <c r="B15" s="46" t="s">
        <v>128</v>
      </c>
      <c r="C15" s="21"/>
      <c r="E15" s="29" t="s">
        <v>61</v>
      </c>
    </row>
    <row r="16" spans="1:5" x14ac:dyDescent="0.25">
      <c r="A16" s="29" t="s">
        <v>62</v>
      </c>
      <c r="B16" s="46" t="s">
        <v>128</v>
      </c>
      <c r="C16" s="21"/>
      <c r="E16" s="29" t="s">
        <v>62</v>
      </c>
    </row>
    <row r="17" spans="1:5" ht="30" x14ac:dyDescent="0.25">
      <c r="A17" s="52" t="s">
        <v>63</v>
      </c>
      <c r="B17" s="46" t="s">
        <v>128</v>
      </c>
      <c r="C17" s="47"/>
      <c r="E17" s="52" t="s">
        <v>63</v>
      </c>
    </row>
    <row r="18" spans="1:5" ht="45" x14ac:dyDescent="0.25">
      <c r="A18" s="29" t="s">
        <v>64</v>
      </c>
      <c r="B18" s="46" t="s">
        <v>128</v>
      </c>
      <c r="C18" s="47"/>
      <c r="E18" s="29" t="s">
        <v>64</v>
      </c>
    </row>
    <row r="19" spans="1:5" ht="63" x14ac:dyDescent="0.25">
      <c r="A19" s="29" t="s">
        <v>174</v>
      </c>
      <c r="B19" s="54" t="s">
        <v>129</v>
      </c>
      <c r="C19" s="27" t="s">
        <v>197</v>
      </c>
      <c r="D19" s="64" t="s">
        <v>175</v>
      </c>
      <c r="E19" s="29" t="s">
        <v>205</v>
      </c>
    </row>
    <row r="20" spans="1:5" ht="63" x14ac:dyDescent="0.25">
      <c r="A20" s="29" t="s">
        <v>131</v>
      </c>
      <c r="B20" s="54" t="s">
        <v>129</v>
      </c>
      <c r="C20" s="47" t="s">
        <v>132</v>
      </c>
      <c r="D20" s="64" t="s">
        <v>188</v>
      </c>
      <c r="E20" s="29" t="s">
        <v>206</v>
      </c>
    </row>
    <row r="21" spans="1:5" ht="45" x14ac:dyDescent="0.25">
      <c r="A21" s="29" t="s">
        <v>66</v>
      </c>
      <c r="B21" s="45" t="s">
        <v>128</v>
      </c>
      <c r="C21" s="49"/>
      <c r="E21" s="29" t="s">
        <v>66</v>
      </c>
    </row>
    <row r="22" spans="1:5" x14ac:dyDescent="0.25">
      <c r="A22" s="51" t="s">
        <v>65</v>
      </c>
      <c r="B22" s="46"/>
      <c r="C22" s="47"/>
      <c r="E22" s="51" t="s">
        <v>65</v>
      </c>
    </row>
    <row r="23" spans="1:5" x14ac:dyDescent="0.25">
      <c r="A23" s="29" t="s">
        <v>67</v>
      </c>
      <c r="B23" s="46" t="s">
        <v>128</v>
      </c>
      <c r="C23" s="47"/>
      <c r="E23" s="29" t="s">
        <v>67</v>
      </c>
    </row>
    <row r="24" spans="1:5" x14ac:dyDescent="0.25">
      <c r="A24" s="29" t="s">
        <v>68</v>
      </c>
      <c r="B24" s="46" t="s">
        <v>128</v>
      </c>
      <c r="C24" s="47"/>
      <c r="E24" s="29" t="s">
        <v>68</v>
      </c>
    </row>
    <row r="25" spans="1:5" x14ac:dyDescent="0.25">
      <c r="A25" s="29" t="s">
        <v>69</v>
      </c>
      <c r="B25" s="46" t="s">
        <v>128</v>
      </c>
      <c r="C25" s="47" t="s">
        <v>163</v>
      </c>
      <c r="E25" s="29" t="s">
        <v>69</v>
      </c>
    </row>
    <row r="26" spans="1:5" x14ac:dyDescent="0.25">
      <c r="A26" s="29" t="s">
        <v>70</v>
      </c>
      <c r="B26" s="46" t="s">
        <v>128</v>
      </c>
      <c r="C26" s="56" t="s">
        <v>162</v>
      </c>
      <c r="E26" s="29" t="s">
        <v>70</v>
      </c>
    </row>
    <row r="27" spans="1:5" ht="31.5" x14ac:dyDescent="0.25">
      <c r="A27" s="29" t="s">
        <v>133</v>
      </c>
      <c r="B27" s="54" t="s">
        <v>129</v>
      </c>
      <c r="C27" s="47" t="s">
        <v>164</v>
      </c>
      <c r="D27" s="64" t="s">
        <v>189</v>
      </c>
      <c r="E27" s="29" t="s">
        <v>207</v>
      </c>
    </row>
    <row r="28" spans="1:5" ht="109.9" customHeight="1" x14ac:dyDescent="0.25">
      <c r="A28" s="29" t="s">
        <v>134</v>
      </c>
      <c r="B28" s="54" t="s">
        <v>129</v>
      </c>
      <c r="C28" s="57" t="s">
        <v>190</v>
      </c>
      <c r="D28" s="64" t="s">
        <v>191</v>
      </c>
      <c r="E28" s="29" t="s">
        <v>208</v>
      </c>
    </row>
    <row r="29" spans="1:5" x14ac:dyDescent="0.25">
      <c r="A29" s="29" t="s">
        <v>71</v>
      </c>
      <c r="B29" s="43" t="s">
        <v>128</v>
      </c>
      <c r="C29" s="59" t="s">
        <v>139</v>
      </c>
      <c r="E29" s="29" t="s">
        <v>71</v>
      </c>
    </row>
    <row r="30" spans="1:5" ht="84.6" customHeight="1" x14ac:dyDescent="0.25">
      <c r="A30" s="29" t="s">
        <v>135</v>
      </c>
      <c r="B30" s="58" t="s">
        <v>129</v>
      </c>
      <c r="C30" s="48">
        <v>265</v>
      </c>
      <c r="D30" s="64" t="s">
        <v>192</v>
      </c>
      <c r="E30" s="29" t="s">
        <v>209</v>
      </c>
    </row>
    <row r="31" spans="1:5" ht="30" x14ac:dyDescent="0.25">
      <c r="A31" s="29" t="s">
        <v>72</v>
      </c>
      <c r="B31" s="43" t="s">
        <v>128</v>
      </c>
      <c r="C31" s="59" t="s">
        <v>136</v>
      </c>
      <c r="E31" s="29" t="s">
        <v>72</v>
      </c>
    </row>
    <row r="32" spans="1:5" ht="31.5" x14ac:dyDescent="0.25">
      <c r="A32" s="29" t="s">
        <v>73</v>
      </c>
      <c r="B32" s="58" t="s">
        <v>137</v>
      </c>
      <c r="C32" s="48"/>
      <c r="D32" s="64" t="s">
        <v>165</v>
      </c>
      <c r="E32" s="29" t="s">
        <v>210</v>
      </c>
    </row>
    <row r="33" spans="1:5" x14ac:dyDescent="0.25">
      <c r="A33" s="29" t="s">
        <v>91</v>
      </c>
      <c r="B33" s="43" t="s">
        <v>128</v>
      </c>
      <c r="C33" s="59" t="s">
        <v>138</v>
      </c>
      <c r="E33" s="29" t="s">
        <v>91</v>
      </c>
    </row>
    <row r="34" spans="1:5" x14ac:dyDescent="0.25">
      <c r="A34" s="29" t="s">
        <v>92</v>
      </c>
      <c r="B34" s="43" t="s">
        <v>128</v>
      </c>
      <c r="C34" s="59" t="s">
        <v>139</v>
      </c>
      <c r="E34" s="29" t="s">
        <v>92</v>
      </c>
    </row>
    <row r="35" spans="1:5" x14ac:dyDescent="0.25">
      <c r="A35" s="29" t="s">
        <v>93</v>
      </c>
      <c r="B35" s="43" t="s">
        <v>128</v>
      </c>
      <c r="C35" s="48"/>
      <c r="E35" s="29" t="s">
        <v>93</v>
      </c>
    </row>
    <row r="36" spans="1:5" ht="47.25" x14ac:dyDescent="0.25">
      <c r="A36" s="29" t="s">
        <v>141</v>
      </c>
      <c r="B36" s="58" t="s">
        <v>129</v>
      </c>
      <c r="C36" s="60" t="s">
        <v>140</v>
      </c>
      <c r="D36" s="64" t="s">
        <v>166</v>
      </c>
      <c r="E36" s="70" t="s">
        <v>211</v>
      </c>
    </row>
    <row r="37" spans="1:5" ht="63" x14ac:dyDescent="0.25">
      <c r="A37" s="29" t="s">
        <v>143</v>
      </c>
      <c r="B37" s="58" t="s">
        <v>129</v>
      </c>
      <c r="C37" s="48" t="s">
        <v>142</v>
      </c>
      <c r="D37" s="64" t="s">
        <v>193</v>
      </c>
      <c r="E37" s="29"/>
    </row>
    <row r="38" spans="1:5" ht="30" x14ac:dyDescent="0.25">
      <c r="A38" s="29" t="s">
        <v>74</v>
      </c>
      <c r="B38" s="43" t="s">
        <v>128</v>
      </c>
      <c r="C38" s="48" t="s">
        <v>167</v>
      </c>
      <c r="E38" s="29" t="s">
        <v>74</v>
      </c>
    </row>
    <row r="39" spans="1:5" ht="45" x14ac:dyDescent="0.25">
      <c r="A39" s="29" t="s">
        <v>144</v>
      </c>
      <c r="B39" s="58" t="s">
        <v>129</v>
      </c>
      <c r="C39" s="48" t="s">
        <v>145</v>
      </c>
      <c r="D39" s="64" t="s">
        <v>194</v>
      </c>
      <c r="E39" s="29" t="s">
        <v>212</v>
      </c>
    </row>
    <row r="40" spans="1:5" ht="60" x14ac:dyDescent="0.25">
      <c r="A40" s="29" t="s">
        <v>75</v>
      </c>
      <c r="B40" s="43" t="s">
        <v>128</v>
      </c>
      <c r="C40" s="48"/>
      <c r="E40" s="29" t="s">
        <v>75</v>
      </c>
    </row>
    <row r="41" spans="1:5" x14ac:dyDescent="0.25">
      <c r="A41" s="29" t="s">
        <v>154</v>
      </c>
      <c r="B41" s="58" t="s">
        <v>129</v>
      </c>
      <c r="C41" s="48" t="s">
        <v>155</v>
      </c>
      <c r="D41" s="64" t="s">
        <v>195</v>
      </c>
      <c r="E41" s="29" t="s">
        <v>213</v>
      </c>
    </row>
    <row r="42" spans="1:5" x14ac:dyDescent="0.25">
      <c r="A42" s="51" t="s">
        <v>76</v>
      </c>
      <c r="B42" s="43"/>
      <c r="C42" s="48"/>
      <c r="E42" s="51" t="s">
        <v>76</v>
      </c>
    </row>
    <row r="43" spans="1:5" ht="30" x14ac:dyDescent="0.25">
      <c r="A43" s="29" t="s">
        <v>77</v>
      </c>
      <c r="B43" s="43" t="s">
        <v>128</v>
      </c>
      <c r="C43" s="48"/>
      <c r="E43" s="29" t="s">
        <v>77</v>
      </c>
    </row>
    <row r="44" spans="1:5" ht="30" x14ac:dyDescent="0.25">
      <c r="A44" s="31" t="s">
        <v>125</v>
      </c>
      <c r="B44" s="43" t="s">
        <v>128</v>
      </c>
      <c r="C44" s="48"/>
      <c r="E44" s="31" t="s">
        <v>125</v>
      </c>
    </row>
    <row r="45" spans="1:5" ht="30" x14ac:dyDescent="0.25">
      <c r="A45" s="29" t="s">
        <v>78</v>
      </c>
      <c r="B45" s="43" t="s">
        <v>128</v>
      </c>
      <c r="C45" s="48"/>
      <c r="E45" s="29" t="s">
        <v>78</v>
      </c>
    </row>
    <row r="46" spans="1:5" ht="30" x14ac:dyDescent="0.25">
      <c r="A46" s="29" t="s">
        <v>79</v>
      </c>
      <c r="B46" s="43" t="s">
        <v>128</v>
      </c>
      <c r="C46" s="48"/>
      <c r="E46" s="29" t="s">
        <v>79</v>
      </c>
    </row>
    <row r="47" spans="1:5" ht="33" x14ac:dyDescent="0.25">
      <c r="A47" s="29" t="s">
        <v>80</v>
      </c>
      <c r="B47" s="43" t="s">
        <v>128</v>
      </c>
      <c r="C47" s="48"/>
      <c r="E47" s="29" t="s">
        <v>80</v>
      </c>
    </row>
    <row r="48" spans="1:5" ht="47.25" x14ac:dyDescent="0.25">
      <c r="A48" s="29" t="s">
        <v>203</v>
      </c>
      <c r="B48" s="58" t="s">
        <v>129</v>
      </c>
      <c r="C48" s="61" t="s">
        <v>202</v>
      </c>
      <c r="D48" s="64" t="s">
        <v>201</v>
      </c>
      <c r="E48" s="29" t="s">
        <v>214</v>
      </c>
    </row>
    <row r="49" spans="1:5" ht="78.75" x14ac:dyDescent="0.25">
      <c r="A49" s="29" t="s">
        <v>176</v>
      </c>
      <c r="B49" s="58" t="s">
        <v>129</v>
      </c>
      <c r="C49" s="27" t="s">
        <v>198</v>
      </c>
      <c r="D49" s="64" t="s">
        <v>177</v>
      </c>
      <c r="E49" s="29" t="s">
        <v>215</v>
      </c>
    </row>
    <row r="50" spans="1:5" ht="30" x14ac:dyDescent="0.25">
      <c r="A50" s="29" t="s">
        <v>81</v>
      </c>
      <c r="B50" s="43" t="s">
        <v>128</v>
      </c>
      <c r="C50" s="48"/>
      <c r="E50" s="29" t="s">
        <v>81</v>
      </c>
    </row>
    <row r="51" spans="1:5" ht="30" x14ac:dyDescent="0.25">
      <c r="A51" s="29" t="s">
        <v>82</v>
      </c>
      <c r="B51" s="43" t="s">
        <v>128</v>
      </c>
      <c r="C51" s="48"/>
      <c r="E51" s="29" t="s">
        <v>82</v>
      </c>
    </row>
    <row r="52" spans="1:5" ht="47.25" x14ac:dyDescent="0.25">
      <c r="A52" s="29" t="s">
        <v>83</v>
      </c>
      <c r="B52" s="58" t="s">
        <v>129</v>
      </c>
      <c r="C52" s="48" t="s">
        <v>178</v>
      </c>
      <c r="D52" s="64" t="s">
        <v>180</v>
      </c>
      <c r="E52" s="70" t="s">
        <v>216</v>
      </c>
    </row>
    <row r="53" spans="1:5" ht="63" x14ac:dyDescent="0.25">
      <c r="A53" s="29" t="s">
        <v>84</v>
      </c>
      <c r="B53" s="58" t="s">
        <v>129</v>
      </c>
      <c r="C53" s="48" t="s">
        <v>178</v>
      </c>
      <c r="D53" s="64" t="s">
        <v>179</v>
      </c>
      <c r="E53" s="70" t="s">
        <v>217</v>
      </c>
    </row>
    <row r="54" spans="1:5" ht="60" x14ac:dyDescent="0.25">
      <c r="A54" s="29" t="s">
        <v>85</v>
      </c>
      <c r="B54" s="43" t="s">
        <v>128</v>
      </c>
      <c r="C54" s="48"/>
      <c r="E54" s="29" t="s">
        <v>85</v>
      </c>
    </row>
    <row r="55" spans="1:5" x14ac:dyDescent="0.25">
      <c r="A55" s="29" t="s">
        <v>86</v>
      </c>
      <c r="B55" s="43" t="s">
        <v>128</v>
      </c>
      <c r="C55" s="48"/>
      <c r="E55" s="29" t="s">
        <v>86</v>
      </c>
    </row>
    <row r="56" spans="1:5" ht="60" x14ac:dyDescent="0.25">
      <c r="A56" s="29" t="s">
        <v>87</v>
      </c>
      <c r="B56" s="43" t="s">
        <v>128</v>
      </c>
      <c r="C56" s="48" t="s">
        <v>168</v>
      </c>
      <c r="E56" s="29" t="s">
        <v>87</v>
      </c>
    </row>
    <row r="57" spans="1:5" ht="30" x14ac:dyDescent="0.25">
      <c r="A57" s="29" t="s">
        <v>88</v>
      </c>
      <c r="B57" s="43" t="s">
        <v>128</v>
      </c>
      <c r="C57" s="48"/>
      <c r="E57" s="29" t="s">
        <v>88</v>
      </c>
    </row>
    <row r="58" spans="1:5" ht="30" x14ac:dyDescent="0.25">
      <c r="A58" s="29" t="s">
        <v>89</v>
      </c>
      <c r="B58" s="43" t="s">
        <v>128</v>
      </c>
      <c r="C58" s="48"/>
      <c r="E58" s="29" t="s">
        <v>89</v>
      </c>
    </row>
    <row r="59" spans="1:5" x14ac:dyDescent="0.25">
      <c r="A59" s="51" t="s">
        <v>90</v>
      </c>
      <c r="B59" s="43"/>
      <c r="C59" s="48"/>
      <c r="E59" s="51" t="s">
        <v>218</v>
      </c>
    </row>
    <row r="60" spans="1:5" ht="39" customHeight="1" x14ac:dyDescent="0.25">
      <c r="A60" s="29" t="s">
        <v>94</v>
      </c>
      <c r="B60" s="43" t="s">
        <v>128</v>
      </c>
      <c r="C60" s="48"/>
      <c r="E60" s="29" t="s">
        <v>94</v>
      </c>
    </row>
    <row r="61" spans="1:5" ht="78" customHeight="1" x14ac:dyDescent="0.25">
      <c r="A61" s="29" t="s">
        <v>146</v>
      </c>
      <c r="B61" s="58" t="s">
        <v>129</v>
      </c>
      <c r="C61" s="48" t="s">
        <v>169</v>
      </c>
      <c r="D61" s="64" t="s">
        <v>196</v>
      </c>
      <c r="E61" s="70" t="s">
        <v>219</v>
      </c>
    </row>
    <row r="62" spans="1:5" ht="36.6" customHeight="1" x14ac:dyDescent="0.25">
      <c r="A62" s="29" t="s">
        <v>148</v>
      </c>
      <c r="B62" s="58" t="s">
        <v>129</v>
      </c>
      <c r="C62" s="48" t="s">
        <v>147</v>
      </c>
      <c r="E62" s="29" t="s">
        <v>220</v>
      </c>
    </row>
    <row r="63" spans="1:5" ht="54.6" customHeight="1" x14ac:dyDescent="0.25">
      <c r="A63" s="29" t="s">
        <v>150</v>
      </c>
      <c r="B63" s="58" t="s">
        <v>129</v>
      </c>
      <c r="C63" s="48" t="s">
        <v>149</v>
      </c>
      <c r="E63" s="29" t="s">
        <v>221</v>
      </c>
    </row>
    <row r="64" spans="1:5" ht="30" x14ac:dyDescent="0.25">
      <c r="A64" s="29" t="s">
        <v>95</v>
      </c>
      <c r="B64" s="43" t="s">
        <v>128</v>
      </c>
      <c r="C64" s="48"/>
      <c r="E64" s="29" t="s">
        <v>95</v>
      </c>
    </row>
    <row r="65" spans="1:5" ht="63" x14ac:dyDescent="0.25">
      <c r="A65" s="29" t="s">
        <v>151</v>
      </c>
      <c r="B65" s="58" t="s">
        <v>129</v>
      </c>
      <c r="C65" s="48" t="s">
        <v>152</v>
      </c>
      <c r="D65" s="64" t="s">
        <v>182</v>
      </c>
      <c r="E65" s="29" t="s">
        <v>222</v>
      </c>
    </row>
    <row r="66" spans="1:5" ht="45" x14ac:dyDescent="0.25">
      <c r="A66" s="29" t="s">
        <v>96</v>
      </c>
      <c r="B66" s="58" t="s">
        <v>129</v>
      </c>
      <c r="C66" s="48"/>
      <c r="D66" s="64" t="s">
        <v>181</v>
      </c>
      <c r="E66" s="29"/>
    </row>
    <row r="67" spans="1:5" x14ac:dyDescent="0.25">
      <c r="A67" s="51" t="s">
        <v>97</v>
      </c>
      <c r="B67" s="43"/>
      <c r="C67" s="48"/>
      <c r="E67" s="51" t="s">
        <v>97</v>
      </c>
    </row>
    <row r="68" spans="1:5" ht="30" x14ac:dyDescent="0.25">
      <c r="A68" s="29" t="s">
        <v>98</v>
      </c>
      <c r="B68" s="43" t="s">
        <v>128</v>
      </c>
      <c r="C68" s="48"/>
      <c r="E68" s="29" t="s">
        <v>98</v>
      </c>
    </row>
    <row r="69" spans="1:5" ht="30" x14ac:dyDescent="0.25">
      <c r="A69" s="29" t="s">
        <v>156</v>
      </c>
      <c r="B69" s="58" t="s">
        <v>129</v>
      </c>
      <c r="C69" s="48" t="s">
        <v>200</v>
      </c>
      <c r="E69" s="29" t="s">
        <v>224</v>
      </c>
    </row>
    <row r="70" spans="1:5" x14ac:dyDescent="0.25">
      <c r="A70" s="29" t="s">
        <v>99</v>
      </c>
      <c r="B70" s="43" t="s">
        <v>128</v>
      </c>
      <c r="C70" s="48"/>
      <c r="E70" s="29" t="s">
        <v>99</v>
      </c>
    </row>
    <row r="71" spans="1:5" ht="31.5" x14ac:dyDescent="0.25">
      <c r="A71" s="29" t="s">
        <v>100</v>
      </c>
      <c r="B71" s="58" t="s">
        <v>129</v>
      </c>
      <c r="C71" s="48" t="s">
        <v>157</v>
      </c>
      <c r="D71" s="64" t="s">
        <v>181</v>
      </c>
      <c r="E71" s="29"/>
    </row>
    <row r="72" spans="1:5" x14ac:dyDescent="0.25">
      <c r="A72" s="51" t="s">
        <v>101</v>
      </c>
      <c r="B72" s="43"/>
      <c r="C72" s="48"/>
      <c r="E72" s="51" t="s">
        <v>101</v>
      </c>
    </row>
    <row r="73" spans="1:5" x14ac:dyDescent="0.25">
      <c r="A73" s="29" t="s">
        <v>102</v>
      </c>
      <c r="B73" s="43" t="s">
        <v>128</v>
      </c>
      <c r="C73" s="48"/>
      <c r="E73" s="29" t="s">
        <v>102</v>
      </c>
    </row>
    <row r="74" spans="1:5" x14ac:dyDescent="0.25">
      <c r="A74" s="29" t="s">
        <v>103</v>
      </c>
      <c r="B74" s="43" t="s">
        <v>128</v>
      </c>
      <c r="C74" s="48"/>
      <c r="E74" s="29" t="s">
        <v>103</v>
      </c>
    </row>
    <row r="75" spans="1:5" x14ac:dyDescent="0.25">
      <c r="A75" s="29" t="s">
        <v>104</v>
      </c>
      <c r="B75" s="43" t="s">
        <v>128</v>
      </c>
      <c r="C75" s="48"/>
      <c r="E75" s="29" t="s">
        <v>104</v>
      </c>
    </row>
    <row r="76" spans="1:5" x14ac:dyDescent="0.25">
      <c r="A76" s="29" t="s">
        <v>105</v>
      </c>
      <c r="B76" s="43" t="s">
        <v>128</v>
      </c>
      <c r="C76" s="48"/>
      <c r="E76" s="29" t="s">
        <v>105</v>
      </c>
    </row>
    <row r="77" spans="1:5" x14ac:dyDescent="0.25">
      <c r="A77" s="29" t="s">
        <v>106</v>
      </c>
      <c r="B77" s="43" t="s">
        <v>128</v>
      </c>
      <c r="C77" s="48"/>
      <c r="D77" s="64" t="s">
        <v>158</v>
      </c>
      <c r="E77" s="29" t="s">
        <v>106</v>
      </c>
    </row>
    <row r="78" spans="1:5" x14ac:dyDescent="0.25">
      <c r="A78" s="29" t="s">
        <v>107</v>
      </c>
      <c r="B78" s="43" t="s">
        <v>128</v>
      </c>
      <c r="C78" s="48"/>
      <c r="D78" s="64" t="s">
        <v>159</v>
      </c>
      <c r="E78" s="29" t="s">
        <v>107</v>
      </c>
    </row>
    <row r="79" spans="1:5" ht="31.5" x14ac:dyDescent="0.25">
      <c r="A79" s="51" t="s">
        <v>108</v>
      </c>
      <c r="B79" s="43"/>
      <c r="C79" s="48"/>
      <c r="D79" s="65" t="s">
        <v>204</v>
      </c>
      <c r="E79" s="51" t="s">
        <v>108</v>
      </c>
    </row>
    <row r="80" spans="1:5" ht="30" x14ac:dyDescent="0.25">
      <c r="A80" s="29" t="s">
        <v>109</v>
      </c>
      <c r="B80" s="43" t="s">
        <v>128</v>
      </c>
      <c r="C80" s="48"/>
      <c r="E80" s="29" t="s">
        <v>109</v>
      </c>
    </row>
    <row r="81" spans="1:5" x14ac:dyDescent="0.25">
      <c r="A81" s="29" t="s">
        <v>110</v>
      </c>
      <c r="B81" s="43" t="s">
        <v>128</v>
      </c>
      <c r="C81" s="48"/>
      <c r="E81" s="29" t="s">
        <v>110</v>
      </c>
    </row>
    <row r="82" spans="1:5" x14ac:dyDescent="0.25">
      <c r="A82" s="29" t="s">
        <v>111</v>
      </c>
      <c r="B82" s="43" t="s">
        <v>128</v>
      </c>
      <c r="C82" s="48"/>
      <c r="E82" s="29" t="s">
        <v>111</v>
      </c>
    </row>
    <row r="83" spans="1:5" x14ac:dyDescent="0.25">
      <c r="A83" s="29" t="s">
        <v>112</v>
      </c>
      <c r="B83" s="43" t="s">
        <v>128</v>
      </c>
      <c r="C83" s="48"/>
      <c r="E83" s="29" t="s">
        <v>112</v>
      </c>
    </row>
    <row r="84" spans="1:5" x14ac:dyDescent="0.25">
      <c r="A84" s="29" t="s">
        <v>113</v>
      </c>
      <c r="B84" s="43" t="s">
        <v>128</v>
      </c>
      <c r="C84" s="48"/>
      <c r="E84" s="29" t="s">
        <v>113</v>
      </c>
    </row>
    <row r="85" spans="1:5" x14ac:dyDescent="0.25">
      <c r="A85" s="35" t="s">
        <v>116</v>
      </c>
      <c r="B85" s="44"/>
      <c r="C85" s="20"/>
      <c r="E85" s="35" t="s">
        <v>116</v>
      </c>
    </row>
    <row r="86" spans="1:5" ht="34.9" customHeight="1" x14ac:dyDescent="0.25">
      <c r="A86" s="29" t="s">
        <v>153</v>
      </c>
      <c r="B86" s="45" t="s">
        <v>128</v>
      </c>
      <c r="C86" s="37"/>
      <c r="E86" s="29" t="s">
        <v>153</v>
      </c>
    </row>
    <row r="87" spans="1:5" x14ac:dyDescent="0.25">
      <c r="A87" s="31" t="s">
        <v>114</v>
      </c>
      <c r="B87" s="45" t="s">
        <v>128</v>
      </c>
      <c r="C87" s="37"/>
      <c r="E87" s="31" t="s">
        <v>114</v>
      </c>
    </row>
    <row r="88" spans="1:5" ht="30" x14ac:dyDescent="0.25">
      <c r="A88" s="29" t="s">
        <v>115</v>
      </c>
      <c r="B88" s="45" t="s">
        <v>128</v>
      </c>
      <c r="C88" s="37"/>
      <c r="E88" s="29" t="s">
        <v>115</v>
      </c>
    </row>
    <row r="89" spans="1:5" ht="47.25" x14ac:dyDescent="0.25">
      <c r="A89" s="29" t="s">
        <v>117</v>
      </c>
      <c r="B89" s="62" t="s">
        <v>170</v>
      </c>
      <c r="C89" s="37"/>
      <c r="D89" s="64" t="s">
        <v>199</v>
      </c>
      <c r="E89" s="29" t="s">
        <v>223</v>
      </c>
    </row>
    <row r="90" spans="1:5" ht="30" x14ac:dyDescent="0.25">
      <c r="A90" s="29" t="s">
        <v>118</v>
      </c>
      <c r="B90" s="45" t="s">
        <v>128</v>
      </c>
      <c r="C90" s="27"/>
      <c r="E90" s="29" t="s">
        <v>118</v>
      </c>
    </row>
    <row r="91" spans="1:5" x14ac:dyDescent="0.25">
      <c r="A91" s="19" t="s">
        <v>42</v>
      </c>
      <c r="B91" s="44"/>
      <c r="C91" s="20"/>
      <c r="E91" s="19" t="s">
        <v>42</v>
      </c>
    </row>
    <row r="92" spans="1:5" ht="45" x14ac:dyDescent="0.25">
      <c r="A92" s="31" t="s">
        <v>119</v>
      </c>
      <c r="B92" s="43" t="s">
        <v>128</v>
      </c>
      <c r="C92" s="27"/>
      <c r="E92" s="31" t="s">
        <v>119</v>
      </c>
    </row>
    <row r="93" spans="1:5" ht="45" x14ac:dyDescent="0.25">
      <c r="A93" s="29" t="s">
        <v>120</v>
      </c>
      <c r="B93" s="43" t="s">
        <v>128</v>
      </c>
      <c r="C93" s="27"/>
      <c r="E93" s="29" t="s">
        <v>120</v>
      </c>
    </row>
    <row r="94" spans="1:5" ht="30" x14ac:dyDescent="0.25">
      <c r="A94" s="30" t="s">
        <v>43</v>
      </c>
      <c r="B94" s="43" t="s">
        <v>128</v>
      </c>
      <c r="C94" s="27"/>
      <c r="E94" s="30" t="s">
        <v>43</v>
      </c>
    </row>
    <row r="95" spans="1:5" x14ac:dyDescent="0.25">
      <c r="A95" s="19" t="s">
        <v>44</v>
      </c>
      <c r="B95" s="44"/>
      <c r="C95" s="20"/>
      <c r="E95" s="19" t="s">
        <v>44</v>
      </c>
    </row>
    <row r="96" spans="1:5" ht="30" x14ac:dyDescent="0.25">
      <c r="A96" s="30" t="s">
        <v>55</v>
      </c>
      <c r="B96" s="43" t="s">
        <v>128</v>
      </c>
      <c r="C96" s="27"/>
      <c r="E96" s="30" t="s">
        <v>55</v>
      </c>
    </row>
    <row r="97" spans="1:5" ht="16.5" thickBot="1" x14ac:dyDescent="0.3">
      <c r="A97" s="30" t="s">
        <v>45</v>
      </c>
      <c r="B97" s="43" t="s">
        <v>128</v>
      </c>
      <c r="C97" s="27"/>
      <c r="E97" s="30" t="s">
        <v>45</v>
      </c>
    </row>
    <row r="98" spans="1:5" x14ac:dyDescent="0.25">
      <c r="A98" s="32" t="s">
        <v>49</v>
      </c>
      <c r="B98" s="69">
        <f>SUM('průzkum trhu - rozpis cen'!E10:F10)</f>
        <v>9400485</v>
      </c>
      <c r="C98" s="22"/>
      <c r="E98" s="32" t="s">
        <v>49</v>
      </c>
    </row>
    <row r="99" spans="1:5" ht="16.5" thickBot="1" x14ac:dyDescent="0.3">
      <c r="A99" s="33" t="s">
        <v>50</v>
      </c>
      <c r="B99" s="68">
        <f>1.21*B98</f>
        <v>11374586.85</v>
      </c>
      <c r="C99" s="23"/>
      <c r="E99" s="33" t="s">
        <v>50</v>
      </c>
    </row>
    <row r="100" spans="1:5" ht="47.25" x14ac:dyDescent="0.25">
      <c r="A100" s="34" t="s">
        <v>56</v>
      </c>
      <c r="B100" s="66">
        <f>SUM('průzkum trhu - rozpis cen'!E18:F18,'průzkum trhu - rozpis cen'!E22:F22,'průzkum trhu - rozpis cen'!E26:F26)</f>
        <v>243600</v>
      </c>
      <c r="C100" s="50"/>
      <c r="E100" s="34" t="s">
        <v>56</v>
      </c>
    </row>
    <row r="101" spans="1:5" ht="48" thickBot="1" x14ac:dyDescent="0.3">
      <c r="A101" s="33" t="s">
        <v>57</v>
      </c>
      <c r="B101" s="68">
        <f>1.21*B100</f>
        <v>294756</v>
      </c>
      <c r="C101" s="23"/>
      <c r="E101" s="33" t="s">
        <v>57</v>
      </c>
    </row>
  </sheetData>
  <mergeCells count="4">
    <mergeCell ref="B4:C4"/>
    <mergeCell ref="A3:C3"/>
    <mergeCell ref="A1:C1"/>
    <mergeCell ref="A2:C2"/>
  </mergeCells>
  <phoneticPr fontId="22" type="noConversion"/>
  <pageMargins left="0.7" right="0.7" top="0.78740157499999996" bottom="0.78740157499999996" header="0.3" footer="0.3"/>
  <pageSetup paperSize="9" orientation="portrait" r:id="rId1"/>
  <ignoredErrors>
    <ignoredError sqref="B10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opLeftCell="A31" zoomScaleNormal="100" workbookViewId="0">
      <selection activeCell="K1" sqref="A1:K4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46.7109375" style="1" bestFit="1" customWidth="1"/>
    <col min="12" max="16384" width="9.140625" style="1"/>
  </cols>
  <sheetData>
    <row r="1" spans="1:10" ht="21" x14ac:dyDescent="0.25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34.5" thickBot="1" x14ac:dyDescent="0.3">
      <c r="A2" s="100" t="s">
        <v>12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ht="27" customHeight="1" thickBot="1" x14ac:dyDescent="0.3">
      <c r="A3" s="17" t="s">
        <v>39</v>
      </c>
      <c r="B3" s="80" t="s">
        <v>183</v>
      </c>
      <c r="C3" s="81"/>
      <c r="D3" s="81"/>
      <c r="E3" s="81"/>
      <c r="F3" s="81"/>
      <c r="G3" s="81"/>
      <c r="H3" s="81"/>
      <c r="I3" s="81"/>
      <c r="J3" s="81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03" t="s">
        <v>184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10" x14ac:dyDescent="0.25">
      <c r="A6" s="118" t="s">
        <v>13</v>
      </c>
      <c r="B6" s="119"/>
      <c r="C6" s="119"/>
      <c r="D6" s="4" t="s">
        <v>1</v>
      </c>
      <c r="E6" s="2"/>
      <c r="F6" s="2"/>
      <c r="G6" s="120" t="s">
        <v>2</v>
      </c>
      <c r="H6" s="119"/>
      <c r="I6" s="119"/>
      <c r="J6" s="9"/>
    </row>
    <row r="7" spans="1:10" ht="15.75" thickBot="1" x14ac:dyDescent="0.3">
      <c r="A7" s="121" t="s">
        <v>185</v>
      </c>
      <c r="B7" s="122"/>
      <c r="C7" s="122"/>
      <c r="D7" s="123" t="s">
        <v>186</v>
      </c>
      <c r="E7" s="124"/>
      <c r="F7" s="124"/>
      <c r="G7" s="130" t="s">
        <v>187</v>
      </c>
      <c r="H7" s="131"/>
      <c r="I7" s="131"/>
      <c r="J7" s="132"/>
    </row>
    <row r="8" spans="1:10" ht="21.75" customHeight="1" thickTop="1" thickBot="1" x14ac:dyDescent="0.3">
      <c r="A8" s="125" t="s">
        <v>19</v>
      </c>
      <c r="B8" s="126"/>
      <c r="C8" s="126"/>
      <c r="D8" s="126"/>
      <c r="E8" s="126"/>
      <c r="F8" s="126"/>
      <c r="G8" s="126"/>
      <c r="H8" s="126"/>
      <c r="I8" s="126"/>
      <c r="J8" s="127"/>
    </row>
    <row r="9" spans="1:10" ht="15.75" thickBot="1" x14ac:dyDescent="0.3">
      <c r="A9" s="115"/>
      <c r="B9" s="116"/>
      <c r="C9" s="116"/>
      <c r="D9" s="117"/>
      <c r="E9" s="98" t="s">
        <v>3</v>
      </c>
      <c r="F9" s="98"/>
      <c r="G9" s="98" t="s">
        <v>4</v>
      </c>
      <c r="H9" s="98"/>
      <c r="I9" s="98" t="s">
        <v>5</v>
      </c>
      <c r="J9" s="99"/>
    </row>
    <row r="10" spans="1:10" s="5" customFormat="1" ht="15.75" thickBot="1" x14ac:dyDescent="0.3">
      <c r="A10" s="128" t="s">
        <v>16</v>
      </c>
      <c r="B10" s="129"/>
      <c r="C10" s="129"/>
      <c r="D10" s="14" t="s">
        <v>37</v>
      </c>
      <c r="E10" s="80">
        <v>9400485</v>
      </c>
      <c r="F10" s="87"/>
      <c r="G10" s="80">
        <f>0.21*E10</f>
        <v>1974101.8499999999</v>
      </c>
      <c r="H10" s="87"/>
      <c r="I10" s="93">
        <f>1.21*E10</f>
        <v>11374586.85</v>
      </c>
      <c r="J10" s="94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80">
        <f>E10</f>
        <v>9400485</v>
      </c>
      <c r="F11" s="87"/>
      <c r="G11" s="80">
        <f>G10</f>
        <v>1974101.8499999999</v>
      </c>
      <c r="H11" s="87"/>
      <c r="I11" s="93">
        <f>I10</f>
        <v>11374586.85</v>
      </c>
      <c r="J11" s="94"/>
    </row>
    <row r="12" spans="1:10" ht="15.75" thickBot="1" x14ac:dyDescent="0.3">
      <c r="A12" s="88" t="s">
        <v>17</v>
      </c>
      <c r="B12" s="89"/>
      <c r="C12" s="89"/>
      <c r="D12" s="89"/>
      <c r="E12" s="89"/>
      <c r="F12" s="89"/>
      <c r="G12" s="89"/>
      <c r="H12" s="89"/>
      <c r="I12" s="12">
        <v>2</v>
      </c>
      <c r="J12" s="6" t="s">
        <v>6</v>
      </c>
    </row>
    <row r="13" spans="1:10" ht="5.25" customHeight="1" thickBot="1" x14ac:dyDescent="0.3">
      <c r="A13" s="90"/>
      <c r="B13" s="91"/>
      <c r="C13" s="91"/>
      <c r="D13" s="91"/>
      <c r="E13" s="91"/>
      <c r="F13" s="91"/>
      <c r="G13" s="91"/>
      <c r="H13" s="91"/>
      <c r="I13" s="91"/>
      <c r="J13" s="92"/>
    </row>
    <row r="14" spans="1:10" ht="18" customHeight="1" thickBot="1" x14ac:dyDescent="0.3">
      <c r="A14" s="95" t="s">
        <v>38</v>
      </c>
      <c r="B14" s="96"/>
      <c r="C14" s="96"/>
      <c r="D14" s="96"/>
      <c r="E14" s="96"/>
      <c r="F14" s="96"/>
      <c r="G14" s="96"/>
      <c r="H14" s="96"/>
      <c r="I14" s="96"/>
      <c r="J14" s="97"/>
    </row>
    <row r="15" spans="1:10" ht="15.75" thickBot="1" x14ac:dyDescent="0.3">
      <c r="A15" s="83"/>
      <c r="B15" s="84"/>
      <c r="C15" s="84"/>
      <c r="D15" s="84"/>
      <c r="E15" s="98" t="s">
        <v>3</v>
      </c>
      <c r="F15" s="98"/>
      <c r="G15" s="98" t="s">
        <v>4</v>
      </c>
      <c r="H15" s="98"/>
      <c r="I15" s="98" t="s">
        <v>5</v>
      </c>
      <c r="J15" s="99"/>
    </row>
    <row r="16" spans="1:10" ht="32.25" customHeight="1" thickBot="1" x14ac:dyDescent="0.3">
      <c r="A16" s="85" t="s">
        <v>14</v>
      </c>
      <c r="B16" s="86"/>
      <c r="C16" s="86"/>
      <c r="D16" s="86"/>
      <c r="E16" s="106">
        <f>14900+8500+3200+3300+3000+E31</f>
        <v>36600</v>
      </c>
      <c r="F16" s="106"/>
      <c r="G16" s="106">
        <f>0.21*E16</f>
        <v>7686</v>
      </c>
      <c r="H16" s="106"/>
      <c r="I16" s="107">
        <f>1.21*E16</f>
        <v>44286</v>
      </c>
      <c r="J16" s="108"/>
    </row>
    <row r="17" spans="1:11" ht="15.75" thickBot="1" x14ac:dyDescent="0.3">
      <c r="A17" s="88" t="s">
        <v>20</v>
      </c>
      <c r="B17" s="89"/>
      <c r="C17" s="89"/>
      <c r="D17" s="89"/>
      <c r="E17" s="89"/>
      <c r="F17" s="89"/>
      <c r="G17" s="89"/>
      <c r="H17" s="89"/>
      <c r="I17" s="12">
        <v>1</v>
      </c>
      <c r="J17" s="6" t="s">
        <v>7</v>
      </c>
    </row>
    <row r="18" spans="1:11" ht="32.25" customHeight="1" thickBot="1" x14ac:dyDescent="0.3">
      <c r="A18" s="111" t="s">
        <v>15</v>
      </c>
      <c r="B18" s="112"/>
      <c r="C18" s="112"/>
      <c r="D18" s="112"/>
      <c r="E18" s="113">
        <f>E16*(8-I12)*I17</f>
        <v>219600</v>
      </c>
      <c r="F18" s="113"/>
      <c r="G18" s="113">
        <f>G16*(8-I12)*I17</f>
        <v>46116</v>
      </c>
      <c r="H18" s="113"/>
      <c r="I18" s="113">
        <f>I16*(8-I12)*I17</f>
        <v>265716</v>
      </c>
      <c r="J18" s="114"/>
    </row>
    <row r="19" spans="1:11" ht="3.75" customHeight="1" thickBot="1" x14ac:dyDescent="0.3">
      <c r="A19" s="90"/>
      <c r="B19" s="91"/>
      <c r="C19" s="91"/>
      <c r="D19" s="91"/>
      <c r="E19" s="91"/>
      <c r="F19" s="91"/>
      <c r="G19" s="91"/>
      <c r="H19" s="91"/>
      <c r="I19" s="91"/>
      <c r="J19" s="92"/>
    </row>
    <row r="20" spans="1:11" ht="47.25" customHeight="1" thickBot="1" x14ac:dyDescent="0.3">
      <c r="A20" s="109" t="s">
        <v>21</v>
      </c>
      <c r="B20" s="110"/>
      <c r="C20" s="110"/>
      <c r="D20" s="110"/>
      <c r="E20" s="106">
        <v>0</v>
      </c>
      <c r="F20" s="106"/>
      <c r="G20" s="106"/>
      <c r="H20" s="106"/>
      <c r="I20" s="107"/>
      <c r="J20" s="108"/>
    </row>
    <row r="21" spans="1:11" ht="15.75" thickBot="1" x14ac:dyDescent="0.3">
      <c r="A21" s="88" t="s">
        <v>25</v>
      </c>
      <c r="B21" s="89"/>
      <c r="C21" s="89"/>
      <c r="D21" s="89"/>
      <c r="E21" s="89"/>
      <c r="F21" s="89"/>
      <c r="G21" s="89"/>
      <c r="H21" s="89"/>
      <c r="I21" s="12">
        <v>0</v>
      </c>
      <c r="J21" s="6" t="s">
        <v>7</v>
      </c>
    </row>
    <row r="22" spans="1:11" ht="33.75" customHeight="1" thickBot="1" x14ac:dyDescent="0.3">
      <c r="A22" s="139" t="s">
        <v>22</v>
      </c>
      <c r="B22" s="140"/>
      <c r="C22" s="140"/>
      <c r="D22" s="140"/>
      <c r="E22" s="113">
        <f>E20*(8-I12)*I21</f>
        <v>0</v>
      </c>
      <c r="F22" s="113"/>
      <c r="G22" s="113">
        <f>G20*(8-I12)*I21</f>
        <v>0</v>
      </c>
      <c r="H22" s="113"/>
      <c r="I22" s="113">
        <f>I20*(8-I12)*I21</f>
        <v>0</v>
      </c>
      <c r="J22" s="114"/>
    </row>
    <row r="23" spans="1:11" ht="5.25" customHeight="1" thickBot="1" x14ac:dyDescent="0.3">
      <c r="A23" s="90"/>
      <c r="B23" s="91"/>
      <c r="C23" s="91"/>
      <c r="D23" s="91"/>
      <c r="E23" s="91"/>
      <c r="F23" s="91"/>
      <c r="G23" s="91"/>
      <c r="H23" s="91"/>
      <c r="I23" s="91"/>
      <c r="J23" s="92"/>
    </row>
    <row r="24" spans="1:11" ht="54" customHeight="1" thickBot="1" x14ac:dyDescent="0.3">
      <c r="A24" s="109" t="s">
        <v>23</v>
      </c>
      <c r="B24" s="110"/>
      <c r="C24" s="110"/>
      <c r="D24" s="110"/>
      <c r="E24" s="106">
        <v>4000</v>
      </c>
      <c r="F24" s="106"/>
      <c r="G24" s="106">
        <f>0.21*E24</f>
        <v>840</v>
      </c>
      <c r="H24" s="106"/>
      <c r="I24" s="107">
        <f>1.21*E24</f>
        <v>4840</v>
      </c>
      <c r="J24" s="108"/>
    </row>
    <row r="25" spans="1:11" ht="15.75" thickBot="1" x14ac:dyDescent="0.3">
      <c r="A25" s="85" t="s">
        <v>24</v>
      </c>
      <c r="B25" s="142"/>
      <c r="C25" s="142"/>
      <c r="D25" s="142"/>
      <c r="E25" s="142"/>
      <c r="F25" s="142"/>
      <c r="G25" s="142"/>
      <c r="H25" s="142"/>
      <c r="I25" s="12">
        <v>1</v>
      </c>
      <c r="J25" s="6" t="s">
        <v>7</v>
      </c>
    </row>
    <row r="26" spans="1:11" ht="36" customHeight="1" thickBot="1" x14ac:dyDescent="0.3">
      <c r="A26" s="143" t="s">
        <v>26</v>
      </c>
      <c r="B26" s="144"/>
      <c r="C26" s="144"/>
      <c r="D26" s="144"/>
      <c r="E26" s="113">
        <f>E24*(8-I12)*I25</f>
        <v>24000</v>
      </c>
      <c r="F26" s="113"/>
      <c r="G26" s="113">
        <f>G24*(8-I12)*I25</f>
        <v>5040</v>
      </c>
      <c r="H26" s="113"/>
      <c r="I26" s="113">
        <f>I24*(8-I12)*I25</f>
        <v>29040</v>
      </c>
      <c r="J26" s="114"/>
      <c r="K26" s="67"/>
    </row>
    <row r="27" spans="1:11" ht="4.5" customHeight="1" thickBot="1" x14ac:dyDescent="0.3">
      <c r="A27" s="134"/>
      <c r="B27" s="135"/>
      <c r="C27" s="135"/>
      <c r="D27" s="135"/>
      <c r="E27" s="135"/>
      <c r="F27" s="135"/>
      <c r="G27" s="135"/>
      <c r="H27" s="135"/>
      <c r="I27" s="135"/>
      <c r="J27" s="136"/>
    </row>
    <row r="28" spans="1:11" ht="30" customHeight="1" thickBot="1" x14ac:dyDescent="0.3">
      <c r="A28" s="157" t="s">
        <v>27</v>
      </c>
      <c r="B28" s="158"/>
      <c r="C28" s="158"/>
      <c r="D28" s="158"/>
      <c r="E28" s="113">
        <f>D11*(E18+E22+E26)</f>
        <v>243600</v>
      </c>
      <c r="F28" s="113"/>
      <c r="G28" s="113">
        <f>D11*(G18+G22+G26)</f>
        <v>51156</v>
      </c>
      <c r="H28" s="113"/>
      <c r="I28" s="113">
        <f>D11*(I18+I22+I26)</f>
        <v>294756</v>
      </c>
      <c r="J28" s="114"/>
    </row>
    <row r="29" spans="1:11" ht="29.25" customHeight="1" thickBot="1" x14ac:dyDescent="0.3">
      <c r="A29" s="95" t="s">
        <v>53</v>
      </c>
      <c r="B29" s="96"/>
      <c r="C29" s="96"/>
      <c r="D29" s="96"/>
      <c r="E29" s="96"/>
      <c r="F29" s="96"/>
      <c r="G29" s="96"/>
      <c r="H29" s="96"/>
      <c r="I29" s="96"/>
      <c r="J29" s="97"/>
    </row>
    <row r="30" spans="1:11" ht="29.25" customHeight="1" thickBot="1" x14ac:dyDescent="0.3">
      <c r="A30" s="85" t="s">
        <v>29</v>
      </c>
      <c r="B30" s="86"/>
      <c r="C30" s="86"/>
      <c r="D30" s="86"/>
      <c r="E30" s="106">
        <v>1290</v>
      </c>
      <c r="F30" s="106"/>
      <c r="G30" s="106">
        <f>0.21*E30</f>
        <v>270.89999999999998</v>
      </c>
      <c r="H30" s="106"/>
      <c r="I30" s="106">
        <f>1.21*E30</f>
        <v>1560.8999999999999</v>
      </c>
      <c r="J30" s="137"/>
    </row>
    <row r="31" spans="1:11" ht="48" customHeight="1" thickBot="1" x14ac:dyDescent="0.3">
      <c r="A31" s="85" t="s">
        <v>30</v>
      </c>
      <c r="B31" s="86"/>
      <c r="C31" s="86"/>
      <c r="D31" s="86"/>
      <c r="E31" s="106">
        <v>3700</v>
      </c>
      <c r="F31" s="106"/>
      <c r="G31" s="106">
        <f>0.21*E31</f>
        <v>777</v>
      </c>
      <c r="H31" s="106"/>
      <c r="I31" s="106">
        <f>1.21*E31</f>
        <v>4477</v>
      </c>
      <c r="J31" s="137"/>
    </row>
    <row r="32" spans="1:11" ht="39" customHeight="1" thickBot="1" x14ac:dyDescent="0.3">
      <c r="A32" s="154" t="s">
        <v>31</v>
      </c>
      <c r="B32" s="155"/>
      <c r="C32" s="155"/>
      <c r="D32" s="155"/>
      <c r="E32" s="113">
        <f>(E30+E31)*1*(8-I12)</f>
        <v>29940</v>
      </c>
      <c r="F32" s="113"/>
      <c r="G32" s="113">
        <f>(G30+G31)*1*(8-I12)</f>
        <v>6287.4000000000005</v>
      </c>
      <c r="H32" s="113"/>
      <c r="I32" s="113">
        <f>(I30+I31)*1*(8-I12)</f>
        <v>36227.399999999994</v>
      </c>
      <c r="J32" s="114"/>
    </row>
    <row r="33" spans="1:10" ht="30" customHeight="1" thickBot="1" x14ac:dyDescent="0.3">
      <c r="A33" s="95" t="s">
        <v>54</v>
      </c>
      <c r="B33" s="96"/>
      <c r="C33" s="96"/>
      <c r="D33" s="96"/>
      <c r="E33" s="96"/>
      <c r="F33" s="96"/>
      <c r="G33" s="96"/>
      <c r="H33" s="96"/>
      <c r="I33" s="96"/>
      <c r="J33" s="97"/>
    </row>
    <row r="34" spans="1:10" ht="51" customHeight="1" thickBot="1" x14ac:dyDescent="0.3">
      <c r="A34" s="85" t="s">
        <v>28</v>
      </c>
      <c r="B34" s="86"/>
      <c r="C34" s="86"/>
      <c r="D34" s="86"/>
      <c r="E34" s="106">
        <f>2*E30+E31</f>
        <v>6280</v>
      </c>
      <c r="F34" s="106"/>
      <c r="G34" s="106">
        <f>0.21*E34</f>
        <v>1318.8</v>
      </c>
      <c r="H34" s="106"/>
      <c r="I34" s="106">
        <f>1.21*E34</f>
        <v>7598.8</v>
      </c>
      <c r="J34" s="137"/>
    </row>
    <row r="35" spans="1:10" ht="3.75" customHeight="1" thickBot="1" x14ac:dyDescent="0.3">
      <c r="A35" s="147"/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s="7" customFormat="1" ht="39.75" customHeight="1" thickBot="1" x14ac:dyDescent="0.3">
      <c r="A36" s="150" t="s">
        <v>32</v>
      </c>
      <c r="B36" s="151"/>
      <c r="C36" s="151"/>
      <c r="D36" s="151"/>
      <c r="E36" s="141">
        <f>E11+E28+E34+E32</f>
        <v>9680305</v>
      </c>
      <c r="F36" s="141"/>
      <c r="G36" s="141">
        <f>G11+G28+G34+G32</f>
        <v>2032864.0499999998</v>
      </c>
      <c r="H36" s="141"/>
      <c r="I36" s="141">
        <f>I11+I28+I34+I32</f>
        <v>11713169.050000001</v>
      </c>
      <c r="J36" s="156"/>
    </row>
    <row r="37" spans="1:10" ht="9.75" customHeight="1" x14ac:dyDescent="0.25"/>
    <row r="38" spans="1:10" ht="30" customHeight="1" x14ac:dyDescent="0.25">
      <c r="A38" s="146" t="s">
        <v>10</v>
      </c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 ht="32.25" customHeight="1" x14ac:dyDescent="0.25">
      <c r="A39" s="153" t="s">
        <v>8</v>
      </c>
      <c r="B39" s="153"/>
      <c r="C39" s="153"/>
      <c r="D39" s="153"/>
      <c r="E39" s="153"/>
      <c r="F39" s="153"/>
      <c r="G39" s="153"/>
      <c r="H39" s="153"/>
      <c r="I39" s="153"/>
      <c r="J39" s="153"/>
    </row>
    <row r="40" spans="1:10" ht="46.5" customHeight="1" x14ac:dyDescent="0.25">
      <c r="A40" s="152" t="s">
        <v>9</v>
      </c>
      <c r="B40" s="152"/>
      <c r="C40" s="152"/>
      <c r="D40" s="152"/>
      <c r="E40" s="152"/>
      <c r="F40" s="152"/>
      <c r="G40" s="152"/>
      <c r="H40" s="152"/>
      <c r="I40" s="152"/>
      <c r="J40" s="152"/>
    </row>
    <row r="41" spans="1:10" ht="44.25" customHeight="1" x14ac:dyDescent="0.25">
      <c r="A41" s="138" t="s">
        <v>11</v>
      </c>
      <c r="B41" s="138"/>
      <c r="C41" s="138"/>
      <c r="D41" s="138"/>
      <c r="E41" s="138"/>
      <c r="F41" s="138"/>
      <c r="G41" s="138"/>
      <c r="H41" s="138"/>
      <c r="I41" s="138"/>
      <c r="J41" s="138"/>
    </row>
    <row r="42" spans="1:10" ht="9" customHeight="1" x14ac:dyDescent="0.25">
      <c r="A42" s="145"/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0" ht="31.5" customHeight="1" x14ac:dyDescent="0.25">
      <c r="A43" s="133" t="s">
        <v>36</v>
      </c>
      <c r="B43" s="133"/>
      <c r="C43" s="133"/>
      <c r="D43" s="133"/>
      <c r="E43" s="133"/>
      <c r="F43" s="133"/>
      <c r="G43" s="133"/>
      <c r="H43" s="133"/>
      <c r="I43" s="133"/>
      <c r="J43" s="133"/>
    </row>
    <row r="44" spans="1:10" ht="33" customHeight="1" x14ac:dyDescent="0.25">
      <c r="A44" s="133" t="s">
        <v>35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39" customHeight="1" x14ac:dyDescent="0.25">
      <c r="A45" s="133" t="s">
        <v>34</v>
      </c>
      <c r="B45" s="133"/>
      <c r="C45" s="133"/>
      <c r="D45" s="133"/>
      <c r="E45" s="133"/>
      <c r="F45" s="133"/>
      <c r="G45" s="133"/>
      <c r="H45" s="133"/>
      <c r="I45" s="133"/>
      <c r="J45" s="133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00000000-0004-0000-0100-000000000000}"/>
  </hyperlinks>
  <pageMargins left="0.24" right="0.24" top="0.25" bottom="0.22" header="0.2" footer="0.2"/>
  <pageSetup paperSize="9" scale="61" orientation="portrait" r:id="rId2"/>
  <ignoredErrors>
    <ignoredError sqref="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2021-02-03T10:51:41Z</dcterms:modified>
</cp:coreProperties>
</file>