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anger\Documents\Tendry\2021_FNOL_Genetika_TS4150\"/>
    </mc:Choice>
  </mc:AlternateContent>
  <xr:revisionPtr revIDLastSave="0" documentId="13_ncr:1_{C7F43251-1E9A-4295-98B9-7482431289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B37" i="2" l="1"/>
  <c r="G34" i="1"/>
  <c r="G31" i="1"/>
  <c r="G30" i="1"/>
  <c r="I34" i="1"/>
  <c r="I31" i="1"/>
  <c r="I30" i="1"/>
  <c r="G24" i="1"/>
  <c r="I24" i="1"/>
  <c r="G16" i="1"/>
  <c r="I16" i="1"/>
  <c r="G11" i="1"/>
  <c r="G10" i="1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<sst xmlns="http://schemas.openxmlformats.org/spreadsheetml/2006/main" count="112" uniqueCount="84">
  <si>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</si>
  <si>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</si>
  <si>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</si>
  <si>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</si>
  <si>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</si>
  <si>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</si>
  <si>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</si>
  <si>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</si>
  <si>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</si>
  <si>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</si>
  <si>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</si>
  <si>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</si>
  <si>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</si>
  <si>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</si>
  <si>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</si>
  <si>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</si>
  <si>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</si>
  <si>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</si>
  <si>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</si>
  <si>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</si>
  <si>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</si>
  <si>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</si>
  <si>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</si>
  <si>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</si>
  <si>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</si>
  <si>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</si>
  <si>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</si>
  <si>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</si>
  <si>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</si>
  <si>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</si>
  <si>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</si>
  <si>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</si>
  <si>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</si>
  <si>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</si>
  <si>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</si>
  <si>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</si>
  <si>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</si>
  <si>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</si>
  <si>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</si>
  <si>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</si>
  <si>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</si>
  <si>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</si>
  <si>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</si>
  <si>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</si>
  <si>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</si>
  <si>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</si>
  <si>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</si>
  <si>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</si>
  <si>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</si>
  <si>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</si>
  <si>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</si>
  <si>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</si>
  <si>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</si>
  <si>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</si>
  <si>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</si>
  <si>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</si>
  <si>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</si>
  <si>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</si>
  <si>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</si>
  <si>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Bioanalyzér</t>
  </si>
  <si>
    <t>Uveďte typ, výrobce:  TapeStation 4150, Agilent Technologies</t>
  </si>
  <si>
    <t>Dodávka, instalace, uvedení do provozu analyzátoru pro automatickou analýzu nukleových kyselin včetně zaškolení personálu</t>
  </si>
  <si>
    <t>ano</t>
  </si>
  <si>
    <t>Předmět veřejné zakázky je automatický analyzátor nukleových kyselin (dále jen analyzátor) a vyhodnocovací notebook s SW pro analýzu dat</t>
  </si>
  <si>
    <t>Analyzátor musí umožňovat automatické zpracování 1 až 16 vzorků bez přítomnosti obsluhy přístroje</t>
  </si>
  <si>
    <t>Analyzátor musí umožňovat snadné přepínání mezi analýzami DNA i RNA</t>
  </si>
  <si>
    <t>Analyzátor musí poskytovat výsledky analýzy do max. 2 min u analýzy jednoho vzorku a max. 90 min u analýzy 96 vzorků</t>
  </si>
  <si>
    <t>Analyzátor musí fungovat na základě elektroforetické separace</t>
  </si>
  <si>
    <t>Analyzátor musí umožňovat práci s malými objemy max. 2ul</t>
  </si>
  <si>
    <t>Analyzátor musí disponovat citlivostí min. 100 pg/ul pro RNA a min. 5 pg/ul pro DNA</t>
  </si>
  <si>
    <t>Součástí dodávky musí být vyhodnocovací notebook se softwarem pro analýzu a správu dat</t>
  </si>
  <si>
    <t>Systém musí umožňovat přístup k surovým datům</t>
  </si>
  <si>
    <t>Analyzátor musí umožňovat práci bez nutnosti napojení na mediciální či technické plyny</t>
  </si>
  <si>
    <t>Analyzátor musí mít hmotnost max. 30 kg</t>
  </si>
  <si>
    <t>Maximálně jednoduchý systém bez nutnosti pipetování či přípravy jakýchkoliv ekvilibračních roztoků nebo gelů (eliminace možných chyb). Částečně použitý spotřební materiál může uložen a použit pro následné analýzy</t>
  </si>
  <si>
    <t>Standardizovaný systém pro určení kvality RNA (RIN – RNA integrity number), DNA (DIN – DNA integrity number) a volné cirkulující DNA (%cfDNA)</t>
  </si>
  <si>
    <t>Cena za analýzu jednoho vzorku je stejná bez ohledu na počet analyzovaných vzorků</t>
  </si>
  <si>
    <t>24 měsíců od instalace</t>
  </si>
  <si>
    <t>Mgr. Jan Langer</t>
  </si>
  <si>
    <t>jan.langer@hpst.cz</t>
  </si>
  <si>
    <t>Bioanalyzér</t>
  </si>
  <si>
    <t xml:space="preserve">V ceně zahrnuty všechny pravidelné servisní úkony za celé plánované pozáruční období = 6 let </t>
  </si>
  <si>
    <t>pozn. : HPST nemá svého technika s certifikátem na provádění elektrických revizí, čili takového člověka najímame jako externistu a je to relativně drahé; je pravděpodobné, že FNOL má člověka s takovouto kvalifikací pro své přístroje a zde by tedy mohla náklady šetřit</t>
  </si>
  <si>
    <t>V praxi není třeba. Přistroj je velice jednoduchý, zaškolení uživatelé na instalaci mohou školit další osoby v laboratoři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</si>
</sst>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9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17" fillId="10" borderId="33" xfId="0" applyFont="1" applyFill="1" applyBorder="1" applyAlignment="1">
      <alignment horizontal="left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/>
    </xf>
    <xf numFmtId="0" fontId="19" fillId="4" borderId="26" xfId="3" applyFill="1" applyBorder="1" applyAlignment="1">
      <alignment horizontal="left" vertical="center"/>
    </xf>
    <xf numFmtId="169" fontId="15" fillId="9" borderId="44" xfId="0" applyNumberFormat="1" applyFont="1" applyFill="1" applyBorder="1" applyAlignment="1">
      <alignment horizontal="center" vertical="center" wrapText="1"/>
    </xf>
    <xf numFmtId="169" fontId="15" fillId="9" borderId="50" xfId="0" applyNumberFormat="1" applyFont="1" applyFill="1" applyBorder="1" applyAlignment="1">
      <alignment horizontal="center" vertical="center" wrapText="1"/>
    </xf>
    <xf numFmtId="169" fontId="15" fillId="9" borderId="4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n.langer@hps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tabSelected="1" workbookViewId="0">
      <selection activeCell="J37" sqref="J36:J37"/>
    </sheetView>
  </sheetViews>
  <sheetFormatPr defaultRowHeight="14.4" x14ac:dyDescent="0.3"/>
  <cols>
    <col min="1" max="1" width="95.44140625" customWidth="1"/>
    <col min="2" max="2" width="16.33203125" customWidth="1"/>
    <col min="3" max="3" width="21.6640625" customWidth="1"/>
  </cols>
  <sheetData>
    <row r="1" spans="1:3" ht="66.75" customHeight="1" thickBot="1" x14ac:dyDescent="0.35">
      <c r="A1" s="55"/>
      <c r="B1" s="55"/>
      <c r="C1" s="55"/>
    </row>
    <row r="2" spans="1:3" ht="66.75" customHeight="1" thickBot="1" x14ac:dyDescent="0.35">
      <c r="A2" s="56" t="s">
        <v>53</v>
      </c>
      <c r="B2" s="57"/>
      <c r="C2" s="58"/>
    </row>
    <row r="3" spans="1:3" ht="41.4" customHeight="1" thickBot="1" x14ac:dyDescent="0.35">
      <c r="A3" s="52" t="s">
        <v>59</v>
      </c>
      <c r="B3" s="53"/>
      <c r="C3" s="54"/>
    </row>
    <row r="4" spans="1:3" ht="29.4" customHeight="1" thickBot="1" x14ac:dyDescent="0.35">
      <c r="A4" s="28" t="s">
        <v>60</v>
      </c>
      <c r="B4" s="50"/>
      <c r="C4" s="51"/>
    </row>
    <row r="5" spans="1:3" ht="25.5" customHeight="1" thickBot="1" x14ac:dyDescent="0.35">
      <c r="A5" s="40" t="s">
        <v>47</v>
      </c>
      <c r="B5" s="42" t="s">
        <v>48</v>
      </c>
      <c r="C5" s="41" t="s">
        <v>40</v>
      </c>
    </row>
    <row r="6" spans="1:3" ht="30.6" thickBot="1" x14ac:dyDescent="0.35">
      <c r="A6" s="38" t="s">
        <v>61</v>
      </c>
      <c r="B6" s="36" t="s">
        <v>62</v>
      </c>
      <c r="C6" s="39"/>
    </row>
    <row r="7" spans="1:3" ht="15.6" x14ac:dyDescent="0.3">
      <c r="A7" s="24" t="s">
        <v>41</v>
      </c>
      <c r="B7" s="25" t="s">
        <v>46</v>
      </c>
      <c r="C7" s="26" t="s">
        <v>40</v>
      </c>
    </row>
    <row r="8" spans="1:3" ht="30" x14ac:dyDescent="0.3">
      <c r="A8" s="29" t="s">
        <v>63</v>
      </c>
      <c r="B8" s="18" t="s">
        <v>62</v>
      </c>
      <c r="C8" s="21"/>
    </row>
    <row r="9" spans="1:3" ht="30.6" x14ac:dyDescent="0.3">
      <c r="A9" s="136" t="s">
        <v>64</v>
      </c>
      <c r="B9" s="18" t="s">
        <v>62</v>
      </c>
      <c r="C9" s="21"/>
    </row>
    <row r="10" spans="1:3" ht="15.6" x14ac:dyDescent="0.3">
      <c r="A10" s="136" t="s">
        <v>76</v>
      </c>
      <c r="B10" s="18" t="s">
        <v>62</v>
      </c>
      <c r="C10" s="21"/>
    </row>
    <row r="11" spans="1:3" ht="15.6" x14ac:dyDescent="0.3">
      <c r="A11" s="29" t="s">
        <v>65</v>
      </c>
      <c r="B11" s="18" t="s">
        <v>62</v>
      </c>
      <c r="C11" s="21"/>
    </row>
    <row r="12" spans="1:3" ht="30" x14ac:dyDescent="0.3">
      <c r="A12" s="29" t="s">
        <v>66</v>
      </c>
      <c r="B12" s="18" t="s">
        <v>62</v>
      </c>
      <c r="C12" s="21"/>
    </row>
    <row r="13" spans="1:3" ht="15.6" x14ac:dyDescent="0.3">
      <c r="A13" s="29" t="s">
        <v>67</v>
      </c>
      <c r="B13" s="18" t="s">
        <v>62</v>
      </c>
      <c r="C13" s="21"/>
    </row>
    <row r="14" spans="1:3" ht="30" x14ac:dyDescent="0.3">
      <c r="A14" s="29" t="s">
        <v>66</v>
      </c>
      <c r="B14" s="18" t="s">
        <v>62</v>
      </c>
      <c r="C14" s="27"/>
    </row>
    <row r="15" spans="1:3" ht="15.6" x14ac:dyDescent="0.3">
      <c r="A15" s="29" t="s">
        <v>68</v>
      </c>
      <c r="B15" s="43" t="s">
        <v>62</v>
      </c>
      <c r="C15" s="27"/>
    </row>
    <row r="16" spans="1:3" ht="15.6" x14ac:dyDescent="0.3">
      <c r="A16" s="29" t="s">
        <v>69</v>
      </c>
      <c r="B16" s="45" t="s">
        <v>62</v>
      </c>
      <c r="C16" s="37"/>
    </row>
    <row r="17" spans="1:3" ht="15.6" x14ac:dyDescent="0.3">
      <c r="A17" s="29" t="s">
        <v>70</v>
      </c>
      <c r="B17" s="46" t="s">
        <v>62</v>
      </c>
      <c r="C17" s="21"/>
    </row>
    <row r="18" spans="1:3" ht="15.6" x14ac:dyDescent="0.3">
      <c r="A18" s="29" t="s">
        <v>71</v>
      </c>
      <c r="B18" s="46" t="s">
        <v>62</v>
      </c>
      <c r="C18" s="21"/>
    </row>
    <row r="19" spans="1:3" ht="30" x14ac:dyDescent="0.3">
      <c r="A19" s="29" t="s">
        <v>75</v>
      </c>
      <c r="B19" s="137" t="s">
        <v>62</v>
      </c>
      <c r="C19" s="47"/>
    </row>
    <row r="20" spans="1:3" ht="45" x14ac:dyDescent="0.3">
      <c r="A20" s="29" t="s">
        <v>74</v>
      </c>
      <c r="B20" s="138" t="s">
        <v>62</v>
      </c>
      <c r="C20" s="48"/>
    </row>
    <row r="21" spans="1:3" ht="15.6" x14ac:dyDescent="0.3">
      <c r="A21" s="29" t="s">
        <v>72</v>
      </c>
      <c r="B21" s="46" t="s">
        <v>62</v>
      </c>
      <c r="C21" s="47"/>
    </row>
    <row r="22" spans="1:3" ht="15.6" x14ac:dyDescent="0.3">
      <c r="A22" s="29" t="s">
        <v>73</v>
      </c>
      <c r="B22" s="46" t="s">
        <v>62</v>
      </c>
      <c r="C22" s="47"/>
    </row>
    <row r="23" spans="1:3" ht="15.6" x14ac:dyDescent="0.3">
      <c r="A23" s="35"/>
      <c r="B23" s="44"/>
      <c r="C23" s="20"/>
    </row>
    <row r="24" spans="1:3" ht="15.6" x14ac:dyDescent="0.3">
      <c r="A24" s="29"/>
      <c r="B24" s="45"/>
      <c r="C24" s="37"/>
    </row>
    <row r="25" spans="1:3" ht="15.6" x14ac:dyDescent="0.3">
      <c r="A25" s="29"/>
      <c r="B25" s="43"/>
      <c r="C25" s="27"/>
    </row>
    <row r="26" spans="1:3" ht="18" customHeight="1" x14ac:dyDescent="0.3">
      <c r="A26" s="29"/>
      <c r="B26" s="43"/>
      <c r="C26" s="27"/>
    </row>
    <row r="27" spans="1:3" ht="15.6" x14ac:dyDescent="0.3">
      <c r="A27" s="19" t="s">
        <v>42</v>
      </c>
      <c r="B27" s="44"/>
      <c r="C27" s="20"/>
    </row>
    <row r="28" spans="1:3" ht="45" x14ac:dyDescent="0.3">
      <c r="A28" s="31" t="s">
        <v>49</v>
      </c>
      <c r="B28" s="43" t="s">
        <v>62</v>
      </c>
      <c r="C28" s="27"/>
    </row>
    <row r="29" spans="1:3" ht="30" x14ac:dyDescent="0.3">
      <c r="A29" s="29" t="s">
        <v>50</v>
      </c>
      <c r="B29" s="43" t="s">
        <v>62</v>
      </c>
      <c r="C29" s="27"/>
    </row>
    <row r="30" spans="1:3" ht="30" x14ac:dyDescent="0.3">
      <c r="A30" s="30" t="s">
        <v>43</v>
      </c>
      <c r="B30" s="43" t="s">
        <v>62</v>
      </c>
      <c r="C30" s="27"/>
    </row>
    <row r="31" spans="1:3" ht="15.6" x14ac:dyDescent="0.3">
      <c r="A31" s="19" t="s">
        <v>44</v>
      </c>
      <c r="B31" s="44"/>
      <c r="C31" s="20"/>
    </row>
    <row r="32" spans="1:3" ht="35.4" customHeight="1" x14ac:dyDescent="0.3">
      <c r="A32" s="30" t="s">
        <v>56</v>
      </c>
      <c r="B32" s="43" t="s">
        <v>62</v>
      </c>
      <c r="C32" s="27" t="s">
        <v>77</v>
      </c>
    </row>
    <row r="33" spans="1:3" ht="18" customHeight="1" thickBot="1" x14ac:dyDescent="0.35">
      <c r="A33" s="30" t="s">
        <v>45</v>
      </c>
      <c r="B33" s="43" t="s">
        <v>62</v>
      </c>
      <c r="C33" s="27"/>
    </row>
    <row r="34" spans="1:3" ht="15.6" x14ac:dyDescent="0.3">
      <c r="A34" s="32" t="s">
        <v>51</v>
      </c>
      <c r="B34" s="140">
        <v>723207.68000000005</v>
      </c>
      <c r="C34" s="22"/>
    </row>
    <row r="35" spans="1:3" ht="16.2" thickBot="1" x14ac:dyDescent="0.35">
      <c r="A35" s="33" t="s">
        <v>52</v>
      </c>
      <c r="B35" s="141">
        <v>875081.29</v>
      </c>
      <c r="C35" s="23"/>
    </row>
    <row r="36" spans="1:3" ht="109.2" x14ac:dyDescent="0.3">
      <c r="A36" s="34" t="s">
        <v>57</v>
      </c>
      <c r="B36" s="142">
        <v>87000</v>
      </c>
      <c r="C36" s="49" t="s">
        <v>81</v>
      </c>
    </row>
    <row r="37" spans="1:3" ht="47.4" thickBot="1" x14ac:dyDescent="0.35">
      <c r="A37" s="33" t="s">
        <v>58</v>
      </c>
      <c r="B37" s="141">
        <f>B36*1.21</f>
        <v>105270</v>
      </c>
      <c r="C37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topLeftCell="A28" zoomScale="80" zoomScaleNormal="80" workbookViewId="0">
      <selection activeCell="K38" sqref="K38"/>
    </sheetView>
  </sheetViews>
  <sheetFormatPr defaultColWidth="9.109375" defaultRowHeight="14.4" x14ac:dyDescent="0.3"/>
  <cols>
    <col min="1" max="4" width="25.109375" style="1" customWidth="1"/>
    <col min="5" max="8" width="9.109375" style="1"/>
    <col min="9" max="10" width="9.109375" style="11"/>
    <col min="11" max="11" width="67.21875" style="1" customWidth="1"/>
    <col min="12" max="16384" width="9.109375" style="1"/>
  </cols>
  <sheetData>
    <row r="1" spans="1:10" ht="21" x14ac:dyDescent="0.3">
      <c r="A1" s="127" t="s">
        <v>33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33.6" thickBot="1" x14ac:dyDescent="0.35">
      <c r="A2" s="130" t="s">
        <v>12</v>
      </c>
      <c r="B2" s="131"/>
      <c r="C2" s="131"/>
      <c r="D2" s="131"/>
      <c r="E2" s="131"/>
      <c r="F2" s="131"/>
      <c r="G2" s="131"/>
      <c r="H2" s="131"/>
      <c r="I2" s="131"/>
      <c r="J2" s="132"/>
    </row>
    <row r="3" spans="1:10" ht="27" customHeight="1" thickBot="1" x14ac:dyDescent="0.35">
      <c r="A3" s="17" t="s">
        <v>39</v>
      </c>
      <c r="B3" s="104" t="s">
        <v>80</v>
      </c>
      <c r="C3" s="126"/>
      <c r="D3" s="126"/>
      <c r="E3" s="126"/>
      <c r="F3" s="126"/>
      <c r="G3" s="126"/>
      <c r="H3" s="126"/>
      <c r="I3" s="126"/>
      <c r="J3" s="126"/>
    </row>
    <row r="4" spans="1:10" x14ac:dyDescent="0.3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3">
      <c r="A5" s="133" t="s">
        <v>13</v>
      </c>
      <c r="B5" s="134"/>
      <c r="C5" s="134"/>
      <c r="D5" s="134"/>
      <c r="E5" s="134"/>
      <c r="F5" s="134"/>
      <c r="G5" s="134"/>
      <c r="H5" s="134"/>
      <c r="I5" s="134"/>
      <c r="J5" s="135"/>
    </row>
    <row r="6" spans="1:10" x14ac:dyDescent="0.3">
      <c r="A6" s="106" t="s">
        <v>13</v>
      </c>
      <c r="B6" s="107"/>
      <c r="C6" s="107"/>
      <c r="D6" s="4" t="s">
        <v>1</v>
      </c>
      <c r="E6" s="2"/>
      <c r="F6" s="2"/>
      <c r="G6" s="108" t="s">
        <v>2</v>
      </c>
      <c r="H6" s="107"/>
      <c r="I6" s="107"/>
      <c r="J6" s="9"/>
    </row>
    <row r="7" spans="1:10" ht="15" thickBot="1" x14ac:dyDescent="0.35">
      <c r="A7" s="109" t="s">
        <v>78</v>
      </c>
      <c r="B7" s="110"/>
      <c r="C7" s="110"/>
      <c r="D7" s="111">
        <v>739065914</v>
      </c>
      <c r="E7" s="112"/>
      <c r="F7" s="112"/>
      <c r="G7" s="139" t="s">
        <v>79</v>
      </c>
      <c r="H7" s="122"/>
      <c r="I7" s="122"/>
      <c r="J7" s="123"/>
    </row>
    <row r="8" spans="1:10" ht="21.75" customHeight="1" thickTop="1" thickBot="1" x14ac:dyDescent="0.35">
      <c r="A8" s="117" t="s">
        <v>19</v>
      </c>
      <c r="B8" s="118"/>
      <c r="C8" s="118"/>
      <c r="D8" s="118"/>
      <c r="E8" s="118"/>
      <c r="F8" s="118"/>
      <c r="G8" s="118"/>
      <c r="H8" s="118"/>
      <c r="I8" s="118"/>
      <c r="J8" s="119"/>
    </row>
    <row r="9" spans="1:10" ht="15" thickBot="1" x14ac:dyDescent="0.35">
      <c r="A9" s="101"/>
      <c r="B9" s="102"/>
      <c r="C9" s="102"/>
      <c r="D9" s="103"/>
      <c r="E9" s="113" t="s">
        <v>3</v>
      </c>
      <c r="F9" s="113"/>
      <c r="G9" s="113" t="s">
        <v>4</v>
      </c>
      <c r="H9" s="113"/>
      <c r="I9" s="113" t="s">
        <v>5</v>
      </c>
      <c r="J9" s="114"/>
    </row>
    <row r="10" spans="1:10" s="5" customFormat="1" ht="15" thickBot="1" x14ac:dyDescent="0.35">
      <c r="A10" s="120" t="s">
        <v>16</v>
      </c>
      <c r="B10" s="121"/>
      <c r="C10" s="121"/>
      <c r="D10" s="14" t="s">
        <v>37</v>
      </c>
      <c r="E10" s="104">
        <v>723207.68000000005</v>
      </c>
      <c r="F10" s="105"/>
      <c r="G10" s="104">
        <f>I10-E10</f>
        <v>151873.60999999999</v>
      </c>
      <c r="H10" s="105"/>
      <c r="I10" s="115">
        <v>875081.29</v>
      </c>
      <c r="J10" s="116"/>
    </row>
    <row r="11" spans="1:10" s="5" customFormat="1" ht="15" thickBot="1" x14ac:dyDescent="0.35">
      <c r="A11" s="15" t="s">
        <v>18</v>
      </c>
      <c r="B11" s="16"/>
      <c r="C11" s="16"/>
      <c r="D11" s="13">
        <v>1</v>
      </c>
      <c r="E11" s="104">
        <v>723207.68000000005</v>
      </c>
      <c r="F11" s="105"/>
      <c r="G11" s="104">
        <f>I11-E11</f>
        <v>151873.60999999999</v>
      </c>
      <c r="H11" s="105"/>
      <c r="I11" s="115">
        <v>875081.29</v>
      </c>
      <c r="J11" s="116"/>
    </row>
    <row r="12" spans="1:10" ht="15" thickBot="1" x14ac:dyDescent="0.35">
      <c r="A12" s="81" t="s">
        <v>17</v>
      </c>
      <c r="B12" s="82"/>
      <c r="C12" s="82"/>
      <c r="D12" s="82"/>
      <c r="E12" s="82"/>
      <c r="F12" s="82"/>
      <c r="G12" s="82"/>
      <c r="H12" s="82"/>
      <c r="I12" s="12">
        <v>2</v>
      </c>
      <c r="J12" s="6" t="s">
        <v>6</v>
      </c>
    </row>
    <row r="13" spans="1:10" ht="5.25" customHeight="1" thickBot="1" x14ac:dyDescent="0.35">
      <c r="A13" s="91"/>
      <c r="B13" s="92"/>
      <c r="C13" s="92"/>
      <c r="D13" s="92"/>
      <c r="E13" s="92"/>
      <c r="F13" s="92"/>
      <c r="G13" s="92"/>
      <c r="H13" s="92"/>
      <c r="I13" s="92"/>
      <c r="J13" s="93"/>
    </row>
    <row r="14" spans="1:10" ht="18" customHeight="1" thickBot="1" x14ac:dyDescent="0.35">
      <c r="A14" s="66" t="s">
        <v>38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15" thickBot="1" x14ac:dyDescent="0.35">
      <c r="A15" s="128"/>
      <c r="B15" s="129"/>
      <c r="C15" s="129"/>
      <c r="D15" s="129"/>
      <c r="E15" s="113" t="s">
        <v>3</v>
      </c>
      <c r="F15" s="113"/>
      <c r="G15" s="113" t="s">
        <v>4</v>
      </c>
      <c r="H15" s="113"/>
      <c r="I15" s="113" t="s">
        <v>5</v>
      </c>
      <c r="J15" s="114"/>
    </row>
    <row r="16" spans="1:10" ht="32.25" customHeight="1" thickBot="1" x14ac:dyDescent="0.35">
      <c r="A16" s="87" t="s">
        <v>14</v>
      </c>
      <c r="B16" s="99"/>
      <c r="C16" s="99"/>
      <c r="D16" s="99"/>
      <c r="E16" s="69">
        <v>22500</v>
      </c>
      <c r="F16" s="69"/>
      <c r="G16" s="69">
        <f>I16-E16</f>
        <v>4725</v>
      </c>
      <c r="H16" s="69"/>
      <c r="I16" s="85">
        <f>E16*1.21</f>
        <v>27225</v>
      </c>
      <c r="J16" s="86"/>
    </row>
    <row r="17" spans="1:11" ht="15" thickBot="1" x14ac:dyDescent="0.35">
      <c r="A17" s="81" t="s">
        <v>20</v>
      </c>
      <c r="B17" s="82"/>
      <c r="C17" s="82"/>
      <c r="D17" s="82"/>
      <c r="E17" s="82"/>
      <c r="F17" s="82"/>
      <c r="G17" s="82"/>
      <c r="H17" s="82"/>
      <c r="I17" s="12">
        <v>0.5</v>
      </c>
      <c r="J17" s="6" t="s">
        <v>7</v>
      </c>
    </row>
    <row r="18" spans="1:11" ht="32.25" customHeight="1" thickBot="1" x14ac:dyDescent="0.35">
      <c r="A18" s="124" t="s">
        <v>15</v>
      </c>
      <c r="B18" s="125"/>
      <c r="C18" s="125"/>
      <c r="D18" s="125"/>
      <c r="E18" s="61">
        <f>E16*(8-I12)*I17</f>
        <v>67500</v>
      </c>
      <c r="F18" s="61"/>
      <c r="G18" s="61">
        <f>G16*(8-I12)*I17</f>
        <v>14175</v>
      </c>
      <c r="H18" s="61"/>
      <c r="I18" s="61">
        <f>I16*(8-I12)*I17</f>
        <v>81675</v>
      </c>
      <c r="J18" s="62"/>
    </row>
    <row r="19" spans="1:11" ht="3.75" customHeight="1" thickBot="1" x14ac:dyDescent="0.35">
      <c r="A19" s="91"/>
      <c r="B19" s="92"/>
      <c r="C19" s="92"/>
      <c r="D19" s="92"/>
      <c r="E19" s="92"/>
      <c r="F19" s="92"/>
      <c r="G19" s="92"/>
      <c r="H19" s="92"/>
      <c r="I19" s="92"/>
      <c r="J19" s="93"/>
    </row>
    <row r="20" spans="1:11" ht="47.25" customHeight="1" thickBot="1" x14ac:dyDescent="0.35">
      <c r="A20" s="94" t="s">
        <v>21</v>
      </c>
      <c r="B20" s="95"/>
      <c r="C20" s="95"/>
      <c r="D20" s="95"/>
      <c r="E20" s="69">
        <v>0</v>
      </c>
      <c r="F20" s="69"/>
      <c r="G20" s="69"/>
      <c r="H20" s="69"/>
      <c r="I20" s="85">
        <v>0</v>
      </c>
      <c r="J20" s="86"/>
    </row>
    <row r="21" spans="1:11" ht="15" thickBot="1" x14ac:dyDescent="0.35">
      <c r="A21" s="81" t="s">
        <v>25</v>
      </c>
      <c r="B21" s="82"/>
      <c r="C21" s="82"/>
      <c r="D21" s="82"/>
      <c r="E21" s="82"/>
      <c r="F21" s="82"/>
      <c r="G21" s="82"/>
      <c r="H21" s="82"/>
      <c r="I21" s="12"/>
      <c r="J21" s="6" t="s">
        <v>7</v>
      </c>
    </row>
    <row r="22" spans="1:11" ht="33.75" customHeight="1" thickBot="1" x14ac:dyDescent="0.35">
      <c r="A22" s="83" t="s">
        <v>22</v>
      </c>
      <c r="B22" s="84"/>
      <c r="C22" s="84"/>
      <c r="D22" s="84"/>
      <c r="E22" s="61">
        <f>E20*(8-I12)*I21</f>
        <v>0</v>
      </c>
      <c r="F22" s="61"/>
      <c r="G22" s="61">
        <f>G20*(8-I12)*I21</f>
        <v>0</v>
      </c>
      <c r="H22" s="61"/>
      <c r="I22" s="61">
        <f>I20*(8-I12)*I21</f>
        <v>0</v>
      </c>
      <c r="J22" s="62"/>
    </row>
    <row r="23" spans="1:11" ht="5.25" customHeight="1" thickBot="1" x14ac:dyDescent="0.35">
      <c r="A23" s="91"/>
      <c r="B23" s="92"/>
      <c r="C23" s="92"/>
      <c r="D23" s="92"/>
      <c r="E23" s="92"/>
      <c r="F23" s="92"/>
      <c r="G23" s="92"/>
      <c r="H23" s="92"/>
      <c r="I23" s="92"/>
      <c r="J23" s="93"/>
    </row>
    <row r="24" spans="1:11" ht="54" customHeight="1" thickBot="1" x14ac:dyDescent="0.35">
      <c r="A24" s="94" t="s">
        <v>23</v>
      </c>
      <c r="B24" s="95"/>
      <c r="C24" s="95"/>
      <c r="D24" s="95"/>
      <c r="E24" s="69">
        <v>6500</v>
      </c>
      <c r="F24" s="69"/>
      <c r="G24" s="69">
        <f>I24-E24</f>
        <v>1365</v>
      </c>
      <c r="H24" s="69"/>
      <c r="I24" s="85">
        <f>E24*1.21</f>
        <v>7865</v>
      </c>
      <c r="J24" s="86"/>
      <c r="K24" s="143" t="s">
        <v>82</v>
      </c>
    </row>
    <row r="25" spans="1:11" ht="15" thickBot="1" x14ac:dyDescent="0.35">
      <c r="A25" s="87" t="s">
        <v>24</v>
      </c>
      <c r="B25" s="88"/>
      <c r="C25" s="88"/>
      <c r="D25" s="88"/>
      <c r="E25" s="88"/>
      <c r="F25" s="88"/>
      <c r="G25" s="88"/>
      <c r="H25" s="88"/>
      <c r="I25" s="12">
        <v>0.5</v>
      </c>
      <c r="J25" s="6" t="s">
        <v>7</v>
      </c>
    </row>
    <row r="26" spans="1:11" ht="36" customHeight="1" thickBot="1" x14ac:dyDescent="0.35">
      <c r="A26" s="89" t="s">
        <v>26</v>
      </c>
      <c r="B26" s="90"/>
      <c r="C26" s="90"/>
      <c r="D26" s="90"/>
      <c r="E26" s="61">
        <f>E24*(8-I12)*I25</f>
        <v>19500</v>
      </c>
      <c r="F26" s="61"/>
      <c r="G26" s="61">
        <f>G24*(8-I12)*I25</f>
        <v>4095</v>
      </c>
      <c r="H26" s="61"/>
      <c r="I26" s="61">
        <f>I24*(8-I12)*I25</f>
        <v>23595</v>
      </c>
      <c r="J26" s="62"/>
    </row>
    <row r="27" spans="1:11" ht="4.5" customHeight="1" thickBot="1" x14ac:dyDescent="0.35">
      <c r="A27" s="96"/>
      <c r="B27" s="97"/>
      <c r="C27" s="97"/>
      <c r="D27" s="97"/>
      <c r="E27" s="97"/>
      <c r="F27" s="97"/>
      <c r="G27" s="97"/>
      <c r="H27" s="97"/>
      <c r="I27" s="97"/>
      <c r="J27" s="98"/>
    </row>
    <row r="28" spans="1:11" ht="30" customHeight="1" thickBot="1" x14ac:dyDescent="0.35">
      <c r="A28" s="71" t="s">
        <v>27</v>
      </c>
      <c r="B28" s="72"/>
      <c r="C28" s="72"/>
      <c r="D28" s="72"/>
      <c r="E28" s="61">
        <f>D11*(E18+E22+E26)</f>
        <v>87000</v>
      </c>
      <c r="F28" s="61"/>
      <c r="G28" s="61">
        <f>D11*(G18+G22+G26)</f>
        <v>18270</v>
      </c>
      <c r="H28" s="61"/>
      <c r="I28" s="61">
        <f>D11*(I18+I22+I26)</f>
        <v>105270</v>
      </c>
      <c r="J28" s="62"/>
    </row>
    <row r="29" spans="1:11" ht="29.25" customHeight="1" thickBot="1" x14ac:dyDescent="0.35">
      <c r="A29" s="66" t="s">
        <v>54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1" ht="29.25" customHeight="1" thickBot="1" x14ac:dyDescent="0.35">
      <c r="A30" s="87" t="s">
        <v>29</v>
      </c>
      <c r="B30" s="99"/>
      <c r="C30" s="99"/>
      <c r="D30" s="99"/>
      <c r="E30" s="69">
        <v>2250</v>
      </c>
      <c r="F30" s="69"/>
      <c r="G30" s="69">
        <f>I30-E30</f>
        <v>472.5</v>
      </c>
      <c r="H30" s="69"/>
      <c r="I30" s="85">
        <f>E30*1.21</f>
        <v>2722.5</v>
      </c>
      <c r="J30" s="86"/>
    </row>
    <row r="31" spans="1:11" ht="48" customHeight="1" thickBot="1" x14ac:dyDescent="0.35">
      <c r="A31" s="87" t="s">
        <v>30</v>
      </c>
      <c r="B31" s="99"/>
      <c r="C31" s="99"/>
      <c r="D31" s="99"/>
      <c r="E31" s="69">
        <v>5000</v>
      </c>
      <c r="F31" s="69"/>
      <c r="G31" s="69">
        <f>I31-E31</f>
        <v>1050</v>
      </c>
      <c r="H31" s="69"/>
      <c r="I31" s="85">
        <f>E31*1.21</f>
        <v>6050</v>
      </c>
      <c r="J31" s="86"/>
    </row>
    <row r="32" spans="1:11" ht="39" customHeight="1" thickBot="1" x14ac:dyDescent="0.35">
      <c r="A32" s="64" t="s">
        <v>31</v>
      </c>
      <c r="B32" s="65"/>
      <c r="C32" s="65"/>
      <c r="D32" s="65"/>
      <c r="E32" s="61">
        <f>(E30+E31)*1*(8-I12)</f>
        <v>43500</v>
      </c>
      <c r="F32" s="61"/>
      <c r="G32" s="61">
        <f>(G30+G31)*1*(8-I12)</f>
        <v>9135</v>
      </c>
      <c r="H32" s="61"/>
      <c r="I32" s="61">
        <f>(I30+I31)*1*(8-I12)</f>
        <v>52635</v>
      </c>
      <c r="J32" s="62"/>
    </row>
    <row r="33" spans="1:11" ht="30" customHeight="1" thickBot="1" x14ac:dyDescent="0.35">
      <c r="A33" s="66" t="s">
        <v>55</v>
      </c>
      <c r="B33" s="67"/>
      <c r="C33" s="67"/>
      <c r="D33" s="67"/>
      <c r="E33" s="67"/>
      <c r="F33" s="67"/>
      <c r="G33" s="67"/>
      <c r="H33" s="67"/>
      <c r="I33" s="67"/>
      <c r="J33" s="68"/>
    </row>
    <row r="34" spans="1:11" ht="51" customHeight="1" thickBot="1" x14ac:dyDescent="0.35">
      <c r="A34" s="87" t="s">
        <v>28</v>
      </c>
      <c r="B34" s="99"/>
      <c r="C34" s="99"/>
      <c r="D34" s="99"/>
      <c r="E34" s="69">
        <v>12500</v>
      </c>
      <c r="F34" s="69"/>
      <c r="G34" s="69">
        <f>I34-E34</f>
        <v>2625</v>
      </c>
      <c r="H34" s="69"/>
      <c r="I34" s="85">
        <f>E34*1.21</f>
        <v>15125</v>
      </c>
      <c r="J34" s="86"/>
      <c r="K34" s="144" t="s">
        <v>83</v>
      </c>
    </row>
    <row r="35" spans="1:11" ht="3.75" customHeight="1" thickBot="1" x14ac:dyDescent="0.35">
      <c r="A35" s="75"/>
      <c r="B35" s="76"/>
      <c r="C35" s="76"/>
      <c r="D35" s="76"/>
      <c r="E35" s="76"/>
      <c r="F35" s="76"/>
      <c r="G35" s="76"/>
      <c r="H35" s="76"/>
      <c r="I35" s="76"/>
      <c r="J35" s="77"/>
    </row>
    <row r="36" spans="1:11" s="7" customFormat="1" ht="39.75" customHeight="1" thickBot="1" x14ac:dyDescent="0.35">
      <c r="A36" s="78" t="s">
        <v>32</v>
      </c>
      <c r="B36" s="79"/>
      <c r="C36" s="79"/>
      <c r="D36" s="79"/>
      <c r="E36" s="63">
        <f>E11+E28+E34+E32</f>
        <v>866207.68</v>
      </c>
      <c r="F36" s="63"/>
      <c r="G36" s="63">
        <f>G11+G28+G34+G32</f>
        <v>181903.61</v>
      </c>
      <c r="H36" s="63"/>
      <c r="I36" s="63">
        <f>I11+I28+I34+I32</f>
        <v>1048111.29</v>
      </c>
      <c r="J36" s="70"/>
    </row>
    <row r="37" spans="1:11" ht="9.75" customHeight="1" x14ac:dyDescent="0.3"/>
    <row r="38" spans="1:11" ht="30" customHeight="1" x14ac:dyDescent="0.3">
      <c r="A38" s="74" t="s">
        <v>10</v>
      </c>
      <c r="B38" s="74"/>
      <c r="C38" s="74"/>
      <c r="D38" s="74"/>
      <c r="E38" s="74"/>
      <c r="F38" s="74"/>
      <c r="G38" s="74"/>
      <c r="H38" s="74"/>
      <c r="I38" s="74"/>
      <c r="J38" s="74"/>
    </row>
    <row r="39" spans="1:11" ht="32.25" customHeight="1" x14ac:dyDescent="0.3">
      <c r="A39" s="60" t="s">
        <v>8</v>
      </c>
      <c r="B39" s="60"/>
      <c r="C39" s="60"/>
      <c r="D39" s="60"/>
      <c r="E39" s="60"/>
      <c r="F39" s="60"/>
      <c r="G39" s="60"/>
      <c r="H39" s="60"/>
      <c r="I39" s="60"/>
      <c r="J39" s="60"/>
    </row>
    <row r="40" spans="1:11" ht="46.5" customHeight="1" x14ac:dyDescent="0.3">
      <c r="A40" s="80" t="s">
        <v>9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1" ht="44.25" customHeight="1" x14ac:dyDescent="0.3">
      <c r="A41" s="100" t="s">
        <v>11</v>
      </c>
      <c r="B41" s="100"/>
      <c r="C41" s="100"/>
      <c r="D41" s="100"/>
      <c r="E41" s="100"/>
      <c r="F41" s="100"/>
      <c r="G41" s="100"/>
      <c r="H41" s="100"/>
      <c r="I41" s="100"/>
      <c r="J41" s="100"/>
    </row>
    <row r="42" spans="1:11" ht="9" customHeight="1" x14ac:dyDescent="0.3">
      <c r="A42" s="73"/>
      <c r="B42" s="73"/>
      <c r="C42" s="73"/>
      <c r="D42" s="73"/>
      <c r="E42" s="73"/>
      <c r="F42" s="73"/>
      <c r="G42" s="73"/>
      <c r="H42" s="73"/>
      <c r="I42" s="73"/>
      <c r="J42" s="73"/>
    </row>
    <row r="43" spans="1:11" ht="31.5" customHeight="1" x14ac:dyDescent="0.3">
      <c r="A43" s="59" t="s">
        <v>36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1" ht="33" customHeight="1" x14ac:dyDescent="0.3">
      <c r="A44" s="59" t="s">
        <v>35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1" ht="39" customHeight="1" x14ac:dyDescent="0.3">
      <c r="A45" s="59" t="s">
        <v>34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1" ht="16.2" x14ac:dyDescent="0.3">
      <c r="A46" s="8"/>
    </row>
    <row r="47" spans="1:11" ht="27" customHeight="1" x14ac:dyDescent="0.3">
      <c r="I47" s="1"/>
      <c r="J47" s="1"/>
    </row>
    <row r="87" ht="22.5" customHeight="1" x14ac:dyDescent="0.3"/>
    <row r="88" ht="8.25" customHeight="1" x14ac:dyDescent="0.3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D1AA9531-7303-4E5A-94B3-93A408A46592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Jan Langer</cp:lastModifiedBy>
  <cp:lastPrinted>2017-03-17T08:38:19Z</cp:lastPrinted>
  <dcterms:created xsi:type="dcterms:W3CDTF">2016-05-04T05:30:34Z</dcterms:created>
  <dcterms:modified xsi:type="dcterms:W3CDTF">2021-01-21T15:12:20Z</dcterms:modified>
</cp:coreProperties>
</file>