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3044\Dokumenty\Gabka\REACT\Olympus\"/>
    </mc:Choice>
  </mc:AlternateContent>
  <bookViews>
    <workbookView xWindow="28680" yWindow="-120" windowWidth="38640" windowHeight="21240"/>
  </bookViews>
  <sheets>
    <sheet name="průzkum trhu - specifikace" sheetId="2" r:id="rId1"/>
    <sheet name="průzkum trhu - rozpis cen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I11" i="1"/>
  <c r="E11" i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<sst xmlns="http://schemas.openxmlformats.org/spreadsheetml/2006/main" count="190" uniqueCount="127">
  <si>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</si>
  <si>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</si>
  <si>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</si>
  <si>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</si>
  <si>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</si>
  <si>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</si>
  <si>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</si>
  <si>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</si>
  <si>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</si>
  <si>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</si>
  <si>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</si>
  <si>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</si>
  <si>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</si>
  <si>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</si>
  <si>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</si>
  <si>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</si>
  <si>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</si>
  <si>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</si>
  <si>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</si>
  <si>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</si>
  <si>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</si>
  <si>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</si>
  <si>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</si>
  <si>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</si>
  <si>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</si>
  <si>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</si>
  <si>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</si>
  <si>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</si>
  <si>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</si>
  <si>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</si>
  <si>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</si>
  <si>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</si>
  <si>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</si>
  <si>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</si>
  <si>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</si>
  <si>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</si>
  <si>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</si>
  <si>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</si>
  <si>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</si>
  <si>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</si>
  <si>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</si>
  <si>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</si>
  <si>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</si>
  <si>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</si>
  <si>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</si>
  <si>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</si>
  <si>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</si>
  <si>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</si>
  <si>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</si>
  <si>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</si>
  <si>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</si>
  <si>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</si>
  <si>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</si>
  <si>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</si>
  <si>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</si>
  <si>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</si>
  <si>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</si>
  <si>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LED osvětlení , min. 14 W, životnost min. 50 000 hodin</t>
  </si>
  <si>
    <t>regulační knoflík osvětlení umístěn frontálně pro snadné ovládání pravou i levou rukou</t>
  </si>
  <si>
    <t>Koehlerovo pravé osvětlení se zdrojem světla umístěném na zadní straně stativu</t>
  </si>
  <si>
    <t>Plan Semi-Apochromatický ( Fluoritový) 10x  N.A.min.0,30 WD min.10 mm</t>
  </si>
  <si>
    <t xml:space="preserve">Plan Semi-Apochromatický ( Fluoritový) 4x  N.A.min.0,13 WD min.17 mm </t>
  </si>
  <si>
    <t xml:space="preserve">automatická změna intenzity osvětlení v závislosti na zvětšení objektivu a nastavení uživatele plně podporovaná i v software. Automatický odečet objektivu a přiřazení  odpovídající kalibrace pro měření </t>
  </si>
  <si>
    <t>Plan Semi-Apochromatický ( Fluoritový) 40x  N.A. min. 0,75 WD min. 0,51 mm,</t>
  </si>
  <si>
    <t>rozlišení snímků 6,4 Mpxl</t>
  </si>
  <si>
    <t>snímková frekvence živého obrazu 60fps@fullHD</t>
  </si>
  <si>
    <t xml:space="preserve">USB3,1 gen 1, napájení přímo z PC </t>
  </si>
  <si>
    <t>vhodná i pro metody s nižší intenzitou světla - polarizace, fázový kontrast, zástin, fluorescence</t>
  </si>
  <si>
    <t>možnost sdílení obrazu po síti</t>
  </si>
  <si>
    <t>ICC profil</t>
  </si>
  <si>
    <t xml:space="preserve"> Plan Semi-Apochromatický ( Fluoritový) 100x  N.A. min. 1,3, WD min 0,2 mm imerzní, olejový,</t>
  </si>
  <si>
    <t xml:space="preserve">mechanický křížový stolek s keramickým povrchem, bezhřebenovým vedením preparátu, držák pro jedno i dvě sklíčka a nastavitelná tenze posuvu  v X a Y ose (nezávisle). </t>
  </si>
  <si>
    <t>čtení veškerých doprovodných dat obrazů ze skeneru VS 120 a VS 200</t>
  </si>
  <si>
    <t>vytváření vlastních databází, administrace přístupu , tvorba skupin uživatelů</t>
  </si>
  <si>
    <t>kódovaný revolverový měnič pro min 7 objektivů s přenosem informace do PC</t>
  </si>
  <si>
    <t>bitová hloubka min.10 bitů</t>
  </si>
  <si>
    <t>velikost pixelu 2,4x2,4 μm</t>
  </si>
  <si>
    <t>binning min 2x2</t>
  </si>
  <si>
    <t>expoziční doba min.13 µs– 15 s</t>
  </si>
  <si>
    <t>rozměry závitu objektivů W20.32×0.706 (RMS)</t>
  </si>
  <si>
    <t>nezávislé makro a  mikro ostření - makro ostření se stavitelnou tuhostí posunu  a s aretaci polohy Z ostření pro práci s imerzními objektivy</t>
  </si>
  <si>
    <t>Plan Apochromatický 2x  N.A. min.0,08 WD min.6,2 mm</t>
  </si>
  <si>
    <t>Stabilní ergonomický stativ se zabudovanou polní clonou, optika s korekcí na nekonečno</t>
  </si>
  <si>
    <t>Okuláry 10x , zorné pole okulárů FN min. 26 Dioptrická korekce pro obě oči.</t>
  </si>
  <si>
    <t>Tubus trinokulární, naklonitelný ( min. 5°–35°)  s přepínacím táhlem pro 3  nastavení dělení obrazu (vše okuláry / okuláry a kamera současně - dělení 50 na 50 procent / a vše na kameru),  nastavitelný oční rozestup min. 50mm až 76mm, v poloze tubusu 100 %  pro kameru musí být obraz přenášený z tubusové čočky na kameru přímo, bez pomocných hranolů nebo zrcadel</t>
  </si>
  <si>
    <t>ovládací táhlo  dělení světla v tubusu možno umístit volitelně vlevo i vpravo</t>
  </si>
  <si>
    <t>software plně kompatibilní se skenery VS200 a VS120 a NIS SQL</t>
  </si>
  <si>
    <t>široké zorné pole pro kameru min.FN25 s adaptérem 0,35x</t>
  </si>
  <si>
    <t>Plan Apochromatický 20x N.A.min 0,8 WD 0,6 mm</t>
  </si>
  <si>
    <t>Velký laboratorní mikroskop pro patologii</t>
  </si>
  <si>
    <t>objektivy</t>
  </si>
  <si>
    <t>parfokální vzdálenost objektivů 45 mm</t>
  </si>
  <si>
    <t>stupnice pro odečet souřadnic stolku v X a Y ose</t>
  </si>
  <si>
    <t>Swing out  kondenzor, aperturní clona (výklopná čočka) pro objektivy v rozmezí  1,25x-100x</t>
  </si>
  <si>
    <t>kamera a software</t>
  </si>
  <si>
    <t>CMOS s back-illuminated technologií , velikost senzoru 1/1,8 palce</t>
  </si>
  <si>
    <t>snímková frekvence při max.rozlišení 45 fps@6,4Mpxl</t>
  </si>
  <si>
    <t xml:space="preserve">stejné grafické rozhraní aplikací pro práci s mikroskopem kamerou i skenery </t>
  </si>
  <si>
    <t>kompletní správa databázového systému Olympus NIS ( Net Image Server) SQL</t>
  </si>
  <si>
    <t>čtení a ukládání nasnímaných obrazů  ve formátu Olympus VSI včetně multidimensionálních fluorescenčních obrazů</t>
  </si>
  <si>
    <t>úpravy a ořezy  obrazů z NIS a jejich následné uložení v NIS databázích</t>
  </si>
  <si>
    <t>měření v obraze, popis a kresení v obraze s uložením ve formátu vsi, export do Excelu</t>
  </si>
  <si>
    <t xml:space="preserve">možnost konferenčího modu </t>
  </si>
  <si>
    <t>možnost streamingu obrazu po siti</t>
  </si>
  <si>
    <t>funkce vytvoření obrazu ze série optických řezů v Z ose s cílem dosáhnout hloubku pole větší než hloubka pole jednotlivých optických řezů a uložení výsledného obrazu ve formátu vsi</t>
  </si>
  <si>
    <t>funkce panoramatického skládání obrazů v rovině XY jak nasnímaných tak skenováním vzorku online a uložení výsledného obrazu ve formátu vsi</t>
  </si>
  <si>
    <t>Olympus Czech Group, s.r.o., člen koncernu, Evropská 176/16, 160 41 Praha 6 - Vokovice</t>
  </si>
  <si>
    <t>RNDr. Tomáš Jendrulek</t>
  </si>
  <si>
    <t>tomas.jendrulek@olympus.cz</t>
  </si>
  <si>
    <t>Digitalizace patologie a virtualizace obrazu</t>
  </si>
  <si>
    <t>ano</t>
  </si>
  <si>
    <t>Nabídková cena v Kč bez DPH (1ks)</t>
  </si>
  <si>
    <t>Nabídková cena v Kč včetně DPH (1ks)</t>
  </si>
  <si>
    <t>Uveďte typ, výrobce: BX53-DP23 VS200 CellSens sw, OLYMPUS CORPORATION</t>
  </si>
  <si>
    <t>14W min 50000 h</t>
  </si>
  <si>
    <t>0,08 6,2</t>
  </si>
  <si>
    <t>0,13 17</t>
  </si>
  <si>
    <t>0,30 10</t>
  </si>
  <si>
    <t>0,80 0,6</t>
  </si>
  <si>
    <t>0,75 0,51</t>
  </si>
  <si>
    <t>1,30 0,2</t>
  </si>
  <si>
    <t>13 µs– 15 s</t>
  </si>
  <si>
    <t>2x2</t>
  </si>
  <si>
    <t>3 roky</t>
  </si>
  <si>
    <t>za 1 ks</t>
  </si>
  <si>
    <r>
      <t xml:space="preserve">Název veřejné zakázky:  </t>
    </r>
    <r>
      <rPr>
        <b/>
        <sz val="14"/>
        <color rgb="FFFF0000"/>
        <rFont val="Arial"/>
        <family val="2"/>
        <charset val="238"/>
      </rPr>
      <t>Mikroskopy s kamerami (10 ks) -</t>
    </r>
    <r>
      <rPr>
        <b/>
        <sz val="14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Digitalizace patologie a virtualizace obrazu</t>
    </r>
  </si>
  <si>
    <t>možnost práce i bez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</si>
</sst>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left" vertical="center" wrapText="1"/>
    </xf>
    <xf numFmtId="3" fontId="15" fillId="9" borderId="43" xfId="0" applyNumberFormat="1" applyFont="1" applyFill="1" applyBorder="1" applyAlignment="1">
      <alignment horizontal="center" vertical="center" wrapText="1"/>
    </xf>
    <xf numFmtId="4" fontId="15" fillId="9" borderId="32" xfId="0" applyNumberFormat="1" applyFont="1" applyFill="1" applyBorder="1" applyAlignment="1">
      <alignment horizontal="center" vertical="center" wrapText="1"/>
    </xf>
    <xf numFmtId="4" fontId="15" fillId="9" borderId="48" xfId="0" applyNumberFormat="1" applyFont="1" applyFill="1" applyBorder="1" applyAlignment="1">
      <alignment horizontal="center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as.jendrulek@olympu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topLeftCell="A25" workbookViewId="0">
      <selection activeCell="E49" sqref="E49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60"/>
      <c r="B1" s="61"/>
      <c r="C1" s="62"/>
    </row>
    <row r="2" spans="1:3" ht="66.75" customHeight="1" thickBot="1" x14ac:dyDescent="0.3">
      <c r="A2" s="63" t="s">
        <v>51</v>
      </c>
      <c r="B2" s="64"/>
      <c r="C2" s="65"/>
    </row>
    <row r="3" spans="1:3" ht="41.45" customHeight="1" thickBot="1" x14ac:dyDescent="0.3">
      <c r="A3" s="57" t="s">
        <v>125</v>
      </c>
      <c r="B3" s="58"/>
      <c r="C3" s="59"/>
    </row>
    <row r="4" spans="1:3" ht="29.45" customHeight="1" thickBot="1" x14ac:dyDescent="0.3">
      <c r="A4" s="27" t="s">
        <v>113</v>
      </c>
      <c r="B4" s="55"/>
      <c r="C4" s="56"/>
    </row>
    <row r="5" spans="1:3" ht="25.5" customHeight="1" thickBot="1" x14ac:dyDescent="0.3">
      <c r="A5" s="39" t="s">
        <v>47</v>
      </c>
      <c r="B5" s="41" t="s">
        <v>48</v>
      </c>
      <c r="C5" s="40" t="s">
        <v>40</v>
      </c>
    </row>
    <row r="6" spans="1:3" ht="16.5" thickBot="1" x14ac:dyDescent="0.3">
      <c r="A6" s="37"/>
      <c r="B6" s="35"/>
      <c r="C6" s="38"/>
    </row>
    <row r="7" spans="1:3" ht="15.75" x14ac:dyDescent="0.25">
      <c r="A7" s="23" t="s">
        <v>41</v>
      </c>
      <c r="B7" s="24" t="s">
        <v>46</v>
      </c>
      <c r="C7" s="25" t="s">
        <v>40</v>
      </c>
    </row>
    <row r="8" spans="1:3" ht="15.75" x14ac:dyDescent="0.25">
      <c r="A8" s="28" t="s">
        <v>89</v>
      </c>
      <c r="B8" s="18" t="s">
        <v>110</v>
      </c>
      <c r="C8" s="21"/>
    </row>
    <row r="9" spans="1:3" ht="15.75" x14ac:dyDescent="0.25">
      <c r="A9" s="28" t="s">
        <v>82</v>
      </c>
      <c r="B9" s="18" t="s">
        <v>110</v>
      </c>
      <c r="C9" s="21"/>
    </row>
    <row r="10" spans="1:3" ht="15.75" x14ac:dyDescent="0.25">
      <c r="A10" s="28" t="s">
        <v>57</v>
      </c>
      <c r="B10" s="18" t="s">
        <v>110</v>
      </c>
      <c r="C10" s="21" t="s">
        <v>114</v>
      </c>
    </row>
    <row r="11" spans="1:3" ht="15.75" x14ac:dyDescent="0.25">
      <c r="A11" s="28" t="s">
        <v>58</v>
      </c>
      <c r="B11" s="18" t="s">
        <v>110</v>
      </c>
      <c r="C11" s="21"/>
    </row>
    <row r="12" spans="1:3" ht="15.75" x14ac:dyDescent="0.25">
      <c r="A12" s="28" t="s">
        <v>59</v>
      </c>
      <c r="B12" s="18" t="s">
        <v>110</v>
      </c>
      <c r="C12" s="21"/>
    </row>
    <row r="13" spans="1:3" ht="30" x14ac:dyDescent="0.25">
      <c r="A13" s="28" t="s">
        <v>80</v>
      </c>
      <c r="B13" s="18" t="s">
        <v>110</v>
      </c>
      <c r="C13" s="21"/>
    </row>
    <row r="14" spans="1:3" ht="15.75" x14ac:dyDescent="0.25">
      <c r="A14" s="28" t="s">
        <v>74</v>
      </c>
      <c r="B14" s="18" t="s">
        <v>110</v>
      </c>
      <c r="C14" s="26">
        <v>7</v>
      </c>
    </row>
    <row r="15" spans="1:3" ht="45" x14ac:dyDescent="0.25">
      <c r="A15" s="28" t="s">
        <v>62</v>
      </c>
      <c r="B15" s="18" t="s">
        <v>110</v>
      </c>
      <c r="C15" s="26"/>
    </row>
    <row r="16" spans="1:3" ht="15.75" x14ac:dyDescent="0.25">
      <c r="A16" s="49" t="s">
        <v>90</v>
      </c>
      <c r="B16" s="18" t="s">
        <v>110</v>
      </c>
      <c r="C16" s="26"/>
    </row>
    <row r="17" spans="1:3" ht="15.75" x14ac:dyDescent="0.25">
      <c r="A17" s="49" t="s">
        <v>81</v>
      </c>
      <c r="B17" s="18" t="s">
        <v>110</v>
      </c>
      <c r="C17" s="26" t="s">
        <v>115</v>
      </c>
    </row>
    <row r="18" spans="1:3" ht="15.75" x14ac:dyDescent="0.25">
      <c r="A18" s="28" t="s">
        <v>61</v>
      </c>
      <c r="B18" s="18" t="s">
        <v>110</v>
      </c>
      <c r="C18" s="26" t="s">
        <v>116</v>
      </c>
    </row>
    <row r="19" spans="1:3" ht="15.75" x14ac:dyDescent="0.25">
      <c r="A19" s="28" t="s">
        <v>60</v>
      </c>
      <c r="B19" s="18" t="s">
        <v>110</v>
      </c>
      <c r="C19" s="26" t="s">
        <v>117</v>
      </c>
    </row>
    <row r="20" spans="1:3" ht="15.75" x14ac:dyDescent="0.25">
      <c r="A20" s="28" t="s">
        <v>88</v>
      </c>
      <c r="B20" s="18" t="s">
        <v>110</v>
      </c>
      <c r="C20" s="26" t="s">
        <v>118</v>
      </c>
    </row>
    <row r="21" spans="1:3" ht="15.75" x14ac:dyDescent="0.25">
      <c r="A21" s="28" t="s">
        <v>63</v>
      </c>
      <c r="B21" s="18" t="s">
        <v>110</v>
      </c>
      <c r="C21" s="26" t="s">
        <v>119</v>
      </c>
    </row>
    <row r="22" spans="1:3" ht="30" x14ac:dyDescent="0.25">
      <c r="A22" s="28" t="s">
        <v>70</v>
      </c>
      <c r="B22" s="18" t="s">
        <v>110</v>
      </c>
      <c r="C22" s="26" t="s">
        <v>120</v>
      </c>
    </row>
    <row r="23" spans="1:3" ht="15.75" x14ac:dyDescent="0.25">
      <c r="A23" s="28" t="s">
        <v>79</v>
      </c>
      <c r="B23" s="18" t="s">
        <v>110</v>
      </c>
      <c r="C23" s="26"/>
    </row>
    <row r="24" spans="1:3" ht="15.75" x14ac:dyDescent="0.25">
      <c r="A24" s="28" t="s">
        <v>91</v>
      </c>
      <c r="B24" s="18" t="s">
        <v>110</v>
      </c>
      <c r="C24" s="26">
        <v>45</v>
      </c>
    </row>
    <row r="25" spans="1:3" ht="30" x14ac:dyDescent="0.25">
      <c r="A25" s="28" t="s">
        <v>71</v>
      </c>
      <c r="B25" s="18" t="s">
        <v>110</v>
      </c>
      <c r="C25" s="26"/>
    </row>
    <row r="26" spans="1:3" ht="15.75" x14ac:dyDescent="0.25">
      <c r="A26" s="28" t="s">
        <v>92</v>
      </c>
      <c r="B26" s="18" t="s">
        <v>110</v>
      </c>
      <c r="C26" s="26"/>
    </row>
    <row r="27" spans="1:3" ht="15.75" x14ac:dyDescent="0.25">
      <c r="A27" s="28" t="s">
        <v>93</v>
      </c>
      <c r="B27" s="18" t="s">
        <v>110</v>
      </c>
      <c r="C27" s="26"/>
    </row>
    <row r="28" spans="1:3" ht="15.75" x14ac:dyDescent="0.25">
      <c r="A28" s="28" t="s">
        <v>83</v>
      </c>
      <c r="B28" s="18" t="s">
        <v>110</v>
      </c>
      <c r="C28" s="26">
        <v>26.5</v>
      </c>
    </row>
    <row r="29" spans="1:3" ht="75" x14ac:dyDescent="0.25">
      <c r="A29" s="28" t="s">
        <v>84</v>
      </c>
      <c r="B29" s="18" t="s">
        <v>110</v>
      </c>
      <c r="C29" s="26"/>
    </row>
    <row r="30" spans="1:3" ht="15.75" x14ac:dyDescent="0.25">
      <c r="A30" s="28" t="s">
        <v>85</v>
      </c>
      <c r="B30" s="18" t="s">
        <v>110</v>
      </c>
      <c r="C30" s="26"/>
    </row>
    <row r="31" spans="1:3" ht="15.75" x14ac:dyDescent="0.25">
      <c r="A31" s="28" t="s">
        <v>94</v>
      </c>
      <c r="B31" s="18" t="s">
        <v>110</v>
      </c>
      <c r="C31" s="26"/>
    </row>
    <row r="32" spans="1:3" ht="15.75" x14ac:dyDescent="0.25">
      <c r="A32" s="28" t="s">
        <v>95</v>
      </c>
      <c r="B32" s="18" t="s">
        <v>110</v>
      </c>
      <c r="C32" s="21"/>
    </row>
    <row r="33" spans="1:3" ht="15.75" x14ac:dyDescent="0.25">
      <c r="A33" s="28" t="s">
        <v>64</v>
      </c>
      <c r="B33" s="18" t="s">
        <v>110</v>
      </c>
      <c r="C33" s="21"/>
    </row>
    <row r="34" spans="1:3" ht="15.75" x14ac:dyDescent="0.25">
      <c r="A34" s="28" t="s">
        <v>65</v>
      </c>
      <c r="B34" s="18" t="s">
        <v>110</v>
      </c>
      <c r="C34" s="21"/>
    </row>
    <row r="35" spans="1:3" ht="15.75" x14ac:dyDescent="0.25">
      <c r="A35" s="28" t="s">
        <v>96</v>
      </c>
      <c r="B35" s="18" t="s">
        <v>110</v>
      </c>
      <c r="C35" s="21"/>
    </row>
    <row r="36" spans="1:3" ht="15.75" x14ac:dyDescent="0.25">
      <c r="A36" s="28" t="s">
        <v>78</v>
      </c>
      <c r="B36" s="18" t="s">
        <v>110</v>
      </c>
      <c r="C36" s="21" t="s">
        <v>121</v>
      </c>
    </row>
    <row r="37" spans="1:3" ht="15.75" x14ac:dyDescent="0.25">
      <c r="A37" s="28" t="s">
        <v>76</v>
      </c>
      <c r="B37" s="18" t="s">
        <v>110</v>
      </c>
      <c r="C37" s="46"/>
    </row>
    <row r="38" spans="1:3" ht="15.75" x14ac:dyDescent="0.25">
      <c r="A38" s="28" t="s">
        <v>77</v>
      </c>
      <c r="B38" s="18" t="s">
        <v>110</v>
      </c>
      <c r="C38" s="46" t="s">
        <v>122</v>
      </c>
    </row>
    <row r="39" spans="1:3" ht="15.75" x14ac:dyDescent="0.25">
      <c r="A39" s="28" t="s">
        <v>75</v>
      </c>
      <c r="B39" s="18" t="s">
        <v>110</v>
      </c>
      <c r="C39" s="46">
        <v>10</v>
      </c>
    </row>
    <row r="40" spans="1:3" ht="15.75" x14ac:dyDescent="0.25">
      <c r="A40" s="28" t="s">
        <v>66</v>
      </c>
      <c r="B40" s="18" t="s">
        <v>110</v>
      </c>
      <c r="C40" s="46"/>
    </row>
    <row r="41" spans="1:3" ht="15.75" x14ac:dyDescent="0.25">
      <c r="A41" s="28" t="s">
        <v>87</v>
      </c>
      <c r="B41" s="18" t="s">
        <v>110</v>
      </c>
      <c r="C41" s="46">
        <v>25</v>
      </c>
    </row>
    <row r="42" spans="1:3" ht="15.75" x14ac:dyDescent="0.25">
      <c r="A42" s="28" t="s">
        <v>67</v>
      </c>
      <c r="B42" s="18" t="s">
        <v>110</v>
      </c>
      <c r="C42" s="46"/>
    </row>
    <row r="43" spans="1:3" ht="15.75" x14ac:dyDescent="0.25">
      <c r="A43" s="28" t="s">
        <v>68</v>
      </c>
      <c r="B43" s="18" t="s">
        <v>110</v>
      </c>
      <c r="C43" s="46"/>
    </row>
    <row r="44" spans="1:3" ht="15.75" x14ac:dyDescent="0.25">
      <c r="A44" s="28" t="s">
        <v>69</v>
      </c>
      <c r="B44" s="18" t="s">
        <v>110</v>
      </c>
      <c r="C44" s="46"/>
    </row>
    <row r="45" spans="1:3" ht="15.75" x14ac:dyDescent="0.25">
      <c r="A45" s="28" t="s">
        <v>126</v>
      </c>
      <c r="B45" s="18" t="s">
        <v>110</v>
      </c>
      <c r="C45" s="46"/>
    </row>
    <row r="46" spans="1:3" ht="15.75" x14ac:dyDescent="0.25">
      <c r="A46" s="28" t="s">
        <v>86</v>
      </c>
      <c r="B46" s="18" t="s">
        <v>110</v>
      </c>
      <c r="C46" s="46"/>
    </row>
    <row r="47" spans="1:3" ht="15.75" x14ac:dyDescent="0.25">
      <c r="A47" s="28" t="s">
        <v>97</v>
      </c>
      <c r="B47" s="18" t="s">
        <v>110</v>
      </c>
      <c r="C47" s="46"/>
    </row>
    <row r="48" spans="1:3" ht="15.75" x14ac:dyDescent="0.25">
      <c r="A48" s="28" t="s">
        <v>98</v>
      </c>
      <c r="B48" s="18" t="s">
        <v>110</v>
      </c>
      <c r="C48" s="46"/>
    </row>
    <row r="49" spans="1:3" ht="15.75" x14ac:dyDescent="0.25">
      <c r="A49" s="28" t="s">
        <v>73</v>
      </c>
      <c r="B49" s="18" t="s">
        <v>110</v>
      </c>
      <c r="C49" s="46"/>
    </row>
    <row r="50" spans="1:3" ht="30" x14ac:dyDescent="0.25">
      <c r="A50" s="28" t="s">
        <v>99</v>
      </c>
      <c r="B50" s="18" t="s">
        <v>110</v>
      </c>
      <c r="C50" s="46"/>
    </row>
    <row r="51" spans="1:3" ht="15.75" x14ac:dyDescent="0.25">
      <c r="A51" s="28" t="s">
        <v>72</v>
      </c>
      <c r="B51" s="18" t="s">
        <v>110</v>
      </c>
      <c r="C51" s="46"/>
    </row>
    <row r="52" spans="1:3" ht="30" x14ac:dyDescent="0.25">
      <c r="A52" s="28" t="s">
        <v>104</v>
      </c>
      <c r="B52" s="18" t="s">
        <v>110</v>
      </c>
      <c r="C52" s="46"/>
    </row>
    <row r="53" spans="1:3" ht="30" x14ac:dyDescent="0.25">
      <c r="A53" s="28" t="s">
        <v>105</v>
      </c>
      <c r="B53" s="18" t="s">
        <v>110</v>
      </c>
      <c r="C53" s="46"/>
    </row>
    <row r="54" spans="1:3" ht="15.75" x14ac:dyDescent="0.25">
      <c r="A54" s="28" t="s">
        <v>101</v>
      </c>
      <c r="B54" s="18" t="s">
        <v>110</v>
      </c>
      <c r="C54" s="46"/>
    </row>
    <row r="55" spans="1:3" ht="15.75" x14ac:dyDescent="0.25">
      <c r="A55" s="28" t="s">
        <v>100</v>
      </c>
      <c r="B55" s="18" t="s">
        <v>110</v>
      </c>
      <c r="C55" s="46"/>
    </row>
    <row r="56" spans="1:3" ht="15.75" x14ac:dyDescent="0.25">
      <c r="A56" s="28" t="s">
        <v>102</v>
      </c>
      <c r="B56" s="18" t="s">
        <v>110</v>
      </c>
      <c r="C56" s="46"/>
    </row>
    <row r="57" spans="1:3" ht="15.75" x14ac:dyDescent="0.25">
      <c r="A57" s="28" t="s">
        <v>103</v>
      </c>
      <c r="B57" s="18" t="s">
        <v>110</v>
      </c>
      <c r="C57" s="47"/>
    </row>
    <row r="58" spans="1:3" ht="15.75" x14ac:dyDescent="0.25">
      <c r="A58" s="28"/>
      <c r="B58" s="45"/>
      <c r="C58" s="47"/>
    </row>
    <row r="59" spans="1:3" ht="15.75" x14ac:dyDescent="0.25">
      <c r="A59" s="34"/>
      <c r="B59" s="43"/>
      <c r="C59" s="20"/>
    </row>
    <row r="60" spans="1:3" ht="15.75" x14ac:dyDescent="0.25">
      <c r="A60" s="28"/>
      <c r="B60" s="44"/>
      <c r="C60" s="36"/>
    </row>
    <row r="61" spans="1:3" ht="15.75" x14ac:dyDescent="0.25">
      <c r="A61" s="28"/>
      <c r="B61" s="42"/>
      <c r="C61" s="26"/>
    </row>
    <row r="62" spans="1:3" ht="18" customHeight="1" x14ac:dyDescent="0.25">
      <c r="A62" s="28"/>
      <c r="B62" s="42"/>
      <c r="C62" s="26"/>
    </row>
    <row r="63" spans="1:3" ht="15.75" x14ac:dyDescent="0.25">
      <c r="A63" s="19" t="s">
        <v>42</v>
      </c>
      <c r="B63" s="43"/>
      <c r="C63" s="20"/>
    </row>
    <row r="64" spans="1:3" ht="45" x14ac:dyDescent="0.25">
      <c r="A64" s="30" t="s">
        <v>49</v>
      </c>
      <c r="B64" s="42" t="s">
        <v>110</v>
      </c>
      <c r="C64" s="26"/>
    </row>
    <row r="65" spans="1:3" ht="30" x14ac:dyDescent="0.25">
      <c r="A65" s="28" t="s">
        <v>50</v>
      </c>
      <c r="B65" s="42" t="s">
        <v>110</v>
      </c>
      <c r="C65" s="26"/>
    </row>
    <row r="66" spans="1:3" ht="30" x14ac:dyDescent="0.25">
      <c r="A66" s="29" t="s">
        <v>43</v>
      </c>
      <c r="B66" s="42" t="s">
        <v>110</v>
      </c>
      <c r="C66" s="26"/>
    </row>
    <row r="67" spans="1:3" ht="15.75" x14ac:dyDescent="0.25">
      <c r="A67" s="19" t="s">
        <v>44</v>
      </c>
      <c r="B67" s="43"/>
      <c r="C67" s="20"/>
    </row>
    <row r="68" spans="1:3" ht="30" x14ac:dyDescent="0.25">
      <c r="A68" s="29" t="s">
        <v>54</v>
      </c>
      <c r="B68" s="42" t="s">
        <v>110</v>
      </c>
      <c r="C68" s="26" t="s">
        <v>123</v>
      </c>
    </row>
    <row r="69" spans="1:3" ht="18" customHeight="1" thickBot="1" x14ac:dyDescent="0.3">
      <c r="A69" s="29" t="s">
        <v>45</v>
      </c>
      <c r="B69" s="42" t="s">
        <v>110</v>
      </c>
      <c r="C69" s="26"/>
    </row>
    <row r="70" spans="1:3" ht="15.75" x14ac:dyDescent="0.25">
      <c r="A70" s="31" t="s">
        <v>111</v>
      </c>
      <c r="B70" s="50">
        <v>412548</v>
      </c>
      <c r="C70" s="51" t="s">
        <v>124</v>
      </c>
    </row>
    <row r="71" spans="1:3" ht="16.5" thickBot="1" x14ac:dyDescent="0.3">
      <c r="A71" s="32" t="s">
        <v>112</v>
      </c>
      <c r="B71" s="54">
        <v>499183.08</v>
      </c>
      <c r="C71" s="22" t="s">
        <v>124</v>
      </c>
    </row>
    <row r="72" spans="1:3" ht="63" x14ac:dyDescent="0.25">
      <c r="A72" s="33" t="s">
        <v>55</v>
      </c>
      <c r="B72" s="52">
        <v>13200</v>
      </c>
      <c r="C72" s="48" t="s">
        <v>124</v>
      </c>
    </row>
    <row r="73" spans="1:3" ht="63.75" thickBot="1" x14ac:dyDescent="0.3">
      <c r="A73" s="32" t="s">
        <v>56</v>
      </c>
      <c r="B73" s="53">
        <v>15972</v>
      </c>
      <c r="C73" s="22" t="s">
        <v>124</v>
      </c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7" zoomScale="80" zoomScaleNormal="80" workbookViewId="0">
      <selection activeCell="L29" sqref="L29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4.5" thickBot="1" x14ac:dyDescent="0.3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8"/>
    </row>
    <row r="3" spans="1:10" ht="27" customHeight="1" thickBot="1" x14ac:dyDescent="0.3">
      <c r="A3" s="17" t="s">
        <v>39</v>
      </c>
      <c r="B3" s="66" t="s">
        <v>109</v>
      </c>
      <c r="C3" s="67"/>
      <c r="D3" s="67"/>
      <c r="E3" s="67"/>
      <c r="F3" s="67"/>
      <c r="G3" s="67"/>
      <c r="H3" s="67"/>
      <c r="I3" s="67"/>
      <c r="J3" s="6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9" t="s">
        <v>106</v>
      </c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25">
      <c r="A6" s="104" t="s">
        <v>13</v>
      </c>
      <c r="B6" s="105"/>
      <c r="C6" s="105"/>
      <c r="D6" s="4" t="s">
        <v>1</v>
      </c>
      <c r="E6" s="2"/>
      <c r="F6" s="2"/>
      <c r="G6" s="106" t="s">
        <v>2</v>
      </c>
      <c r="H6" s="105"/>
      <c r="I6" s="105"/>
      <c r="J6" s="9"/>
    </row>
    <row r="7" spans="1:10" ht="15.75" thickBot="1" x14ac:dyDescent="0.3">
      <c r="A7" s="107" t="s">
        <v>107</v>
      </c>
      <c r="B7" s="108"/>
      <c r="C7" s="108"/>
      <c r="D7" s="109">
        <v>602344536</v>
      </c>
      <c r="E7" s="110"/>
      <c r="F7" s="110"/>
      <c r="G7" s="116" t="s">
        <v>108</v>
      </c>
      <c r="H7" s="117"/>
      <c r="I7" s="117"/>
      <c r="J7" s="118"/>
    </row>
    <row r="8" spans="1:10" ht="21.75" customHeight="1" thickTop="1" thickBot="1" x14ac:dyDescent="0.3">
      <c r="A8" s="111" t="s">
        <v>19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ht="15.75" thickBot="1" x14ac:dyDescent="0.3">
      <c r="A9" s="101"/>
      <c r="B9" s="102"/>
      <c r="C9" s="102"/>
      <c r="D9" s="103"/>
      <c r="E9" s="84" t="s">
        <v>3</v>
      </c>
      <c r="F9" s="84"/>
      <c r="G9" s="84" t="s">
        <v>4</v>
      </c>
      <c r="H9" s="84"/>
      <c r="I9" s="84" t="s">
        <v>5</v>
      </c>
      <c r="J9" s="85"/>
    </row>
    <row r="10" spans="1:10" s="5" customFormat="1" ht="15.75" thickBot="1" x14ac:dyDescent="0.3">
      <c r="A10" s="114" t="s">
        <v>16</v>
      </c>
      <c r="B10" s="115"/>
      <c r="C10" s="115"/>
      <c r="D10" s="14" t="s">
        <v>37</v>
      </c>
      <c r="E10" s="66">
        <v>412548</v>
      </c>
      <c r="F10" s="73"/>
      <c r="G10" s="66">
        <v>86635.08</v>
      </c>
      <c r="H10" s="73"/>
      <c r="I10" s="79">
        <v>499183.08</v>
      </c>
      <c r="J10" s="80"/>
    </row>
    <row r="11" spans="1:10" s="5" customFormat="1" ht="15.75" thickBot="1" x14ac:dyDescent="0.3">
      <c r="A11" s="15" t="s">
        <v>18</v>
      </c>
      <c r="B11" s="16"/>
      <c r="C11" s="16"/>
      <c r="D11" s="13">
        <v>10</v>
      </c>
      <c r="E11" s="66">
        <f>E10*D11</f>
        <v>4125480</v>
      </c>
      <c r="F11" s="73"/>
      <c r="G11" s="66">
        <f>I11-E11</f>
        <v>866350.79999999981</v>
      </c>
      <c r="H11" s="73"/>
      <c r="I11" s="79">
        <f>E11*1.21</f>
        <v>4991830.8</v>
      </c>
      <c r="J11" s="80"/>
    </row>
    <row r="12" spans="1:10" ht="15.75" thickBot="1" x14ac:dyDescent="0.3">
      <c r="A12" s="74" t="s">
        <v>17</v>
      </c>
      <c r="B12" s="75"/>
      <c r="C12" s="75"/>
      <c r="D12" s="75"/>
      <c r="E12" s="75"/>
      <c r="F12" s="75"/>
      <c r="G12" s="75"/>
      <c r="H12" s="75"/>
      <c r="I12" s="12">
        <v>3</v>
      </c>
      <c r="J12" s="6" t="s">
        <v>6</v>
      </c>
    </row>
    <row r="13" spans="1:10" ht="5.25" customHeight="1" thickBot="1" x14ac:dyDescent="0.3">
      <c r="A13" s="76"/>
      <c r="B13" s="77"/>
      <c r="C13" s="77"/>
      <c r="D13" s="77"/>
      <c r="E13" s="77"/>
      <c r="F13" s="77"/>
      <c r="G13" s="77"/>
      <c r="H13" s="77"/>
      <c r="I13" s="77"/>
      <c r="J13" s="78"/>
    </row>
    <row r="14" spans="1:10" ht="18" customHeight="1" thickBot="1" x14ac:dyDescent="0.3">
      <c r="A14" s="81" t="s">
        <v>38</v>
      </c>
      <c r="B14" s="82"/>
      <c r="C14" s="82"/>
      <c r="D14" s="82"/>
      <c r="E14" s="82"/>
      <c r="F14" s="82"/>
      <c r="G14" s="82"/>
      <c r="H14" s="82"/>
      <c r="I14" s="82"/>
      <c r="J14" s="83"/>
    </row>
    <row r="15" spans="1:10" ht="15.75" thickBot="1" x14ac:dyDescent="0.3">
      <c r="A15" s="69"/>
      <c r="B15" s="70"/>
      <c r="C15" s="70"/>
      <c r="D15" s="70"/>
      <c r="E15" s="84" t="s">
        <v>3</v>
      </c>
      <c r="F15" s="84"/>
      <c r="G15" s="84" t="s">
        <v>4</v>
      </c>
      <c r="H15" s="84"/>
      <c r="I15" s="84" t="s">
        <v>5</v>
      </c>
      <c r="J15" s="85"/>
    </row>
    <row r="16" spans="1:10" ht="32.25" customHeight="1" thickBot="1" x14ac:dyDescent="0.3">
      <c r="A16" s="71" t="s">
        <v>14</v>
      </c>
      <c r="B16" s="72"/>
      <c r="C16" s="72"/>
      <c r="D16" s="72"/>
      <c r="E16" s="92">
        <v>980</v>
      </c>
      <c r="F16" s="92"/>
      <c r="G16" s="92">
        <v>205.8</v>
      </c>
      <c r="H16" s="92"/>
      <c r="I16" s="93">
        <v>1185.8</v>
      </c>
      <c r="J16" s="94"/>
    </row>
    <row r="17" spans="1:10" ht="15.75" thickBot="1" x14ac:dyDescent="0.3">
      <c r="A17" s="74" t="s">
        <v>20</v>
      </c>
      <c r="B17" s="75"/>
      <c r="C17" s="75"/>
      <c r="D17" s="75"/>
      <c r="E17" s="75"/>
      <c r="F17" s="75"/>
      <c r="G17" s="75"/>
      <c r="H17" s="75"/>
      <c r="I17" s="12">
        <v>1</v>
      </c>
      <c r="J17" s="6" t="s">
        <v>7</v>
      </c>
    </row>
    <row r="18" spans="1:10" ht="32.25" customHeight="1" thickBot="1" x14ac:dyDescent="0.3">
      <c r="A18" s="97" t="s">
        <v>15</v>
      </c>
      <c r="B18" s="98"/>
      <c r="C18" s="98"/>
      <c r="D18" s="98"/>
      <c r="E18" s="99">
        <f>E16*(8-I12)*I17</f>
        <v>4900</v>
      </c>
      <c r="F18" s="99"/>
      <c r="G18" s="99">
        <f>G16*(8-I12)*I17</f>
        <v>1029</v>
      </c>
      <c r="H18" s="99"/>
      <c r="I18" s="99">
        <f>I16*(8-I12)*I17</f>
        <v>5929</v>
      </c>
      <c r="J18" s="100"/>
    </row>
    <row r="19" spans="1:10" ht="3.75" customHeight="1" thickBo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8"/>
    </row>
    <row r="20" spans="1:10" ht="47.25" customHeight="1" thickBot="1" x14ac:dyDescent="0.3">
      <c r="A20" s="95" t="s">
        <v>21</v>
      </c>
      <c r="B20" s="96"/>
      <c r="C20" s="96"/>
      <c r="D20" s="96"/>
      <c r="E20" s="92">
        <v>1660</v>
      </c>
      <c r="F20" s="92"/>
      <c r="G20" s="92">
        <v>348.6</v>
      </c>
      <c r="H20" s="92"/>
      <c r="I20" s="93">
        <v>2008.6</v>
      </c>
      <c r="J20" s="94"/>
    </row>
    <row r="21" spans="1:10" ht="15.75" thickBot="1" x14ac:dyDescent="0.3">
      <c r="A21" s="74" t="s">
        <v>25</v>
      </c>
      <c r="B21" s="75"/>
      <c r="C21" s="75"/>
      <c r="D21" s="75"/>
      <c r="E21" s="75"/>
      <c r="F21" s="75"/>
      <c r="G21" s="75"/>
      <c r="H21" s="75"/>
      <c r="I21" s="12">
        <v>1</v>
      </c>
      <c r="J21" s="6" t="s">
        <v>7</v>
      </c>
    </row>
    <row r="22" spans="1:10" ht="33.75" customHeight="1" thickBot="1" x14ac:dyDescent="0.3">
      <c r="A22" s="125" t="s">
        <v>22</v>
      </c>
      <c r="B22" s="126"/>
      <c r="C22" s="126"/>
      <c r="D22" s="126"/>
      <c r="E22" s="99">
        <f>E20*(8-I12)*I21</f>
        <v>8300</v>
      </c>
      <c r="F22" s="99"/>
      <c r="G22" s="99">
        <f>G20*(8-I12)*I21</f>
        <v>1743</v>
      </c>
      <c r="H22" s="99"/>
      <c r="I22" s="99">
        <f>I20*(8-I12)*I21</f>
        <v>10043</v>
      </c>
      <c r="J22" s="100"/>
    </row>
    <row r="23" spans="1:10" ht="5.25" customHeight="1" thickBot="1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54" customHeight="1" thickBot="1" x14ac:dyDescent="0.3">
      <c r="A24" s="95" t="s">
        <v>23</v>
      </c>
      <c r="B24" s="96"/>
      <c r="C24" s="96"/>
      <c r="D24" s="96"/>
      <c r="E24" s="92">
        <v>0</v>
      </c>
      <c r="F24" s="92"/>
      <c r="G24" s="92">
        <v>0</v>
      </c>
      <c r="H24" s="92"/>
      <c r="I24" s="93">
        <v>0</v>
      </c>
      <c r="J24" s="94"/>
    </row>
    <row r="25" spans="1:10" ht="15.75" thickBot="1" x14ac:dyDescent="0.3">
      <c r="A25" s="71" t="s">
        <v>24</v>
      </c>
      <c r="B25" s="128"/>
      <c r="C25" s="128"/>
      <c r="D25" s="128"/>
      <c r="E25" s="128"/>
      <c r="F25" s="128"/>
      <c r="G25" s="128"/>
      <c r="H25" s="128"/>
      <c r="I25" s="12"/>
      <c r="J25" s="6" t="s">
        <v>7</v>
      </c>
    </row>
    <row r="26" spans="1:10" ht="36" customHeight="1" thickBot="1" x14ac:dyDescent="0.3">
      <c r="A26" s="129" t="s">
        <v>26</v>
      </c>
      <c r="B26" s="130"/>
      <c r="C26" s="130"/>
      <c r="D26" s="130"/>
      <c r="E26" s="99">
        <f>E24*(8-I12)*I25</f>
        <v>0</v>
      </c>
      <c r="F26" s="99"/>
      <c r="G26" s="99">
        <f>G24*(8-I12)*I25</f>
        <v>0</v>
      </c>
      <c r="H26" s="99"/>
      <c r="I26" s="99">
        <f>I24*(8-I12)*I25</f>
        <v>0</v>
      </c>
      <c r="J26" s="100"/>
    </row>
    <row r="27" spans="1:10" ht="4.5" customHeight="1" thickBot="1" x14ac:dyDescent="0.3">
      <c r="A27" s="120"/>
      <c r="B27" s="121"/>
      <c r="C27" s="121"/>
      <c r="D27" s="121"/>
      <c r="E27" s="121"/>
      <c r="F27" s="121"/>
      <c r="G27" s="121"/>
      <c r="H27" s="121"/>
      <c r="I27" s="121"/>
      <c r="J27" s="122"/>
    </row>
    <row r="28" spans="1:10" ht="30" customHeight="1" thickBot="1" x14ac:dyDescent="0.3">
      <c r="A28" s="143" t="s">
        <v>27</v>
      </c>
      <c r="B28" s="144"/>
      <c r="C28" s="144"/>
      <c r="D28" s="144"/>
      <c r="E28" s="99">
        <f>D11*(E18+E22+E26)</f>
        <v>132000</v>
      </c>
      <c r="F28" s="99"/>
      <c r="G28" s="99">
        <f>D11*(G18+G22+G26)</f>
        <v>27720</v>
      </c>
      <c r="H28" s="99"/>
      <c r="I28" s="99">
        <f>D11*(I18+I22+I26)</f>
        <v>159720</v>
      </c>
      <c r="J28" s="100"/>
    </row>
    <row r="29" spans="1:10" ht="29.25" customHeight="1" thickBot="1" x14ac:dyDescent="0.3">
      <c r="A29" s="81" t="s">
        <v>52</v>
      </c>
      <c r="B29" s="82"/>
      <c r="C29" s="82"/>
      <c r="D29" s="82"/>
      <c r="E29" s="82"/>
      <c r="F29" s="82"/>
      <c r="G29" s="82"/>
      <c r="H29" s="82"/>
      <c r="I29" s="82"/>
      <c r="J29" s="83"/>
    </row>
    <row r="30" spans="1:10" ht="29.25" customHeight="1" thickBot="1" x14ac:dyDescent="0.3">
      <c r="A30" s="71" t="s">
        <v>29</v>
      </c>
      <c r="B30" s="72"/>
      <c r="C30" s="72"/>
      <c r="D30" s="72"/>
      <c r="E30" s="92">
        <v>790</v>
      </c>
      <c r="F30" s="92"/>
      <c r="G30" s="92">
        <v>165.9</v>
      </c>
      <c r="H30" s="92"/>
      <c r="I30" s="92">
        <v>955.9</v>
      </c>
      <c r="J30" s="123"/>
    </row>
    <row r="31" spans="1:10" ht="48" customHeight="1" thickBot="1" x14ac:dyDescent="0.3">
      <c r="A31" s="71" t="s">
        <v>30</v>
      </c>
      <c r="B31" s="72"/>
      <c r="C31" s="72"/>
      <c r="D31" s="72"/>
      <c r="E31" s="92">
        <v>0</v>
      </c>
      <c r="F31" s="92"/>
      <c r="G31" s="92">
        <v>0</v>
      </c>
      <c r="H31" s="92"/>
      <c r="I31" s="92">
        <v>0</v>
      </c>
      <c r="J31" s="123"/>
    </row>
    <row r="32" spans="1:10" ht="39" customHeight="1" thickBot="1" x14ac:dyDescent="0.3">
      <c r="A32" s="140" t="s">
        <v>31</v>
      </c>
      <c r="B32" s="141"/>
      <c r="C32" s="141"/>
      <c r="D32" s="141"/>
      <c r="E32" s="99">
        <f>(E30+E31)*1*(8-I12)</f>
        <v>3950</v>
      </c>
      <c r="F32" s="99"/>
      <c r="G32" s="99">
        <f>(G30+G31)*1*(8-I12)</f>
        <v>829.5</v>
      </c>
      <c r="H32" s="99"/>
      <c r="I32" s="99">
        <f>(I30+I31)*1*(8-I12)</f>
        <v>4779.5</v>
      </c>
      <c r="J32" s="100"/>
    </row>
    <row r="33" spans="1:10" ht="30" customHeight="1" thickBot="1" x14ac:dyDescent="0.3">
      <c r="A33" s="81" t="s">
        <v>53</v>
      </c>
      <c r="B33" s="82"/>
      <c r="C33" s="82"/>
      <c r="D33" s="82"/>
      <c r="E33" s="82"/>
      <c r="F33" s="82"/>
      <c r="G33" s="82"/>
      <c r="H33" s="82"/>
      <c r="I33" s="82"/>
      <c r="J33" s="83"/>
    </row>
    <row r="34" spans="1:10" ht="51" customHeight="1" thickBot="1" x14ac:dyDescent="0.3">
      <c r="A34" s="71" t="s">
        <v>28</v>
      </c>
      <c r="B34" s="72"/>
      <c r="C34" s="72"/>
      <c r="D34" s="72"/>
      <c r="E34" s="92">
        <v>0</v>
      </c>
      <c r="F34" s="92"/>
      <c r="G34" s="92">
        <v>0</v>
      </c>
      <c r="H34" s="92"/>
      <c r="I34" s="92">
        <v>0</v>
      </c>
      <c r="J34" s="123"/>
    </row>
    <row r="35" spans="1:10" ht="3.75" customHeight="1" thickBot="1" x14ac:dyDescent="0.3">
      <c r="A35" s="133"/>
      <c r="B35" s="134"/>
      <c r="C35" s="134"/>
      <c r="D35" s="134"/>
      <c r="E35" s="134"/>
      <c r="F35" s="134"/>
      <c r="G35" s="134"/>
      <c r="H35" s="134"/>
      <c r="I35" s="134"/>
      <c r="J35" s="135"/>
    </row>
    <row r="36" spans="1:10" s="7" customFormat="1" ht="39.75" customHeight="1" thickBot="1" x14ac:dyDescent="0.3">
      <c r="A36" s="136" t="s">
        <v>32</v>
      </c>
      <c r="B36" s="137"/>
      <c r="C36" s="137"/>
      <c r="D36" s="137"/>
      <c r="E36" s="127">
        <f>E11+E28+E34+E32</f>
        <v>4261430</v>
      </c>
      <c r="F36" s="127"/>
      <c r="G36" s="127">
        <f>G11+G28+G34+G32</f>
        <v>894900.29999999981</v>
      </c>
      <c r="H36" s="127"/>
      <c r="I36" s="127">
        <f>I11+I28+I34+I32</f>
        <v>5156330.3</v>
      </c>
      <c r="J36" s="142"/>
    </row>
    <row r="37" spans="1:10" ht="9.75" customHeight="1" x14ac:dyDescent="0.25"/>
    <row r="38" spans="1:10" ht="30" customHeight="1" x14ac:dyDescent="0.25">
      <c r="A38" s="132" t="s">
        <v>10</v>
      </c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32.25" customHeight="1" x14ac:dyDescent="0.25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 x14ac:dyDescent="0.25">
      <c r="A40" s="138" t="s">
        <v>9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ht="44.25" customHeight="1" x14ac:dyDescent="0.25">
      <c r="A41" s="124" t="s">
        <v>11</v>
      </c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19" t="s">
        <v>36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33" customHeight="1" x14ac:dyDescent="0.25">
      <c r="A44" s="119" t="s">
        <v>35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39" customHeight="1" x14ac:dyDescent="0.25">
      <c r="A45" s="119" t="s">
        <v>34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Kořínková Gabriela, Mgr., Ph.D.</dc:creator>
  <cp:lastModifiedBy>Kořínková Gabriela, Mgr., Ph.D.</cp:lastModifiedBy>
  <cp:lastPrinted>2017-03-17T08:38:19Z</cp:lastPrinted>
  <dcterms:created xsi:type="dcterms:W3CDTF">2016-05-04T05:30:34Z</dcterms:created>
  <dcterms:modified xsi:type="dcterms:W3CDTF">2021-02-05T12:42:48Z</dcterms:modified>
</cp:coreProperties>
</file>