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nol.loc\shares\Users\67659\Dokumenty\Dokumenty FNOL\Controlling\Sestavy\2023\2023 -leden\"/>
    </mc:Choice>
  </mc:AlternateContent>
  <xr:revisionPtr revIDLastSave="0" documentId="13_ncr:1_{F503223A-8BF6-4D6F-8000-E6CDFA88EDBB}" xr6:coauthVersionLast="36" xr6:coauthVersionMax="47" xr10:uidLastSave="{00000000-0000-0000-0000-000000000000}"/>
  <bookViews>
    <workbookView xWindow="3735" yWindow="750" windowWidth="50610" windowHeight="11385" xr2:uid="{00000000-000D-0000-FFFF-FFFF00000000}"/>
  </bookViews>
  <sheets>
    <sheet name="akutní _lůžkopéče" sheetId="1" r:id="rId1"/>
    <sheet name="Ambul" sheetId="2" r:id="rId2"/>
    <sheet name="LDN" sheetId="3" r:id="rId3"/>
  </sheets>
  <definedNames>
    <definedName name="_xlnm.Print_Area" localSheetId="0">'akutní _lůžkopéče'!$A$1:$AD$43</definedName>
  </definedNames>
  <calcPr calcId="191029"/>
</workbook>
</file>

<file path=xl/calcChain.xml><?xml version="1.0" encoding="utf-8"?>
<calcChain xmlns="http://schemas.openxmlformats.org/spreadsheetml/2006/main">
  <c r="R30" i="1" l="1"/>
  <c r="S30" i="1"/>
  <c r="T30" i="1"/>
  <c r="U30" i="1"/>
  <c r="V30" i="1"/>
  <c r="W30" i="1"/>
  <c r="X30" i="1"/>
  <c r="Y30" i="1"/>
  <c r="Z30" i="1"/>
  <c r="AA30" i="1"/>
  <c r="AB30" i="1"/>
  <c r="R31" i="1"/>
  <c r="S31" i="1"/>
  <c r="T31" i="1"/>
  <c r="U31" i="1"/>
  <c r="V31" i="1"/>
  <c r="W31" i="1"/>
  <c r="X31" i="1"/>
  <c r="Y31" i="1"/>
  <c r="Z31" i="1"/>
  <c r="AA31" i="1"/>
  <c r="AB31" i="1"/>
  <c r="R32" i="1"/>
  <c r="S32" i="1"/>
  <c r="T32" i="1"/>
  <c r="U32" i="1"/>
  <c r="V32" i="1"/>
  <c r="W32" i="1"/>
  <c r="X32" i="1"/>
  <c r="Y32" i="1"/>
  <c r="Z32" i="1"/>
  <c r="AA32" i="1"/>
  <c r="AB32" i="1"/>
  <c r="R34" i="1"/>
  <c r="S34" i="1"/>
  <c r="T34" i="1"/>
  <c r="U34" i="1"/>
  <c r="V34" i="1"/>
  <c r="W34" i="1"/>
  <c r="X34" i="1"/>
  <c r="Y34" i="1"/>
  <c r="Z34" i="1"/>
  <c r="AA34" i="1"/>
  <c r="AB34" i="1"/>
  <c r="Q34" i="1"/>
  <c r="Q32" i="1"/>
  <c r="Q31" i="1"/>
  <c r="Q30" i="1"/>
  <c r="R23" i="1"/>
  <c r="S23" i="1"/>
  <c r="T23" i="1"/>
  <c r="U23" i="1"/>
  <c r="V23" i="1"/>
  <c r="W23" i="1"/>
  <c r="X23" i="1"/>
  <c r="Y23" i="1"/>
  <c r="Z23" i="1"/>
  <c r="AA23" i="1"/>
  <c r="AB23" i="1"/>
  <c r="Q23" i="1"/>
  <c r="R21" i="1"/>
  <c r="S21" i="1"/>
  <c r="T21" i="1"/>
  <c r="U21" i="1"/>
  <c r="V21" i="1"/>
  <c r="W21" i="1"/>
  <c r="X21" i="1"/>
  <c r="Y21" i="1"/>
  <c r="Z21" i="1"/>
  <c r="AA21" i="1"/>
  <c r="AB21" i="1"/>
  <c r="Q21" i="1"/>
  <c r="R20" i="1"/>
  <c r="S20" i="1"/>
  <c r="T20" i="1"/>
  <c r="U20" i="1"/>
  <c r="V20" i="1"/>
  <c r="W20" i="1"/>
  <c r="X20" i="1"/>
  <c r="Y20" i="1"/>
  <c r="Z20" i="1"/>
  <c r="AA20" i="1"/>
  <c r="AB20" i="1"/>
  <c r="Q20" i="1"/>
  <c r="R19" i="1"/>
  <c r="S19" i="1"/>
  <c r="T19" i="1"/>
  <c r="U19" i="1"/>
  <c r="V19" i="1"/>
  <c r="W19" i="1"/>
  <c r="X19" i="1"/>
  <c r="Y19" i="1"/>
  <c r="Z19" i="1"/>
  <c r="AA19" i="1"/>
  <c r="AB19" i="1"/>
  <c r="Q19" i="1"/>
  <c r="R14" i="1"/>
  <c r="S14" i="1"/>
  <c r="T14" i="1"/>
  <c r="U14" i="1"/>
  <c r="V14" i="1"/>
  <c r="W14" i="1"/>
  <c r="X14" i="1"/>
  <c r="Y14" i="1"/>
  <c r="Z14" i="1"/>
  <c r="AA14" i="1"/>
  <c r="AB14" i="1"/>
  <c r="Q14" i="1"/>
  <c r="R12" i="1"/>
  <c r="S12" i="1"/>
  <c r="T12" i="1"/>
  <c r="U12" i="1"/>
  <c r="V12" i="1"/>
  <c r="W12" i="1"/>
  <c r="X12" i="1"/>
  <c r="Y12" i="1"/>
  <c r="Z12" i="1"/>
  <c r="AA12" i="1"/>
  <c r="AB12" i="1"/>
  <c r="Q12" i="1"/>
  <c r="R11" i="1"/>
  <c r="S11" i="1"/>
  <c r="T11" i="1"/>
  <c r="U11" i="1"/>
  <c r="V11" i="1"/>
  <c r="W11" i="1"/>
  <c r="X11" i="1"/>
  <c r="Y11" i="1"/>
  <c r="Z11" i="1"/>
  <c r="AA11" i="1"/>
  <c r="AB11" i="1"/>
  <c r="Q11" i="1"/>
  <c r="R10" i="1"/>
  <c r="S10" i="1"/>
  <c r="T10" i="1"/>
  <c r="U10" i="1"/>
  <c r="V10" i="1"/>
  <c r="W10" i="1"/>
  <c r="X10" i="1"/>
  <c r="Y10" i="1"/>
  <c r="Z10" i="1"/>
  <c r="AA10" i="1"/>
  <c r="AB10" i="1"/>
  <c r="Q10" i="1"/>
  <c r="C43" i="1"/>
  <c r="D43" i="1"/>
  <c r="E43" i="1"/>
  <c r="F43" i="1"/>
  <c r="G43" i="1"/>
  <c r="V43" i="1" s="1"/>
  <c r="H43" i="1"/>
  <c r="I43" i="1"/>
  <c r="J43" i="1"/>
  <c r="K43" i="1"/>
  <c r="L43" i="1"/>
  <c r="M43" i="1"/>
  <c r="B43" i="1"/>
  <c r="C41" i="1"/>
  <c r="D41" i="1"/>
  <c r="E41" i="1"/>
  <c r="F41" i="1"/>
  <c r="G41" i="1"/>
  <c r="V41" i="1" s="1"/>
  <c r="H41" i="1"/>
  <c r="I41" i="1"/>
  <c r="J41" i="1"/>
  <c r="K41" i="1"/>
  <c r="L41" i="1"/>
  <c r="M41" i="1"/>
  <c r="B41" i="1"/>
  <c r="C40" i="1"/>
  <c r="D40" i="1"/>
  <c r="E40" i="1"/>
  <c r="F40" i="1"/>
  <c r="G40" i="1"/>
  <c r="H40" i="1"/>
  <c r="I40" i="1"/>
  <c r="J40" i="1"/>
  <c r="K40" i="1"/>
  <c r="L40" i="1"/>
  <c r="M40" i="1"/>
  <c r="B40" i="1"/>
  <c r="C39" i="1"/>
  <c r="D39" i="1"/>
  <c r="E39" i="1"/>
  <c r="F39" i="1"/>
  <c r="G39" i="1"/>
  <c r="H39" i="1"/>
  <c r="I39" i="1"/>
  <c r="J39" i="1"/>
  <c r="K39" i="1"/>
  <c r="L39" i="1"/>
  <c r="M39" i="1"/>
  <c r="B39" i="1"/>
  <c r="C34" i="1"/>
  <c r="D34" i="1"/>
  <c r="E34" i="1"/>
  <c r="F34" i="1"/>
  <c r="G34" i="1"/>
  <c r="H34" i="1"/>
  <c r="I34" i="1"/>
  <c r="J34" i="1"/>
  <c r="K34" i="1"/>
  <c r="L34" i="1"/>
  <c r="M34" i="1"/>
  <c r="B34" i="1"/>
  <c r="C32" i="1"/>
  <c r="D32" i="1"/>
  <c r="E32" i="1"/>
  <c r="F32" i="1"/>
  <c r="G32" i="1"/>
  <c r="H32" i="1"/>
  <c r="I32" i="1"/>
  <c r="J32" i="1"/>
  <c r="K32" i="1"/>
  <c r="L32" i="1"/>
  <c r="M32" i="1"/>
  <c r="B32" i="1"/>
  <c r="C31" i="1"/>
  <c r="D31" i="1"/>
  <c r="E31" i="1"/>
  <c r="F31" i="1"/>
  <c r="G31" i="1"/>
  <c r="H31" i="1"/>
  <c r="W40" i="1" s="1"/>
  <c r="I31" i="1"/>
  <c r="J31" i="1"/>
  <c r="K31" i="1"/>
  <c r="L31" i="1"/>
  <c r="M31" i="1"/>
  <c r="B31" i="1"/>
  <c r="C30" i="1"/>
  <c r="D30" i="1"/>
  <c r="E30" i="1"/>
  <c r="F30" i="1"/>
  <c r="G30" i="1"/>
  <c r="H30" i="1"/>
  <c r="I30" i="1"/>
  <c r="J30" i="1"/>
  <c r="K30" i="1"/>
  <c r="L30" i="1"/>
  <c r="M30" i="1"/>
  <c r="B30" i="1"/>
  <c r="C23" i="1"/>
  <c r="D23" i="1"/>
  <c r="E23" i="1"/>
  <c r="F23" i="1"/>
  <c r="G23" i="1"/>
  <c r="H23" i="1"/>
  <c r="I23" i="1"/>
  <c r="J23" i="1"/>
  <c r="K23" i="1"/>
  <c r="L23" i="1"/>
  <c r="M23" i="1"/>
  <c r="B23" i="1"/>
  <c r="C21" i="1"/>
  <c r="D21" i="1"/>
  <c r="E21" i="1"/>
  <c r="F21" i="1"/>
  <c r="G21" i="1"/>
  <c r="H21" i="1"/>
  <c r="I21" i="1"/>
  <c r="J21" i="1"/>
  <c r="K21" i="1"/>
  <c r="L21" i="1"/>
  <c r="M21" i="1"/>
  <c r="B21" i="1"/>
  <c r="C20" i="1"/>
  <c r="D20" i="1"/>
  <c r="E20" i="1"/>
  <c r="F20" i="1"/>
  <c r="G20" i="1"/>
  <c r="H20" i="1"/>
  <c r="I20" i="1"/>
  <c r="J20" i="1"/>
  <c r="K20" i="1"/>
  <c r="L20" i="1"/>
  <c r="M20" i="1"/>
  <c r="B20" i="1"/>
  <c r="C19" i="1"/>
  <c r="D19" i="1"/>
  <c r="E19" i="1"/>
  <c r="F19" i="1"/>
  <c r="G19" i="1"/>
  <c r="H19" i="1"/>
  <c r="I19" i="1"/>
  <c r="J19" i="1"/>
  <c r="K19" i="1"/>
  <c r="L19" i="1"/>
  <c r="M19" i="1"/>
  <c r="B19" i="1"/>
  <c r="C14" i="1"/>
  <c r="D14" i="1"/>
  <c r="E14" i="1"/>
  <c r="F14" i="1"/>
  <c r="G14" i="1"/>
  <c r="H14" i="1"/>
  <c r="I14" i="1"/>
  <c r="J14" i="1"/>
  <c r="K14" i="1"/>
  <c r="L14" i="1"/>
  <c r="M14" i="1"/>
  <c r="B14" i="1"/>
  <c r="C12" i="1"/>
  <c r="D12" i="1"/>
  <c r="E12" i="1"/>
  <c r="F12" i="1"/>
  <c r="G12" i="1"/>
  <c r="H12" i="1"/>
  <c r="I12" i="1"/>
  <c r="J12" i="1"/>
  <c r="K12" i="1"/>
  <c r="L12" i="1"/>
  <c r="M12" i="1"/>
  <c r="B12" i="1"/>
  <c r="C11" i="1"/>
  <c r="D11" i="1"/>
  <c r="E11" i="1"/>
  <c r="F11" i="1"/>
  <c r="G11" i="1"/>
  <c r="H11" i="1"/>
  <c r="I11" i="1"/>
  <c r="J11" i="1"/>
  <c r="K11" i="1"/>
  <c r="L11" i="1"/>
  <c r="M11" i="1"/>
  <c r="B11" i="1"/>
  <c r="C10" i="1"/>
  <c r="D10" i="1"/>
  <c r="E10" i="1"/>
  <c r="F10" i="1"/>
  <c r="G10" i="1"/>
  <c r="H10" i="1"/>
  <c r="I10" i="1"/>
  <c r="J10" i="1"/>
  <c r="K10" i="1"/>
  <c r="L10" i="1"/>
  <c r="M10" i="1"/>
  <c r="B10" i="1"/>
  <c r="AB43" i="1"/>
  <c r="AA43" i="1"/>
  <c r="Y43" i="1"/>
  <c r="X43" i="1"/>
  <c r="W43" i="1"/>
  <c r="U43" i="1"/>
  <c r="T43" i="1"/>
  <c r="S43" i="1"/>
  <c r="Q43" i="1"/>
  <c r="AB42" i="1"/>
  <c r="AA42" i="1"/>
  <c r="Z42" i="1"/>
  <c r="Y42" i="1"/>
  <c r="X42" i="1"/>
  <c r="W42" i="1"/>
  <c r="V42" i="1"/>
  <c r="U42" i="1"/>
  <c r="T42" i="1"/>
  <c r="S42" i="1"/>
  <c r="R42" i="1"/>
  <c r="Q42" i="1"/>
  <c r="AB41" i="1"/>
  <c r="AA41" i="1"/>
  <c r="Y41" i="1"/>
  <c r="X41" i="1"/>
  <c r="W41" i="1"/>
  <c r="U41" i="1"/>
  <c r="T41" i="1"/>
  <c r="S41" i="1"/>
  <c r="AB40" i="1"/>
  <c r="AA40" i="1"/>
  <c r="Y40" i="1"/>
  <c r="X40" i="1"/>
  <c r="U40" i="1"/>
  <c r="T40" i="1"/>
  <c r="AB39" i="1"/>
  <c r="AA39" i="1"/>
  <c r="Z39" i="1"/>
  <c r="Y39" i="1"/>
  <c r="X39" i="1"/>
  <c r="W39" i="1"/>
  <c r="V39" i="1"/>
  <c r="U39" i="1"/>
  <c r="T39" i="1"/>
  <c r="S39" i="1"/>
  <c r="R39" i="1"/>
  <c r="Q39" i="1"/>
  <c r="S40" i="1" l="1"/>
  <c r="Z41" i="1"/>
  <c r="R41" i="1"/>
  <c r="Z43" i="1"/>
  <c r="R43" i="1"/>
  <c r="Q40" i="1"/>
  <c r="Q41" i="1"/>
  <c r="Z40" i="1"/>
  <c r="V40" i="1"/>
  <c r="R40" i="1"/>
  <c r="N43" i="1"/>
  <c r="N42" i="1"/>
  <c r="AC42" i="1" s="1"/>
  <c r="N41" i="1"/>
  <c r="N40" i="1"/>
  <c r="N39" i="1"/>
  <c r="N34" i="1"/>
  <c r="N33" i="1"/>
  <c r="N32" i="1"/>
  <c r="N31" i="1"/>
  <c r="N30" i="1"/>
  <c r="AC43" i="1" l="1"/>
  <c r="AC41" i="1"/>
  <c r="AC40" i="1"/>
  <c r="AC39" i="1"/>
  <c r="B2" i="3"/>
  <c r="A2" i="3"/>
  <c r="B2" i="2"/>
  <c r="A2" i="2"/>
  <c r="Q25" i="1" l="1"/>
  <c r="P4" i="1"/>
  <c r="P25" i="1" s="1"/>
  <c r="Q4" i="1"/>
  <c r="B25" i="1"/>
  <c r="A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koudelkova48168</author>
  </authors>
  <commentList>
    <comment ref="A8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koudelkova48168:</t>
        </r>
        <r>
          <rPr>
            <sz val="9"/>
            <color indexed="81"/>
            <rFont val="Tahoma"/>
            <family val="2"/>
            <charset val="238"/>
          </rPr>
          <t xml:space="preserve">
poměr Vyšetření COVID/Vyšetření bez COVID diag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Káňa Jaroslav, Ing., MHA</author>
  </authors>
  <commentList>
    <comment ref="M7" authorId="0" shapeId="0" xr:uid="{E4D6360D-2305-4680-A4CE-624D70757727}">
      <text>
        <r>
          <rPr>
            <b/>
            <sz val="9"/>
            <color indexed="81"/>
            <rFont val="Tahoma"/>
            <charset val="1"/>
          </rPr>
          <t>Káňa Jaroslav, Ing., MHA:</t>
        </r>
        <r>
          <rPr>
            <sz val="9"/>
            <color indexed="81"/>
            <rFont val="Tahoma"/>
            <charset val="1"/>
          </rPr>
          <t xml:space="preserve">
Převedeno v roce 2021 na Covid
</t>
        </r>
      </text>
    </comment>
  </commentList>
</comments>
</file>

<file path=xl/sharedStrings.xml><?xml version="1.0" encoding="utf-8"?>
<sst xmlns="http://schemas.openxmlformats.org/spreadsheetml/2006/main" count="142" uniqueCount="67">
  <si>
    <t>Produkce lůžkové péče roku 2022</t>
  </si>
  <si>
    <t>ZZ:</t>
  </si>
  <si>
    <t>část hospitalizací dle ÚV2022/období</t>
  </si>
  <si>
    <t xml:space="preserve"> 1/2022 x 1/2019</t>
  </si>
  <si>
    <t xml:space="preserve"> 2/2022 x 2/2019</t>
  </si>
  <si>
    <t xml:space="preserve"> 3/2022 x 3/2019</t>
  </si>
  <si>
    <t xml:space="preserve"> 4/2022 x 4/2019</t>
  </si>
  <si>
    <t xml:space="preserve"> 5/2022 x 5/2019</t>
  </si>
  <si>
    <t>6/2022 x 6/2019</t>
  </si>
  <si>
    <t>7/2022 x 7/2019</t>
  </si>
  <si>
    <t>8/2022 x 8/2019</t>
  </si>
  <si>
    <t>9/2022 x 9/2019</t>
  </si>
  <si>
    <t>10/2022 x 10/2019</t>
  </si>
  <si>
    <t>11/2022 x 11/2019</t>
  </si>
  <si>
    <t>12/2022 x 12/2019</t>
  </si>
  <si>
    <t>A CM</t>
  </si>
  <si>
    <t>BGH CM</t>
  </si>
  <si>
    <t>CM celkem</t>
  </si>
  <si>
    <t>kum rok 2022</t>
  </si>
  <si>
    <t>PP HP 2022</t>
  </si>
  <si>
    <t>A PP</t>
  </si>
  <si>
    <t>BGH PP</t>
  </si>
  <si>
    <t>PP celkem</t>
  </si>
  <si>
    <t>z toho E+F (fakultativní)</t>
  </si>
  <si>
    <t>Case MIX HP 2022</t>
  </si>
  <si>
    <t>a) Celková produkce lůžkového segmentu</t>
  </si>
  <si>
    <t>POČET HP s diagnózou U071</t>
  </si>
  <si>
    <t>CM  HP s diagnózou U071</t>
  </si>
  <si>
    <t>B) COVID hospitalizace HP s diagnózou U071</t>
  </si>
  <si>
    <t>CDEF PP</t>
  </si>
  <si>
    <t>CDEF CM</t>
  </si>
  <si>
    <t>c) Podíl Covid HP na produkci lůžkové péče</t>
  </si>
  <si>
    <t>% Počet HP s COVID diagnózou na celkem</t>
  </si>
  <si>
    <t>% CaseMixu HP s COVID diagnózou na celkem</t>
  </si>
  <si>
    <t>CMI HP Covid 2022</t>
  </si>
  <si>
    <t>D) cmi</t>
  </si>
  <si>
    <t>Case MIX index HP 2022</t>
  </si>
  <si>
    <t>CMi  HP  2022</t>
  </si>
  <si>
    <t>CMi  HP  COVID 2022</t>
  </si>
  <si>
    <t xml:space="preserve"> Ambulance</t>
  </si>
  <si>
    <t>a) Ambulantní produkce</t>
  </si>
  <si>
    <t>Ambulance</t>
  </si>
  <si>
    <t>Ambulantní doklady typ 1,2 = A</t>
  </si>
  <si>
    <t>% 22/19 Vyšetření bez COVID</t>
  </si>
  <si>
    <t>Počet Vyšetření  COVID</t>
  </si>
  <si>
    <t>% 22/19 Bodů Ost bez COVID</t>
  </si>
  <si>
    <t>% 22/19 Bodů KOM bez COVID</t>
  </si>
  <si>
    <t>% Navýšení vyšetření o COVID</t>
  </si>
  <si>
    <t>Následná péče</t>
  </si>
  <si>
    <t>a) OD 00024</t>
  </si>
  <si>
    <t>LDN</t>
  </si>
  <si>
    <r>
      <t>% 22/</t>
    </r>
    <r>
      <rPr>
        <b/>
        <sz val="11"/>
        <color rgb="FFFF0000"/>
        <rFont val="Calibri"/>
        <family val="2"/>
        <charset val="238"/>
        <scheme val="minor"/>
      </rPr>
      <t>21</t>
    </r>
    <r>
      <rPr>
        <b/>
        <sz val="11"/>
        <color theme="1"/>
        <rFont val="Calibri"/>
        <family val="2"/>
        <charset val="238"/>
        <scheme val="minor"/>
      </rPr>
      <t xml:space="preserve"> OD </t>
    </r>
  </si>
  <si>
    <t>Datum vyplnění:</t>
  </si>
  <si>
    <t xml:space="preserve"> plnění % 22/19 produkce</t>
  </si>
  <si>
    <t>(vyplň)</t>
  </si>
  <si>
    <t>Kontakt [jméno;telefon]:</t>
  </si>
  <si>
    <t>rok</t>
  </si>
  <si>
    <t>mes</t>
  </si>
  <si>
    <t>cmA</t>
  </si>
  <si>
    <t>pp</t>
  </si>
  <si>
    <t>cmCDEF</t>
  </si>
  <si>
    <t>ppCDEF</t>
  </si>
  <si>
    <t>cmBGH</t>
  </si>
  <si>
    <t>ppBGH</t>
  </si>
  <si>
    <t>cmEF</t>
  </si>
  <si>
    <t>ppEF</t>
  </si>
  <si>
    <t>2022_C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</si>
</sst>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\ _K_č_-;\-* #,##0\ _K_č_-;_-* &quot;-&quot;\ _K_č_-;_-@_-"/>
    <numFmt numFmtId="164" formatCode="[$-405]mmmm\ yy;@"/>
    <numFmt numFmtId="165" formatCode="0.0%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sz val="9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u/>
      <sz val="16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17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" fontId="1" fillId="5" borderId="2" xfId="0" applyNumberFormat="1" applyFont="1" applyFill="1" applyBorder="1" applyAlignment="1">
      <alignment wrapText="1"/>
    </xf>
    <xf numFmtId="4" fontId="1" fillId="4" borderId="3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0" fillId="4" borderId="11" xfId="0" applyFill="1" applyBorder="1"/>
    <xf numFmtId="164" fontId="5" fillId="3" borderId="3" xfId="0" applyNumberFormat="1" applyFont="1" applyFill="1" applyBorder="1" applyAlignment="1">
      <alignment horizontal="center" vertical="center" wrapText="1"/>
    </xf>
    <xf numFmtId="3" fontId="0" fillId="0" borderId="15" xfId="0" applyNumberFormat="1" applyBorder="1"/>
    <xf numFmtId="3" fontId="0" fillId="0" borderId="13" xfId="0" applyNumberFormat="1" applyBorder="1"/>
    <xf numFmtId="3" fontId="0" fillId="0" borderId="16" xfId="0" applyNumberFormat="1" applyBorder="1"/>
    <xf numFmtId="0" fontId="5" fillId="5" borderId="4" xfId="0" applyFont="1" applyFill="1" applyBorder="1" applyAlignment="1">
      <alignment horizontal="center" vertical="center" wrapText="1"/>
    </xf>
    <xf numFmtId="3" fontId="13" fillId="4" borderId="18" xfId="0" applyNumberFormat="1" applyFont="1" applyFill="1" applyBorder="1"/>
    <xf numFmtId="3" fontId="13" fillId="4" borderId="12" xfId="0" applyNumberFormat="1" applyFont="1" applyFill="1" applyBorder="1"/>
    <xf numFmtId="3" fontId="13" fillId="4" borderId="10" xfId="0" applyNumberFormat="1" applyFont="1" applyFill="1" applyBorder="1"/>
    <xf numFmtId="3" fontId="0" fillId="4" borderId="14" xfId="0" applyNumberFormat="1" applyFill="1" applyBorder="1"/>
    <xf numFmtId="4" fontId="14" fillId="0" borderId="12" xfId="0" applyNumberFormat="1" applyFont="1" applyBorder="1"/>
    <xf numFmtId="4" fontId="14" fillId="0" borderId="10" xfId="0" applyNumberFormat="1" applyFont="1" applyBorder="1"/>
    <xf numFmtId="4" fontId="14" fillId="0" borderId="14" xfId="0" applyNumberFormat="1" applyFont="1" applyBorder="1"/>
    <xf numFmtId="0" fontId="4" fillId="3" borderId="17" xfId="1" applyFont="1" applyFill="1" applyBorder="1" applyAlignment="1">
      <alignment horizontal="left" vertical="center" wrapText="1"/>
    </xf>
    <xf numFmtId="0" fontId="4" fillId="3" borderId="6" xfId="1" applyFont="1" applyFill="1" applyBorder="1" applyAlignment="1">
      <alignment horizontal="left" vertical="center" wrapText="1"/>
    </xf>
    <xf numFmtId="0" fontId="4" fillId="3" borderId="7" xfId="1" applyFont="1" applyFill="1" applyBorder="1" applyAlignment="1">
      <alignment horizontal="left" vertical="center" wrapText="1"/>
    </xf>
    <xf numFmtId="0" fontId="6" fillId="5" borderId="3" xfId="1" applyFont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left" vertical="center" wrapText="1"/>
    </xf>
    <xf numFmtId="0" fontId="4" fillId="3" borderId="5" xfId="1" applyFont="1" applyFill="1" applyBorder="1" applyAlignment="1">
      <alignment horizontal="left" vertical="center" wrapText="1"/>
    </xf>
    <xf numFmtId="0" fontId="6" fillId="5" borderId="1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  <xf numFmtId="4" fontId="15" fillId="5" borderId="14" xfId="0" applyNumberFormat="1" applyFont="1" applyFill="1" applyBorder="1"/>
    <xf numFmtId="4" fontId="15" fillId="5" borderId="4" xfId="0" applyNumberFormat="1" applyFont="1" applyFill="1" applyBorder="1"/>
    <xf numFmtId="3" fontId="15" fillId="5" borderId="14" xfId="0" applyNumberFormat="1" applyFont="1" applyFill="1" applyBorder="1"/>
    <xf numFmtId="3" fontId="15" fillId="5" borderId="4" xfId="0" applyNumberFormat="1" applyFont="1" applyFill="1" applyBorder="1"/>
    <xf numFmtId="4" fontId="1" fillId="5" borderId="14" xfId="0" applyNumberFormat="1" applyFont="1" applyFill="1" applyBorder="1"/>
    <xf numFmtId="0" fontId="2" fillId="0" borderId="0" xfId="0" applyFont="1" applyAlignment="1">
      <alignment horizontal="left" vertical="center"/>
    </xf>
    <xf numFmtId="0" fontId="16" fillId="0" borderId="0" xfId="0" applyFont="1"/>
    <xf numFmtId="4" fontId="0" fillId="4" borderId="18" xfId="0" applyNumberFormat="1" applyFill="1" applyBorder="1"/>
    <xf numFmtId="4" fontId="0" fillId="4" borderId="12" xfId="0" applyNumberFormat="1" applyFill="1" applyBorder="1"/>
    <xf numFmtId="4" fontId="0" fillId="4" borderId="10" xfId="0" applyNumberFormat="1" applyFill="1" applyBorder="1"/>
    <xf numFmtId="4" fontId="0" fillId="4" borderId="14" xfId="0" applyNumberFormat="1" applyFill="1" applyBorder="1"/>
    <xf numFmtId="9" fontId="0" fillId="0" borderId="13" xfId="2" applyFont="1" applyBorder="1"/>
    <xf numFmtId="165" fontId="13" fillId="4" borderId="18" xfId="2" applyNumberFormat="1" applyFont="1" applyFill="1" applyBorder="1"/>
    <xf numFmtId="165" fontId="0" fillId="0" borderId="15" xfId="2" applyNumberFormat="1" applyFont="1" applyBorder="1"/>
    <xf numFmtId="165" fontId="13" fillId="4" borderId="12" xfId="2" applyNumberFormat="1" applyFont="1" applyFill="1" applyBorder="1"/>
    <xf numFmtId="165" fontId="13" fillId="4" borderId="10" xfId="2" applyNumberFormat="1" applyFont="1" applyFill="1" applyBorder="1"/>
    <xf numFmtId="165" fontId="0" fillId="0" borderId="13" xfId="2" applyNumberFormat="1" applyFont="1" applyBorder="1"/>
    <xf numFmtId="165" fontId="15" fillId="5" borderId="14" xfId="2" applyNumberFormat="1" applyFont="1" applyFill="1" applyBorder="1"/>
    <xf numFmtId="165" fontId="15" fillId="5" borderId="4" xfId="2" applyNumberFormat="1" applyFont="1" applyFill="1" applyBorder="1"/>
    <xf numFmtId="165" fontId="0" fillId="4" borderId="14" xfId="2" applyNumberFormat="1" applyFont="1" applyFill="1" applyBorder="1"/>
    <xf numFmtId="165" fontId="0" fillId="0" borderId="16" xfId="2" applyNumberFormat="1" applyFont="1" applyBorder="1"/>
    <xf numFmtId="165" fontId="0" fillId="4" borderId="18" xfId="2" applyNumberFormat="1" applyFont="1" applyFill="1" applyBorder="1"/>
    <xf numFmtId="165" fontId="0" fillId="4" borderId="12" xfId="2" applyNumberFormat="1" applyFont="1" applyFill="1" applyBorder="1"/>
    <xf numFmtId="165" fontId="0" fillId="4" borderId="10" xfId="2" applyNumberFormat="1" applyFont="1" applyFill="1" applyBorder="1"/>
    <xf numFmtId="165" fontId="1" fillId="5" borderId="14" xfId="2" applyNumberFormat="1" applyFont="1" applyFill="1" applyBorder="1"/>
    <xf numFmtId="4" fontId="14" fillId="0" borderId="19" xfId="0" applyNumberFormat="1" applyFont="1" applyBorder="1"/>
    <xf numFmtId="4" fontId="15" fillId="0" borderId="20" xfId="0" applyNumberFormat="1" applyFont="1" applyBorder="1"/>
    <xf numFmtId="4" fontId="15" fillId="0" borderId="15" xfId="0" applyNumberFormat="1" applyFont="1" applyBorder="1"/>
    <xf numFmtId="4" fontId="15" fillId="0" borderId="13" xfId="0" applyNumberFormat="1" applyFont="1" applyBorder="1"/>
    <xf numFmtId="4" fontId="15" fillId="0" borderId="16" xfId="0" applyNumberFormat="1" applyFont="1" applyBorder="1"/>
    <xf numFmtId="4" fontId="0" fillId="4" borderId="8" xfId="0" applyNumberFormat="1" applyFill="1" applyBorder="1"/>
    <xf numFmtId="4" fontId="1" fillId="0" borderId="20" xfId="0" applyNumberFormat="1" applyFont="1" applyBorder="1"/>
    <xf numFmtId="4" fontId="0" fillId="4" borderId="9" xfId="0" applyNumberFormat="1" applyFill="1" applyBorder="1"/>
    <xf numFmtId="4" fontId="1" fillId="0" borderId="21" xfId="0" applyNumberFormat="1" applyFont="1" applyBorder="1"/>
    <xf numFmtId="4" fontId="1" fillId="0" borderId="13" xfId="0" applyNumberFormat="1" applyFont="1" applyBorder="1"/>
    <xf numFmtId="4" fontId="1" fillId="5" borderId="22" xfId="0" applyNumberFormat="1" applyFont="1" applyFill="1" applyBorder="1"/>
    <xf numFmtId="4" fontId="1" fillId="5" borderId="11" xfId="0" applyNumberFormat="1" applyFont="1" applyFill="1" applyBorder="1"/>
    <xf numFmtId="4" fontId="0" fillId="4" borderId="22" xfId="0" applyNumberFormat="1" applyFill="1" applyBorder="1"/>
    <xf numFmtId="4" fontId="0" fillId="0" borderId="11" xfId="0" applyNumberFormat="1" applyBorder="1"/>
    <xf numFmtId="4" fontId="1" fillId="4" borderId="23" xfId="0" applyNumberFormat="1" applyFont="1" applyFill="1" applyBorder="1" applyAlignment="1">
      <alignment horizontal="center"/>
    </xf>
    <xf numFmtId="4" fontId="1" fillId="4" borderId="24" xfId="0" applyNumberFormat="1" applyFont="1" applyFill="1" applyBorder="1" applyAlignment="1">
      <alignment horizontal="center"/>
    </xf>
    <xf numFmtId="4" fontId="1" fillId="4" borderId="13" xfId="0" applyNumberFormat="1" applyFont="1" applyFill="1" applyBorder="1" applyAlignment="1">
      <alignment horizontal="center"/>
    </xf>
    <xf numFmtId="4" fontId="1" fillId="4" borderId="4" xfId="0" applyNumberFormat="1" applyFont="1" applyFill="1" applyBorder="1" applyAlignment="1">
      <alignment horizontal="center"/>
    </xf>
    <xf numFmtId="4" fontId="9" fillId="4" borderId="4" xfId="0" applyNumberFormat="1" applyFont="1" applyFill="1" applyBorder="1" applyAlignment="1">
      <alignment horizontal="center"/>
    </xf>
    <xf numFmtId="4" fontId="0" fillId="4" borderId="23" xfId="0" applyNumberFormat="1" applyFill="1" applyBorder="1" applyAlignment="1">
      <alignment horizontal="center"/>
    </xf>
    <xf numFmtId="4" fontId="0" fillId="4" borderId="24" xfId="0" applyNumberFormat="1" applyFill="1" applyBorder="1" applyAlignment="1">
      <alignment horizontal="center"/>
    </xf>
    <xf numFmtId="4" fontId="0" fillId="4" borderId="13" xfId="0" applyNumberFormat="1" applyFill="1" applyBorder="1" applyAlignment="1">
      <alignment horizontal="center"/>
    </xf>
    <xf numFmtId="165" fontId="0" fillId="4" borderId="20" xfId="2" applyNumberFormat="1" applyFont="1" applyFill="1" applyBorder="1"/>
    <xf numFmtId="165" fontId="0" fillId="4" borderId="21" xfId="2" applyNumberFormat="1" applyFont="1" applyFill="1" applyBorder="1"/>
    <xf numFmtId="165" fontId="0" fillId="4" borderId="13" xfId="2" applyNumberFormat="1" applyFont="1" applyFill="1" applyBorder="1"/>
    <xf numFmtId="165" fontId="1" fillId="5" borderId="22" xfId="2" applyNumberFormat="1" applyFont="1" applyFill="1" applyBorder="1"/>
    <xf numFmtId="165" fontId="1" fillId="5" borderId="11" xfId="2" applyNumberFormat="1" applyFont="1" applyFill="1" applyBorder="1"/>
    <xf numFmtId="165" fontId="0" fillId="4" borderId="11" xfId="2" applyNumberFormat="1" applyFont="1" applyFill="1" applyBorder="1"/>
    <xf numFmtId="0" fontId="1" fillId="0" borderId="0" xfId="0" applyFont="1"/>
    <xf numFmtId="16" fontId="1" fillId="5" borderId="2" xfId="0" applyNumberFormat="1" applyFont="1" applyFill="1" applyBorder="1" applyAlignment="1">
      <alignment vertical="center" wrapText="1"/>
    </xf>
    <xf numFmtId="0" fontId="8" fillId="0" borderId="0" xfId="0" applyFont="1"/>
    <xf numFmtId="3" fontId="0" fillId="0" borderId="8" xfId="0" applyNumberFormat="1" applyBorder="1"/>
    <xf numFmtId="41" fontId="0" fillId="0" borderId="8" xfId="0" applyNumberFormat="1" applyBorder="1"/>
    <xf numFmtId="3" fontId="0" fillId="0" borderId="23" xfId="0" applyNumberFormat="1" applyBorder="1"/>
    <xf numFmtId="165" fontId="0" fillId="0" borderId="9" xfId="2" applyNumberFormat="1" applyFont="1" applyBorder="1"/>
    <xf numFmtId="165" fontId="0" fillId="0" borderId="24" xfId="2" applyNumberFormat="1" applyFont="1" applyBorder="1"/>
    <xf numFmtId="9" fontId="0" fillId="0" borderId="9" xfId="2" applyFont="1" applyBorder="1"/>
    <xf numFmtId="9" fontId="0" fillId="0" borderId="24" xfId="2" applyFont="1" applyBorder="1"/>
    <xf numFmtId="9" fontId="0" fillId="0" borderId="10" xfId="2" applyFont="1" applyBorder="1"/>
    <xf numFmtId="0" fontId="1" fillId="3" borderId="19" xfId="0" applyFont="1" applyFill="1" applyBorder="1"/>
    <xf numFmtId="0" fontId="1" fillId="3" borderId="12" xfId="0" applyFont="1" applyFill="1" applyBorder="1"/>
    <xf numFmtId="0" fontId="1" fillId="3" borderId="25" xfId="0" applyFont="1" applyFill="1" applyBorder="1"/>
    <xf numFmtId="0" fontId="1" fillId="3" borderId="18" xfId="0" applyFont="1" applyFill="1" applyBorder="1"/>
    <xf numFmtId="9" fontId="0" fillId="3" borderId="26" xfId="2" applyFont="1" applyFill="1" applyBorder="1"/>
    <xf numFmtId="0" fontId="0" fillId="2" borderId="0" xfId="0" applyFill="1"/>
    <xf numFmtId="0" fontId="1" fillId="3" borderId="2" xfId="0" applyFont="1" applyFill="1" applyBorder="1"/>
    <xf numFmtId="9" fontId="0" fillId="0" borderId="3" xfId="2" applyFont="1" applyBorder="1"/>
    <xf numFmtId="14" fontId="16" fillId="0" borderId="27" xfId="0" applyNumberFormat="1" applyFont="1" applyBorder="1"/>
    <xf numFmtId="4" fontId="0" fillId="4" borderId="20" xfId="0" applyNumberFormat="1" applyFill="1" applyBorder="1"/>
    <xf numFmtId="4" fontId="0" fillId="4" borderId="21" xfId="0" applyNumberFormat="1" applyFill="1" applyBorder="1"/>
    <xf numFmtId="4" fontId="0" fillId="4" borderId="13" xfId="0" applyNumberFormat="1" applyFill="1" applyBorder="1"/>
    <xf numFmtId="4" fontId="0" fillId="4" borderId="11" xfId="0" applyNumberFormat="1" applyFill="1" applyBorder="1"/>
    <xf numFmtId="0" fontId="6" fillId="5" borderId="2" xfId="1" applyFont="1" applyFill="1" applyBorder="1" applyAlignment="1">
      <alignment horizontal="left" vertical="center" wrapText="1"/>
    </xf>
    <xf numFmtId="0" fontId="1" fillId="2" borderId="0" xfId="0" applyFont="1" applyFill="1"/>
    <xf numFmtId="9" fontId="0" fillId="4" borderId="8" xfId="2" applyFont="1" applyFill="1" applyBorder="1" applyAlignment="1">
      <alignment horizontal="center"/>
    </xf>
    <xf numFmtId="0" fontId="0" fillId="0" borderId="3" xfId="0" applyBorder="1"/>
    <xf numFmtId="0" fontId="0" fillId="0" borderId="0" xfId="0" applyBorder="1"/>
    <xf numFmtId="9" fontId="0" fillId="4" borderId="9" xfId="2" applyFont="1" applyFill="1" applyBorder="1" applyAlignment="1">
      <alignment horizontal="center"/>
    </xf>
    <xf numFmtId="9" fontId="0" fillId="4" borderId="10" xfId="2" applyFont="1" applyFill="1" applyBorder="1" applyAlignment="1">
      <alignment horizontal="center"/>
    </xf>
    <xf numFmtId="9" fontId="8" fillId="4" borderId="3" xfId="2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1" fillId="4" borderId="11" xfId="0" applyFont="1" applyFill="1" applyBorder="1" applyAlignment="1">
      <alignment horizontal="center"/>
    </xf>
  </cellXfs>
  <cellStyles count="3">
    <cellStyle name="Normální" xfId="0" builtinId="0"/>
    <cellStyle name="normální_List1" xfId="1" xr:uid="{00000000-0005-0000-0000-000001000000}"/>
    <cellStyle name="Procenta" xfId="2" builtinId="5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O43"/>
  <sheetViews>
    <sheetView showGridLines="0" tabSelected="1" topLeftCell="A7" zoomScaleNormal="100" workbookViewId="0">
      <selection activeCell="F10" sqref="F10"/>
    </sheetView>
  </sheetViews>
  <sheetFormatPr defaultRowHeight="15" x14ac:dyDescent="0.25"/>
  <cols>
    <col min="1" max="1" width="16.42578125" customWidth="1"/>
    <col min="2" max="2" width="12.5703125" customWidth="1"/>
    <col min="3" max="7" width="9.28515625" bestFit="1" customWidth="1"/>
    <col min="8" max="8" width="10.140625" bestFit="1" customWidth="1"/>
    <col min="9" max="9" width="10.85546875" bestFit="1" customWidth="1"/>
    <col min="10" max="11" width="16.28515625" bestFit="1" customWidth="1"/>
    <col min="12" max="13" width="9.85546875" bestFit="1" customWidth="1"/>
    <col min="15" max="15" width="5.42578125" customWidth="1"/>
    <col min="16" max="16" width="14.85546875" customWidth="1"/>
    <col min="17" max="22" width="9.28515625" bestFit="1" customWidth="1"/>
    <col min="23" max="23" width="10.140625" bestFit="1" customWidth="1"/>
    <col min="24" max="25" width="9.28515625" bestFit="1" customWidth="1"/>
  </cols>
  <sheetData>
    <row r="2" spans="1:67" ht="21" x14ac:dyDescent="0.35">
      <c r="A2" s="115" t="s">
        <v>0</v>
      </c>
      <c r="B2" s="115"/>
      <c r="C2" s="115"/>
      <c r="D2" s="115"/>
      <c r="E2" s="115"/>
      <c r="F2" s="115"/>
    </row>
    <row r="3" spans="1:67" ht="15.75" thickBot="1" x14ac:dyDescent="0.3"/>
    <row r="4" spans="1:67" ht="15.75" thickBot="1" x14ac:dyDescent="0.3">
      <c r="A4" s="1" t="s">
        <v>1</v>
      </c>
      <c r="B4" s="116"/>
      <c r="C4" s="116"/>
      <c r="D4" t="s">
        <v>54</v>
      </c>
      <c r="G4" s="108" t="s">
        <v>52</v>
      </c>
      <c r="H4" s="99"/>
      <c r="I4" s="99"/>
      <c r="J4" s="102">
        <v>44953</v>
      </c>
      <c r="P4" s="83" t="str">
        <f>A4</f>
        <v>ZZ:</v>
      </c>
      <c r="Q4" s="116">
        <f>$B$4</f>
        <v>0</v>
      </c>
      <c r="R4" s="116"/>
    </row>
    <row r="5" spans="1:67" x14ac:dyDescent="0.25">
      <c r="A5" s="1"/>
      <c r="B5" s="1"/>
      <c r="C5" s="1"/>
      <c r="G5" s="108" t="s">
        <v>55</v>
      </c>
      <c r="H5" s="99"/>
      <c r="I5" s="99"/>
      <c r="AE5" s="111"/>
      <c r="AF5" s="111"/>
      <c r="AG5" s="111"/>
      <c r="AH5" s="111"/>
      <c r="AI5" s="111"/>
      <c r="AJ5" s="111"/>
      <c r="AK5" s="111"/>
      <c r="AL5" s="111"/>
      <c r="AM5" s="111"/>
      <c r="AN5" s="111"/>
    </row>
    <row r="6" spans="1:67" ht="18.75" x14ac:dyDescent="0.3">
      <c r="A6" s="117" t="s">
        <v>25</v>
      </c>
      <c r="B6" s="117"/>
      <c r="C6" s="117"/>
      <c r="D6" s="117"/>
      <c r="E6" s="117"/>
      <c r="F6" s="117"/>
      <c r="G6" s="117"/>
      <c r="H6" s="9"/>
      <c r="I6" s="9"/>
      <c r="J6" s="9"/>
      <c r="K6" s="9"/>
      <c r="L6" s="9"/>
      <c r="M6" s="9"/>
      <c r="N6" s="9"/>
      <c r="P6" s="117" t="s">
        <v>31</v>
      </c>
      <c r="Q6" s="117"/>
      <c r="R6" s="117"/>
      <c r="S6" s="117"/>
      <c r="T6" s="117"/>
      <c r="U6" s="117"/>
      <c r="V6" s="117"/>
      <c r="W6" s="9"/>
      <c r="X6" s="9"/>
      <c r="Y6" s="9"/>
      <c r="Z6" s="9"/>
      <c r="AA6" s="9"/>
      <c r="AB6" s="9"/>
      <c r="AC6" s="9"/>
      <c r="AE6" s="110" t="s">
        <v>56</v>
      </c>
      <c r="AF6" s="110">
        <v>2022</v>
      </c>
      <c r="AG6" s="110">
        <v>2022</v>
      </c>
      <c r="AH6" s="110">
        <v>2022</v>
      </c>
      <c r="AI6" s="110">
        <v>2022</v>
      </c>
      <c r="AJ6" s="110">
        <v>2022</v>
      </c>
      <c r="AK6" s="110">
        <v>2022</v>
      </c>
      <c r="AL6" s="110">
        <v>2022</v>
      </c>
      <c r="AM6" s="110">
        <v>2022</v>
      </c>
      <c r="AN6" s="110">
        <v>2022</v>
      </c>
      <c r="AO6" s="110">
        <v>2022</v>
      </c>
      <c r="AP6" s="110">
        <v>2022</v>
      </c>
      <c r="AQ6" s="110">
        <v>2022</v>
      </c>
      <c r="AR6" s="110">
        <v>2019</v>
      </c>
      <c r="AS6" s="110">
        <v>2019</v>
      </c>
      <c r="AT6" s="110">
        <v>2019</v>
      </c>
      <c r="AU6" s="110">
        <v>2019</v>
      </c>
      <c r="AV6" s="110">
        <v>2019</v>
      </c>
      <c r="AW6" s="110">
        <v>2019</v>
      </c>
      <c r="AX6" s="110">
        <v>2019</v>
      </c>
      <c r="AY6" s="110">
        <v>2019</v>
      </c>
      <c r="AZ6" s="110">
        <v>2019</v>
      </c>
      <c r="BA6" s="110">
        <v>2019</v>
      </c>
      <c r="BB6" s="110">
        <v>2019</v>
      </c>
      <c r="BC6" s="110">
        <v>2019</v>
      </c>
      <c r="BD6" s="110" t="s">
        <v>66</v>
      </c>
      <c r="BE6" s="110" t="s">
        <v>66</v>
      </c>
      <c r="BF6" s="110" t="s">
        <v>66</v>
      </c>
      <c r="BG6" s="110" t="s">
        <v>66</v>
      </c>
      <c r="BH6" s="110" t="s">
        <v>66</v>
      </c>
      <c r="BI6" s="110" t="s">
        <v>66</v>
      </c>
      <c r="BJ6" s="110" t="s">
        <v>66</v>
      </c>
      <c r="BK6" s="110" t="s">
        <v>66</v>
      </c>
      <c r="BL6" s="110" t="s">
        <v>66</v>
      </c>
      <c r="BM6" s="110" t="s">
        <v>66</v>
      </c>
      <c r="BN6" s="110" t="s">
        <v>66</v>
      </c>
      <c r="BO6" s="110" t="s">
        <v>66</v>
      </c>
    </row>
    <row r="7" spans="1:67" ht="18.75" x14ac:dyDescent="0.3">
      <c r="A7" s="8"/>
      <c r="B7" s="8"/>
      <c r="C7" s="8"/>
      <c r="D7" s="8"/>
      <c r="E7" s="8"/>
      <c r="F7" s="8"/>
      <c r="G7" s="8"/>
      <c r="P7" s="8"/>
      <c r="Q7" s="8"/>
      <c r="R7" s="8"/>
      <c r="S7" s="8"/>
      <c r="T7" s="8"/>
      <c r="U7" s="8"/>
      <c r="V7" s="8"/>
      <c r="AE7" s="110" t="s">
        <v>57</v>
      </c>
      <c r="AF7" s="110">
        <v>1</v>
      </c>
      <c r="AG7" s="110">
        <v>2</v>
      </c>
      <c r="AH7" s="110">
        <v>3</v>
      </c>
      <c r="AI7" s="110">
        <v>4</v>
      </c>
      <c r="AJ7" s="110">
        <v>5</v>
      </c>
      <c r="AK7" s="110">
        <v>6</v>
      </c>
      <c r="AL7" s="110">
        <v>7</v>
      </c>
      <c r="AM7" s="110">
        <v>8</v>
      </c>
      <c r="AN7" s="110">
        <v>9</v>
      </c>
      <c r="AO7" s="110">
        <v>10</v>
      </c>
      <c r="AP7" s="110">
        <v>11</v>
      </c>
      <c r="AQ7" s="110">
        <v>12</v>
      </c>
      <c r="AR7" s="110">
        <v>1</v>
      </c>
      <c r="AS7" s="110">
        <v>2</v>
      </c>
      <c r="AT7" s="110">
        <v>3</v>
      </c>
      <c r="AU7" s="110">
        <v>4</v>
      </c>
      <c r="AV7" s="110">
        <v>5</v>
      </c>
      <c r="AW7" s="110">
        <v>6</v>
      </c>
      <c r="AX7" s="110">
        <v>7</v>
      </c>
      <c r="AY7" s="110">
        <v>8</v>
      </c>
      <c r="AZ7" s="110">
        <v>9</v>
      </c>
      <c r="BA7" s="110">
        <v>10</v>
      </c>
      <c r="BB7" s="110">
        <v>11</v>
      </c>
      <c r="BC7" s="110">
        <v>12</v>
      </c>
      <c r="BD7" s="110">
        <v>1</v>
      </c>
      <c r="BE7" s="110">
        <v>2</v>
      </c>
      <c r="BF7" s="110">
        <v>3</v>
      </c>
      <c r="BG7" s="110">
        <v>4</v>
      </c>
      <c r="BH7" s="110">
        <v>5</v>
      </c>
      <c r="BI7" s="110">
        <v>6</v>
      </c>
      <c r="BJ7" s="110">
        <v>7</v>
      </c>
      <c r="BK7" s="110">
        <v>8</v>
      </c>
      <c r="BL7" s="110">
        <v>9</v>
      </c>
      <c r="BM7" s="110">
        <v>10</v>
      </c>
      <c r="BN7" s="110">
        <v>11</v>
      </c>
      <c r="BO7" s="110">
        <v>12</v>
      </c>
    </row>
    <row r="8" spans="1:67" ht="15.75" x14ac:dyDescent="0.25">
      <c r="A8" s="2" t="s">
        <v>24</v>
      </c>
      <c r="B8" s="7" t="s">
        <v>53</v>
      </c>
      <c r="P8" s="35" t="s">
        <v>24</v>
      </c>
      <c r="Q8" s="7"/>
      <c r="S8" s="36" t="s">
        <v>33</v>
      </c>
      <c r="AE8" s="110" t="s">
        <v>58</v>
      </c>
      <c r="AF8" s="110">
        <v>2687.6481600000002</v>
      </c>
      <c r="AG8" s="110">
        <v>2539.2056600000001</v>
      </c>
      <c r="AH8" s="110">
        <v>3243.3557999999998</v>
      </c>
      <c r="AI8" s="110">
        <v>2937.3443699999998</v>
      </c>
      <c r="AJ8" s="110">
        <v>3314.0854100000001</v>
      </c>
      <c r="AK8" s="110">
        <v>3169.6116000000002</v>
      </c>
      <c r="AL8" s="110">
        <v>2396.41536</v>
      </c>
      <c r="AM8" s="110">
        <v>2427.2195999999999</v>
      </c>
      <c r="AN8" s="110">
        <v>2634.2177799999999</v>
      </c>
      <c r="AO8" s="110">
        <v>3036.6405800000002</v>
      </c>
      <c r="AP8" s="110">
        <v>3175.5358900000001</v>
      </c>
      <c r="AQ8" s="110">
        <v>2443.5513700000001</v>
      </c>
      <c r="AR8" s="110">
        <v>2882.8657800000001</v>
      </c>
      <c r="AS8" s="110">
        <v>2716.5355500000001</v>
      </c>
      <c r="AT8" s="110">
        <v>3156.0638600000002</v>
      </c>
      <c r="AU8" s="110">
        <v>2856.71983</v>
      </c>
      <c r="AV8" s="110">
        <v>2799.2784099999999</v>
      </c>
      <c r="AW8" s="110">
        <v>2904.46117</v>
      </c>
      <c r="AX8" s="110">
        <v>2538.66957</v>
      </c>
      <c r="AY8" s="110">
        <v>2505.3759100000002</v>
      </c>
      <c r="AZ8" s="110">
        <v>2776.2208999999998</v>
      </c>
      <c r="BA8" s="110">
        <v>2991.7919700000002</v>
      </c>
      <c r="BB8" s="110">
        <v>2992.5592000000001</v>
      </c>
      <c r="BC8" s="110">
        <v>2637.5320900000002</v>
      </c>
      <c r="BD8" s="110">
        <v>415.74619999999999</v>
      </c>
      <c r="BE8" s="110">
        <v>355.43758000000003</v>
      </c>
      <c r="BF8" s="110">
        <v>257.33645999999999</v>
      </c>
      <c r="BG8" s="110">
        <v>175.39725000000001</v>
      </c>
      <c r="BH8" s="110">
        <v>89.440700000000007</v>
      </c>
      <c r="BI8" s="110">
        <v>32.904559999999996</v>
      </c>
      <c r="BJ8" s="110">
        <v>28.43507</v>
      </c>
      <c r="BK8" s="110">
        <v>88.276200000000003</v>
      </c>
      <c r="BL8" s="110">
        <v>50.243670000000002</v>
      </c>
      <c r="BM8" s="110">
        <v>98.392899999999997</v>
      </c>
      <c r="BN8" s="110">
        <v>68.547989999999999</v>
      </c>
      <c r="BO8" s="110">
        <v>62.083170000000003</v>
      </c>
    </row>
    <row r="9" spans="1:67" ht="54.75" customHeight="1" x14ac:dyDescent="0.25">
      <c r="A9" s="5" t="s">
        <v>2</v>
      </c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  <c r="G9" s="3" t="s">
        <v>8</v>
      </c>
      <c r="H9" s="3" t="s">
        <v>9</v>
      </c>
      <c r="I9" s="3" t="s">
        <v>10</v>
      </c>
      <c r="J9" s="3" t="s">
        <v>11</v>
      </c>
      <c r="K9" s="3" t="s">
        <v>12</v>
      </c>
      <c r="L9" s="3" t="s">
        <v>13</v>
      </c>
      <c r="M9" s="4" t="s">
        <v>14</v>
      </c>
      <c r="N9" s="14" t="s">
        <v>18</v>
      </c>
      <c r="P9" s="5" t="s">
        <v>2</v>
      </c>
      <c r="Q9" s="10">
        <v>44562</v>
      </c>
      <c r="R9" s="10">
        <v>44593</v>
      </c>
      <c r="S9" s="10">
        <v>44621</v>
      </c>
      <c r="T9" s="10">
        <v>44652</v>
      </c>
      <c r="U9" s="10">
        <v>44682</v>
      </c>
      <c r="V9" s="10">
        <v>44713</v>
      </c>
      <c r="W9" s="10">
        <v>44743</v>
      </c>
      <c r="X9" s="10">
        <v>44774</v>
      </c>
      <c r="Y9" s="10">
        <v>44805</v>
      </c>
      <c r="Z9" s="10">
        <v>44835</v>
      </c>
      <c r="AA9" s="10">
        <v>44866</v>
      </c>
      <c r="AB9" s="10">
        <v>44896</v>
      </c>
      <c r="AC9" s="14" t="s">
        <v>18</v>
      </c>
      <c r="AE9" s="110" t="s">
        <v>59</v>
      </c>
      <c r="AF9" s="110">
        <v>2181</v>
      </c>
      <c r="AG9" s="110">
        <v>2130</v>
      </c>
      <c r="AH9" s="110">
        <v>2739</v>
      </c>
      <c r="AI9" s="110">
        <v>2542</v>
      </c>
      <c r="AJ9" s="110">
        <v>2713</v>
      </c>
      <c r="AK9" s="110">
        <v>2545</v>
      </c>
      <c r="AL9" s="110">
        <v>1983</v>
      </c>
      <c r="AM9" s="110">
        <v>2064</v>
      </c>
      <c r="AN9" s="110">
        <v>2386</v>
      </c>
      <c r="AO9" s="110">
        <v>2557</v>
      </c>
      <c r="AP9" s="110">
        <v>2712</v>
      </c>
      <c r="AQ9" s="110">
        <v>2174</v>
      </c>
      <c r="AR9" s="110">
        <v>2712</v>
      </c>
      <c r="AS9" s="110">
        <v>2520</v>
      </c>
      <c r="AT9" s="110">
        <v>2802</v>
      </c>
      <c r="AU9" s="110">
        <v>2763</v>
      </c>
      <c r="AV9" s="110">
        <v>2708</v>
      </c>
      <c r="AW9" s="110">
        <v>2689</v>
      </c>
      <c r="AX9" s="110">
        <v>2195</v>
      </c>
      <c r="AY9" s="110">
        <v>2283</v>
      </c>
      <c r="AZ9" s="110">
        <v>2599</v>
      </c>
      <c r="BA9" s="110">
        <v>2831</v>
      </c>
      <c r="BB9" s="110">
        <v>2858</v>
      </c>
      <c r="BC9" s="110">
        <v>2360</v>
      </c>
      <c r="BD9" s="110">
        <v>154</v>
      </c>
      <c r="BE9" s="110">
        <v>197</v>
      </c>
      <c r="BF9" s="110">
        <v>165</v>
      </c>
      <c r="BG9" s="110">
        <v>90</v>
      </c>
      <c r="BH9" s="110">
        <v>25</v>
      </c>
      <c r="BI9" s="110">
        <v>6</v>
      </c>
      <c r="BJ9" s="110">
        <v>19</v>
      </c>
      <c r="BK9" s="110">
        <v>47</v>
      </c>
      <c r="BL9" s="110">
        <v>47</v>
      </c>
      <c r="BM9" s="110">
        <v>57</v>
      </c>
      <c r="BN9" s="110">
        <v>33</v>
      </c>
      <c r="BO9" s="110">
        <v>36</v>
      </c>
    </row>
    <row r="10" spans="1:67" x14ac:dyDescent="0.25">
      <c r="A10" s="27" t="s">
        <v>15</v>
      </c>
      <c r="B10" s="109">
        <f>AF8/AR8</f>
        <v>0.93228348633005043</v>
      </c>
      <c r="C10" s="109">
        <f t="shared" ref="C10:M10" si="0">AG8/AS8</f>
        <v>0.93472204330254394</v>
      </c>
      <c r="D10" s="109">
        <f t="shared" si="0"/>
        <v>1.0276584834376576</v>
      </c>
      <c r="E10" s="109">
        <f t="shared" si="0"/>
        <v>1.0282227676488667</v>
      </c>
      <c r="F10" s="109">
        <f t="shared" si="0"/>
        <v>1.1839070376711833</v>
      </c>
      <c r="G10" s="109">
        <f t="shared" si="0"/>
        <v>1.0912907470544702</v>
      </c>
      <c r="H10" s="109">
        <f t="shared" si="0"/>
        <v>0.94396505489290594</v>
      </c>
      <c r="I10" s="109">
        <f t="shared" si="0"/>
        <v>0.96880455755639472</v>
      </c>
      <c r="J10" s="109">
        <f t="shared" si="0"/>
        <v>0.9488502085694982</v>
      </c>
      <c r="K10" s="109">
        <f t="shared" si="0"/>
        <v>1.0149905509640098</v>
      </c>
      <c r="L10" s="109">
        <f t="shared" si="0"/>
        <v>1.0611438831352109</v>
      </c>
      <c r="M10" s="109">
        <f t="shared" si="0"/>
        <v>0.92645370240784441</v>
      </c>
      <c r="N10" s="69"/>
      <c r="P10" s="27" t="s">
        <v>15</v>
      </c>
      <c r="Q10" s="51">
        <f>BD8/AF8</f>
        <v>0.1546877326383376</v>
      </c>
      <c r="R10" s="51">
        <f t="shared" ref="R10:AB10" si="1">BE8/AG8</f>
        <v>0.13997983133040118</v>
      </c>
      <c r="S10" s="51">
        <f t="shared" si="1"/>
        <v>7.934265491316124E-2</v>
      </c>
      <c r="T10" s="51">
        <f t="shared" si="1"/>
        <v>5.9712865740696258E-2</v>
      </c>
      <c r="U10" s="51">
        <f t="shared" si="1"/>
        <v>2.6988049170404455E-2</v>
      </c>
      <c r="V10" s="51">
        <f t="shared" si="1"/>
        <v>1.0381259331584979E-2</v>
      </c>
      <c r="W10" s="51">
        <f t="shared" si="1"/>
        <v>1.1865668395649075E-2</v>
      </c>
      <c r="X10" s="51">
        <f t="shared" si="1"/>
        <v>3.6369267947572607E-2</v>
      </c>
      <c r="Y10" s="51">
        <f t="shared" si="1"/>
        <v>1.9073468557333936E-2</v>
      </c>
      <c r="Z10" s="51">
        <f t="shared" si="1"/>
        <v>3.2401891961807344E-2</v>
      </c>
      <c r="AA10" s="51">
        <f t="shared" si="1"/>
        <v>2.1586274687010385E-2</v>
      </c>
      <c r="AB10" s="51">
        <f t="shared" si="1"/>
        <v>2.5406942846468581E-2</v>
      </c>
      <c r="AC10" s="77"/>
      <c r="AE10" s="110" t="s">
        <v>60</v>
      </c>
      <c r="AF10" s="110">
        <v>2081.86499</v>
      </c>
      <c r="AG10" s="110">
        <v>2270.5703899999999</v>
      </c>
      <c r="AH10" s="110">
        <v>2898.4680499999999</v>
      </c>
      <c r="AI10" s="110">
        <v>2860.4724299999998</v>
      </c>
      <c r="AJ10" s="110">
        <v>3040.4799899999998</v>
      </c>
      <c r="AK10" s="110">
        <v>3123.6319100000001</v>
      </c>
      <c r="AL10" s="110">
        <v>2435.6914700000002</v>
      </c>
      <c r="AM10" s="110">
        <v>2666.5735399999999</v>
      </c>
      <c r="AN10" s="110">
        <v>3064.04214</v>
      </c>
      <c r="AO10" s="110">
        <v>3102.3878</v>
      </c>
      <c r="AP10" s="110">
        <v>3129.7638499999998</v>
      </c>
      <c r="AQ10" s="110">
        <v>2603.2780499999999</v>
      </c>
      <c r="AR10" s="110">
        <v>2690.0834100000002</v>
      </c>
      <c r="AS10" s="110">
        <v>2741.7867099999999</v>
      </c>
      <c r="AT10" s="110">
        <v>2811.2014600000002</v>
      </c>
      <c r="AU10" s="110">
        <v>3006.93064</v>
      </c>
      <c r="AV10" s="110">
        <v>2805.1825399999998</v>
      </c>
      <c r="AW10" s="110">
        <v>3043.1672100000001</v>
      </c>
      <c r="AX10" s="110">
        <v>2168.5994900000001</v>
      </c>
      <c r="AY10" s="110">
        <v>2517.4828600000001</v>
      </c>
      <c r="AZ10" s="110">
        <v>2734.36661</v>
      </c>
      <c r="BA10" s="110">
        <v>2841.0171</v>
      </c>
      <c r="BB10" s="110">
        <v>3050.94319</v>
      </c>
      <c r="BC10" s="110">
        <v>2680.7856400000001</v>
      </c>
      <c r="BD10" s="110">
        <v>26.48498</v>
      </c>
      <c r="BE10" s="110">
        <v>75.341260000000005</v>
      </c>
      <c r="BF10" s="110">
        <v>29.662320000000001</v>
      </c>
      <c r="BG10" s="110">
        <v>47.598230000000001</v>
      </c>
      <c r="BH10" s="110">
        <v>1.2796000000000001</v>
      </c>
      <c r="BI10" s="110">
        <v>4.5036399999999999</v>
      </c>
      <c r="BJ10" s="110">
        <v>0.57410000000000005</v>
      </c>
      <c r="BK10" s="110">
        <v>4.4196</v>
      </c>
      <c r="BL10" s="110">
        <v>18.408300000000001</v>
      </c>
      <c r="BM10" s="110">
        <v>11.62017</v>
      </c>
      <c r="BN10" s="110">
        <v>17.37425</v>
      </c>
      <c r="BO10" s="110">
        <v>0</v>
      </c>
    </row>
    <row r="11" spans="1:67" x14ac:dyDescent="0.25">
      <c r="A11" s="23" t="s">
        <v>30</v>
      </c>
      <c r="B11" s="112">
        <f>AF10/AR10</f>
        <v>0.77390350881350545</v>
      </c>
      <c r="C11" s="112">
        <f t="shared" ref="C11:M11" si="2">AG10/AS10</f>
        <v>0.82813531107968641</v>
      </c>
      <c r="D11" s="112">
        <f t="shared" si="2"/>
        <v>1.0310424532861475</v>
      </c>
      <c r="E11" s="112">
        <f t="shared" si="2"/>
        <v>0.95129311995038224</v>
      </c>
      <c r="F11" s="112">
        <f t="shared" si="2"/>
        <v>1.0838795503126153</v>
      </c>
      <c r="G11" s="112">
        <f t="shared" si="2"/>
        <v>1.0264411037735912</v>
      </c>
      <c r="H11" s="112">
        <f t="shared" si="2"/>
        <v>1.1231633509237799</v>
      </c>
      <c r="I11" s="112">
        <f t="shared" si="2"/>
        <v>1.0592221231647232</v>
      </c>
      <c r="J11" s="112">
        <f t="shared" si="2"/>
        <v>1.1205674209136134</v>
      </c>
      <c r="K11" s="112">
        <f t="shared" si="2"/>
        <v>1.0919989886720498</v>
      </c>
      <c r="L11" s="112">
        <f t="shared" si="2"/>
        <v>1.0258348501074515</v>
      </c>
      <c r="M11" s="112">
        <f t="shared" si="2"/>
        <v>0.97108773307216012</v>
      </c>
      <c r="N11" s="70"/>
      <c r="P11" s="23" t="s">
        <v>30</v>
      </c>
      <c r="Q11" s="52">
        <f>BD10/AF10</f>
        <v>1.2721756755225515E-2</v>
      </c>
      <c r="R11" s="52">
        <f t="shared" ref="R11:AB11" si="3">BE10/AG10</f>
        <v>3.318164472320103E-2</v>
      </c>
      <c r="S11" s="52">
        <f t="shared" si="3"/>
        <v>1.0233792295899208E-2</v>
      </c>
      <c r="T11" s="52">
        <f t="shared" si="3"/>
        <v>1.6639989080405156E-2</v>
      </c>
      <c r="U11" s="52">
        <f t="shared" si="3"/>
        <v>4.20854603289134E-4</v>
      </c>
      <c r="V11" s="52">
        <f t="shared" si="3"/>
        <v>1.4417960021416223E-3</v>
      </c>
      <c r="W11" s="52">
        <f t="shared" si="3"/>
        <v>2.3570308763285196E-4</v>
      </c>
      <c r="X11" s="52">
        <f t="shared" si="3"/>
        <v>1.6574078808267183E-3</v>
      </c>
      <c r="Y11" s="52">
        <f t="shared" si="3"/>
        <v>6.0078481818791173E-3</v>
      </c>
      <c r="Z11" s="52">
        <f t="shared" si="3"/>
        <v>3.7455568900831805E-3</v>
      </c>
      <c r="AA11" s="52">
        <f t="shared" si="3"/>
        <v>5.5512974245644766E-3</v>
      </c>
      <c r="AB11" s="52">
        <f t="shared" si="3"/>
        <v>0</v>
      </c>
      <c r="AC11" s="78"/>
      <c r="AE11" s="110" t="s">
        <v>61</v>
      </c>
      <c r="AF11" s="110">
        <v>1274</v>
      </c>
      <c r="AG11" s="110">
        <v>1317</v>
      </c>
      <c r="AH11" s="110">
        <v>1613</v>
      </c>
      <c r="AI11" s="110">
        <v>1529</v>
      </c>
      <c r="AJ11" s="110">
        <v>1734</v>
      </c>
      <c r="AK11" s="110">
        <v>1685</v>
      </c>
      <c r="AL11" s="110">
        <v>1353</v>
      </c>
      <c r="AM11" s="110">
        <v>1361</v>
      </c>
      <c r="AN11" s="110">
        <v>1695</v>
      </c>
      <c r="AO11" s="110">
        <v>1686</v>
      </c>
      <c r="AP11" s="110">
        <v>1606</v>
      </c>
      <c r="AQ11" s="110">
        <v>1398</v>
      </c>
      <c r="AR11" s="110">
        <v>1521</v>
      </c>
      <c r="AS11" s="110">
        <v>1607</v>
      </c>
      <c r="AT11" s="110">
        <v>1595</v>
      </c>
      <c r="AU11" s="110">
        <v>1655</v>
      </c>
      <c r="AV11" s="110">
        <v>1634</v>
      </c>
      <c r="AW11" s="110">
        <v>1668</v>
      </c>
      <c r="AX11" s="110">
        <v>1322</v>
      </c>
      <c r="AY11" s="110">
        <v>1332</v>
      </c>
      <c r="AZ11" s="110">
        <v>1520</v>
      </c>
      <c r="BA11" s="110">
        <v>1628</v>
      </c>
      <c r="BB11" s="110">
        <v>1671</v>
      </c>
      <c r="BC11" s="110">
        <v>1368</v>
      </c>
      <c r="BD11" s="110">
        <v>15</v>
      </c>
      <c r="BE11" s="110">
        <v>23</v>
      </c>
      <c r="BF11" s="110">
        <v>13</v>
      </c>
      <c r="BG11" s="110">
        <v>16</v>
      </c>
      <c r="BH11" s="110">
        <v>1</v>
      </c>
      <c r="BI11" s="110">
        <v>1</v>
      </c>
      <c r="BJ11" s="110">
        <v>1</v>
      </c>
      <c r="BK11" s="110">
        <v>2</v>
      </c>
      <c r="BL11" s="110">
        <v>5</v>
      </c>
      <c r="BM11" s="110">
        <v>4</v>
      </c>
      <c r="BN11" s="110">
        <v>4</v>
      </c>
      <c r="BO11" s="110">
        <v>0</v>
      </c>
    </row>
    <row r="12" spans="1:67" x14ac:dyDescent="0.25">
      <c r="A12" s="24" t="s">
        <v>16</v>
      </c>
      <c r="B12" s="113">
        <f>AF12/AR12</f>
        <v>1.0893409630381476</v>
      </c>
      <c r="C12" s="113">
        <f t="shared" ref="C12:M12" si="4">AG12/AS12</f>
        <v>1.3894472546100294</v>
      </c>
      <c r="D12" s="113">
        <f t="shared" si="4"/>
        <v>0.72162291735453554</v>
      </c>
      <c r="E12" s="113">
        <f t="shared" si="4"/>
        <v>1.451298214051427</v>
      </c>
      <c r="F12" s="113">
        <f t="shared" si="4"/>
        <v>1.5278415132914571</v>
      </c>
      <c r="G12" s="113">
        <f t="shared" si="4"/>
        <v>0.71468354319077099</v>
      </c>
      <c r="H12" s="113">
        <f t="shared" si="4"/>
        <v>1.3798856272126172</v>
      </c>
      <c r="I12" s="113">
        <f t="shared" si="4"/>
        <v>2.0900154234288144</v>
      </c>
      <c r="J12" s="113">
        <f t="shared" si="4"/>
        <v>1.0063558423256647</v>
      </c>
      <c r="K12" s="113">
        <f t="shared" si="4"/>
        <v>1.0296306246418272</v>
      </c>
      <c r="L12" s="113">
        <f t="shared" si="4"/>
        <v>0.97222621345203297</v>
      </c>
      <c r="M12" s="113">
        <f t="shared" si="4"/>
        <v>1.241028835529788</v>
      </c>
      <c r="N12" s="71"/>
      <c r="P12" s="24" t="s">
        <v>16</v>
      </c>
      <c r="Q12" s="53">
        <f>BD12/AF12</f>
        <v>9.6612239530087393E-2</v>
      </c>
      <c r="R12" s="53">
        <f t="shared" ref="R12:AB12" si="5">BE12/AG12</f>
        <v>0.22351792376684143</v>
      </c>
      <c r="S12" s="53">
        <f t="shared" si="5"/>
        <v>1.1188336734815171E-2</v>
      </c>
      <c r="T12" s="53">
        <f t="shared" si="5"/>
        <v>0</v>
      </c>
      <c r="U12" s="53">
        <f t="shared" si="5"/>
        <v>0</v>
      </c>
      <c r="V12" s="53">
        <f t="shared" si="5"/>
        <v>0</v>
      </c>
      <c r="W12" s="53">
        <f t="shared" si="5"/>
        <v>0</v>
      </c>
      <c r="X12" s="53">
        <f t="shared" si="5"/>
        <v>4.793768260756346E-2</v>
      </c>
      <c r="Y12" s="53">
        <f t="shared" si="5"/>
        <v>2.867077236902227E-3</v>
      </c>
      <c r="Z12" s="53">
        <f t="shared" si="5"/>
        <v>3.9961271834258131E-3</v>
      </c>
      <c r="AA12" s="53">
        <f t="shared" si="5"/>
        <v>0</v>
      </c>
      <c r="AB12" s="53">
        <f t="shared" si="5"/>
        <v>0</v>
      </c>
      <c r="AC12" s="79"/>
      <c r="AE12" s="110" t="s">
        <v>62</v>
      </c>
      <c r="AF12" s="110">
        <v>129.94927000000001</v>
      </c>
      <c r="AG12" s="110">
        <v>246.26213000000001</v>
      </c>
      <c r="AH12" s="110">
        <v>162.36551</v>
      </c>
      <c r="AI12" s="110">
        <v>193.80020999999999</v>
      </c>
      <c r="AJ12" s="110">
        <v>304.03298999999998</v>
      </c>
      <c r="AK12" s="110">
        <v>162.55905999999999</v>
      </c>
      <c r="AL12" s="110">
        <v>237.83837</v>
      </c>
      <c r="AM12" s="110">
        <v>257.06081999999998</v>
      </c>
      <c r="AN12" s="110">
        <v>206.62156999999999</v>
      </c>
      <c r="AO12" s="110">
        <v>148.24352999999999</v>
      </c>
      <c r="AP12" s="110">
        <v>215.51005000000001</v>
      </c>
      <c r="AQ12" s="110">
        <v>212.89182</v>
      </c>
      <c r="AR12" s="110">
        <v>119.29164</v>
      </c>
      <c r="AS12" s="110">
        <v>177.23748000000001</v>
      </c>
      <c r="AT12" s="110">
        <v>225.00049000000001</v>
      </c>
      <c r="AU12" s="110">
        <v>133.53576000000001</v>
      </c>
      <c r="AV12" s="110">
        <v>198.99511000000001</v>
      </c>
      <c r="AW12" s="110">
        <v>227.45599999999999</v>
      </c>
      <c r="AX12" s="110">
        <v>172.36093</v>
      </c>
      <c r="AY12" s="110">
        <v>122.99469999999999</v>
      </c>
      <c r="AZ12" s="110">
        <v>205.31661</v>
      </c>
      <c r="BA12" s="110">
        <v>143.97739000000001</v>
      </c>
      <c r="BB12" s="110">
        <v>221.66657000000001</v>
      </c>
      <c r="BC12" s="110">
        <v>171.54462000000001</v>
      </c>
      <c r="BD12" s="110">
        <v>12.554690000000001</v>
      </c>
      <c r="BE12" s="110">
        <v>55.043999999999997</v>
      </c>
      <c r="BF12" s="110">
        <v>1.8166</v>
      </c>
      <c r="BG12" s="110">
        <v>0</v>
      </c>
      <c r="BH12" s="110">
        <v>0</v>
      </c>
      <c r="BI12" s="110">
        <v>0</v>
      </c>
      <c r="BJ12" s="110">
        <v>0</v>
      </c>
      <c r="BK12" s="110">
        <v>12.322900000000001</v>
      </c>
      <c r="BL12" s="110">
        <v>0.59240000000000004</v>
      </c>
      <c r="BM12" s="110">
        <v>0.59240000000000004</v>
      </c>
      <c r="BN12" s="110">
        <v>0</v>
      </c>
      <c r="BO12" s="110">
        <v>0</v>
      </c>
    </row>
    <row r="13" spans="1:67" x14ac:dyDescent="0.25">
      <c r="A13" s="28" t="s">
        <v>17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2"/>
      <c r="P13" s="28" t="s">
        <v>17</v>
      </c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80"/>
      <c r="AB13" s="54"/>
      <c r="AC13" s="81"/>
      <c r="AE13" s="110" t="s">
        <v>63</v>
      </c>
      <c r="AF13" s="110">
        <v>76</v>
      </c>
      <c r="AG13" s="110">
        <v>106</v>
      </c>
      <c r="AH13" s="110">
        <v>83</v>
      </c>
      <c r="AI13" s="110">
        <v>80</v>
      </c>
      <c r="AJ13" s="110">
        <v>127</v>
      </c>
      <c r="AK13" s="110">
        <v>95</v>
      </c>
      <c r="AL13" s="110">
        <v>107</v>
      </c>
      <c r="AM13" s="110">
        <v>112</v>
      </c>
      <c r="AN13" s="110">
        <v>96</v>
      </c>
      <c r="AO13" s="110">
        <v>84</v>
      </c>
      <c r="AP13" s="110">
        <v>93</v>
      </c>
      <c r="AQ13" s="110">
        <v>86</v>
      </c>
      <c r="AR13" s="110">
        <v>88</v>
      </c>
      <c r="AS13" s="110">
        <v>107</v>
      </c>
      <c r="AT13" s="110">
        <v>124</v>
      </c>
      <c r="AU13" s="110">
        <v>94</v>
      </c>
      <c r="AV13" s="110">
        <v>116</v>
      </c>
      <c r="AW13" s="110">
        <v>138</v>
      </c>
      <c r="AX13" s="110">
        <v>102</v>
      </c>
      <c r="AY13" s="110">
        <v>80</v>
      </c>
      <c r="AZ13" s="110">
        <v>109</v>
      </c>
      <c r="BA13" s="110">
        <v>93</v>
      </c>
      <c r="BB13" s="110">
        <v>130</v>
      </c>
      <c r="BC13" s="110">
        <v>89</v>
      </c>
      <c r="BD13" s="110">
        <v>8</v>
      </c>
      <c r="BE13" s="110">
        <v>20</v>
      </c>
      <c r="BF13" s="110">
        <v>1</v>
      </c>
      <c r="BG13" s="110">
        <v>0</v>
      </c>
      <c r="BH13" s="110">
        <v>0</v>
      </c>
      <c r="BI13" s="110">
        <v>0</v>
      </c>
      <c r="BJ13" s="110">
        <v>0</v>
      </c>
      <c r="BK13" s="110">
        <v>2</v>
      </c>
      <c r="BL13" s="110">
        <v>1</v>
      </c>
      <c r="BM13" s="110">
        <v>1</v>
      </c>
      <c r="BN13" s="110">
        <v>0</v>
      </c>
      <c r="BO13" s="110">
        <v>0</v>
      </c>
    </row>
    <row r="14" spans="1:67" ht="30" x14ac:dyDescent="0.25">
      <c r="A14" s="26" t="s">
        <v>23</v>
      </c>
      <c r="B14" s="114">
        <f>AF14/AR14</f>
        <v>0.95480485152858585</v>
      </c>
      <c r="C14" s="114">
        <f t="shared" ref="C14:M14" si="6">AG14/AS14</f>
        <v>0.78088797387030651</v>
      </c>
      <c r="D14" s="114">
        <f t="shared" si="6"/>
        <v>0.78548546799464158</v>
      </c>
      <c r="E14" s="114">
        <f t="shared" si="6"/>
        <v>1.2086762683054479</v>
      </c>
      <c r="F14" s="114">
        <f t="shared" si="6"/>
        <v>1.2107731581173773</v>
      </c>
      <c r="G14" s="114">
        <f t="shared" si="6"/>
        <v>0.71795487820667292</v>
      </c>
      <c r="H14" s="114">
        <f t="shared" si="6"/>
        <v>0.80157852134509411</v>
      </c>
      <c r="I14" s="114">
        <f t="shared" si="6"/>
        <v>0.81561726761616482</v>
      </c>
      <c r="J14" s="114">
        <f t="shared" si="6"/>
        <v>0.97676152230504931</v>
      </c>
      <c r="K14" s="114">
        <f t="shared" si="6"/>
        <v>0.95092102709112614</v>
      </c>
      <c r="L14" s="114">
        <f t="shared" si="6"/>
        <v>0.5237264120061792</v>
      </c>
      <c r="M14" s="114">
        <f t="shared" si="6"/>
        <v>1.0172650563423278</v>
      </c>
      <c r="N14" s="73"/>
      <c r="P14" s="26" t="s">
        <v>23</v>
      </c>
      <c r="Q14" s="49">
        <f>BD14/AF14</f>
        <v>1.8035915437725189E-2</v>
      </c>
      <c r="R14" s="49">
        <f t="shared" ref="R14:AB14" si="7">BE14/AG14</f>
        <v>2.8941405569562626E-2</v>
      </c>
      <c r="S14" s="49">
        <f t="shared" si="7"/>
        <v>8.3211430306423407E-3</v>
      </c>
      <c r="T14" s="49">
        <f t="shared" si="7"/>
        <v>3.8504788182081705E-3</v>
      </c>
      <c r="U14" s="49">
        <f t="shared" si="7"/>
        <v>0</v>
      </c>
      <c r="V14" s="49">
        <f t="shared" si="7"/>
        <v>0</v>
      </c>
      <c r="W14" s="49">
        <f t="shared" si="7"/>
        <v>1.8785922841852995E-3</v>
      </c>
      <c r="X14" s="49">
        <f t="shared" si="7"/>
        <v>6.3019930411456751E-3</v>
      </c>
      <c r="Y14" s="49">
        <f t="shared" si="7"/>
        <v>2.1762154989612083E-3</v>
      </c>
      <c r="Z14" s="49">
        <f t="shared" si="7"/>
        <v>1.7867864232755951E-2</v>
      </c>
      <c r="AA14" s="49">
        <f t="shared" si="7"/>
        <v>0</v>
      </c>
      <c r="AB14" s="49">
        <f t="shared" si="7"/>
        <v>0</v>
      </c>
      <c r="AC14" s="82"/>
      <c r="AE14" s="110" t="s">
        <v>64</v>
      </c>
      <c r="AF14" s="110">
        <v>256.78874000000002</v>
      </c>
      <c r="AG14" s="110">
        <v>216.14085</v>
      </c>
      <c r="AH14" s="110">
        <v>227.9134</v>
      </c>
      <c r="AI14" s="110">
        <v>298.19668000000001</v>
      </c>
      <c r="AJ14" s="110">
        <v>325.86549000000002</v>
      </c>
      <c r="AK14" s="110">
        <v>243.88047</v>
      </c>
      <c r="AL14" s="110">
        <v>305.60117000000002</v>
      </c>
      <c r="AM14" s="110">
        <v>258.04534999999998</v>
      </c>
      <c r="AN14" s="110">
        <v>263.30113</v>
      </c>
      <c r="AO14" s="110">
        <v>280.46440999999999</v>
      </c>
      <c r="AP14" s="110">
        <v>187.99081000000001</v>
      </c>
      <c r="AQ14" s="110">
        <v>250.96286000000001</v>
      </c>
      <c r="AR14" s="110">
        <v>268.94369</v>
      </c>
      <c r="AS14" s="110">
        <v>276.78854999999999</v>
      </c>
      <c r="AT14" s="110">
        <v>290.15609999999998</v>
      </c>
      <c r="AU14" s="110">
        <v>246.71343999999999</v>
      </c>
      <c r="AV14" s="110">
        <v>269.13835</v>
      </c>
      <c r="AW14" s="110">
        <v>339.68774000000002</v>
      </c>
      <c r="AX14" s="110">
        <v>381.24919999999997</v>
      </c>
      <c r="AY14" s="110">
        <v>316.38044000000002</v>
      </c>
      <c r="AZ14" s="110">
        <v>269.56542000000002</v>
      </c>
      <c r="BA14" s="110">
        <v>294.93975</v>
      </c>
      <c r="BB14" s="110">
        <v>358.94850000000002</v>
      </c>
      <c r="BC14" s="110">
        <v>246.70350999999999</v>
      </c>
      <c r="BD14" s="110">
        <v>4.6314200000000003</v>
      </c>
      <c r="BE14" s="110">
        <v>6.25542</v>
      </c>
      <c r="BF14" s="110">
        <v>1.8965000000000001</v>
      </c>
      <c r="BG14" s="110">
        <v>1.1482000000000001</v>
      </c>
      <c r="BH14" s="110">
        <v>0</v>
      </c>
      <c r="BI14" s="110">
        <v>0</v>
      </c>
      <c r="BJ14" s="110">
        <v>0.57410000000000005</v>
      </c>
      <c r="BK14" s="110">
        <v>1.6262000000000001</v>
      </c>
      <c r="BL14" s="110">
        <v>0.57299999999999995</v>
      </c>
      <c r="BM14" s="110">
        <v>5.0113000000000003</v>
      </c>
      <c r="BN14" s="110">
        <v>0</v>
      </c>
      <c r="BO14" s="110">
        <v>0</v>
      </c>
    </row>
    <row r="15" spans="1:67" x14ac:dyDescent="0.25">
      <c r="AE15" s="110" t="s">
        <v>65</v>
      </c>
      <c r="AF15" s="110">
        <v>381</v>
      </c>
      <c r="AG15" s="110">
        <v>381</v>
      </c>
      <c r="AH15" s="110">
        <v>386</v>
      </c>
      <c r="AI15" s="110">
        <v>382</v>
      </c>
      <c r="AJ15" s="110">
        <v>466</v>
      </c>
      <c r="AK15" s="110">
        <v>364</v>
      </c>
      <c r="AL15" s="110">
        <v>375</v>
      </c>
      <c r="AM15" s="110">
        <v>370</v>
      </c>
      <c r="AN15" s="110">
        <v>449</v>
      </c>
      <c r="AO15" s="110">
        <v>403</v>
      </c>
      <c r="AP15" s="110">
        <v>320</v>
      </c>
      <c r="AQ15" s="110">
        <v>366</v>
      </c>
      <c r="AR15" s="110">
        <v>371</v>
      </c>
      <c r="AS15" s="110">
        <v>366</v>
      </c>
      <c r="AT15" s="110">
        <v>370</v>
      </c>
      <c r="AU15" s="110">
        <v>412</v>
      </c>
      <c r="AV15" s="110">
        <v>404</v>
      </c>
      <c r="AW15" s="110">
        <v>410</v>
      </c>
      <c r="AX15" s="110">
        <v>510</v>
      </c>
      <c r="AY15" s="110">
        <v>410</v>
      </c>
      <c r="AZ15" s="110">
        <v>386</v>
      </c>
      <c r="BA15" s="110">
        <v>415</v>
      </c>
      <c r="BB15" s="110">
        <v>425</v>
      </c>
      <c r="BC15" s="110">
        <v>369</v>
      </c>
      <c r="BD15" s="110">
        <v>6</v>
      </c>
      <c r="BE15" s="110">
        <v>8</v>
      </c>
      <c r="BF15" s="110">
        <v>2</v>
      </c>
      <c r="BG15" s="110">
        <v>2</v>
      </c>
      <c r="BH15" s="110">
        <v>0</v>
      </c>
      <c r="BI15" s="110">
        <v>0</v>
      </c>
      <c r="BJ15" s="110">
        <v>1</v>
      </c>
      <c r="BK15" s="110">
        <v>1</v>
      </c>
      <c r="BL15" s="110">
        <v>1</v>
      </c>
      <c r="BM15" s="110">
        <v>2</v>
      </c>
      <c r="BN15" s="110">
        <v>0</v>
      </c>
      <c r="BO15" s="110">
        <v>0</v>
      </c>
    </row>
    <row r="16" spans="1:67" x14ac:dyDescent="0.25"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</row>
    <row r="17" spans="1:40" ht="15.75" x14ac:dyDescent="0.25">
      <c r="A17" s="2" t="s">
        <v>19</v>
      </c>
      <c r="B17" s="7" t="s">
        <v>53</v>
      </c>
      <c r="P17" s="2" t="s">
        <v>19</v>
      </c>
      <c r="Q17" s="7"/>
      <c r="S17" s="36" t="s">
        <v>32</v>
      </c>
      <c r="X17">
        <v>0.03</v>
      </c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</row>
    <row r="18" spans="1:40" ht="75" x14ac:dyDescent="0.25">
      <c r="A18" s="5" t="s">
        <v>2</v>
      </c>
      <c r="B18" s="3" t="s">
        <v>3</v>
      </c>
      <c r="C18" s="3" t="s">
        <v>4</v>
      </c>
      <c r="D18" s="3" t="s">
        <v>5</v>
      </c>
      <c r="E18" s="3" t="s">
        <v>6</v>
      </c>
      <c r="F18" s="3" t="s">
        <v>7</v>
      </c>
      <c r="G18" s="3" t="s">
        <v>8</v>
      </c>
      <c r="H18" s="3" t="s">
        <v>9</v>
      </c>
      <c r="I18" s="3" t="s">
        <v>10</v>
      </c>
      <c r="J18" s="3" t="s">
        <v>11</v>
      </c>
      <c r="K18" s="3" t="s">
        <v>12</v>
      </c>
      <c r="L18" s="3" t="s">
        <v>13</v>
      </c>
      <c r="M18" s="4" t="s">
        <v>14</v>
      </c>
      <c r="N18" s="14" t="s">
        <v>18</v>
      </c>
      <c r="P18" s="5" t="s">
        <v>2</v>
      </c>
      <c r="Q18" s="10">
        <v>44562</v>
      </c>
      <c r="R18" s="10">
        <v>44593</v>
      </c>
      <c r="S18" s="10">
        <v>44621</v>
      </c>
      <c r="T18" s="10">
        <v>44652</v>
      </c>
      <c r="U18" s="10">
        <v>44682</v>
      </c>
      <c r="V18" s="10">
        <v>44713</v>
      </c>
      <c r="W18" s="10">
        <v>44743</v>
      </c>
      <c r="X18" s="10">
        <v>44774</v>
      </c>
      <c r="Y18" s="10">
        <v>44805</v>
      </c>
      <c r="Z18" s="10">
        <v>44835</v>
      </c>
      <c r="AA18" s="10">
        <v>44866</v>
      </c>
      <c r="AB18" s="10">
        <v>44896</v>
      </c>
      <c r="AC18" s="14" t="s">
        <v>18</v>
      </c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</row>
    <row r="19" spans="1:40" x14ac:dyDescent="0.25">
      <c r="A19" s="27" t="s">
        <v>20</v>
      </c>
      <c r="B19" s="109">
        <f>AF9/AR9</f>
        <v>0.80420353982300885</v>
      </c>
      <c r="C19" s="109">
        <f t="shared" ref="C19:M19" si="8">AG9/AS9</f>
        <v>0.84523809523809523</v>
      </c>
      <c r="D19" s="109">
        <f t="shared" si="8"/>
        <v>0.9775160599571735</v>
      </c>
      <c r="E19" s="109">
        <f t="shared" si="8"/>
        <v>0.92001447701773431</v>
      </c>
      <c r="F19" s="109">
        <f t="shared" si="8"/>
        <v>1.0018463810930576</v>
      </c>
      <c r="G19" s="109">
        <f t="shared" si="8"/>
        <v>0.94644849386388996</v>
      </c>
      <c r="H19" s="109">
        <f t="shared" si="8"/>
        <v>0.9034168564920273</v>
      </c>
      <c r="I19" s="109">
        <f t="shared" si="8"/>
        <v>0.90407358738501975</v>
      </c>
      <c r="J19" s="109">
        <f t="shared" si="8"/>
        <v>0.91804540207772223</v>
      </c>
      <c r="K19" s="109">
        <f t="shared" si="8"/>
        <v>0.90321441186859763</v>
      </c>
      <c r="L19" s="109">
        <f t="shared" si="8"/>
        <v>0.94891532540237933</v>
      </c>
      <c r="M19" s="109">
        <f t="shared" si="8"/>
        <v>0.92118644067796607</v>
      </c>
      <c r="N19" s="74"/>
      <c r="P19" s="27" t="s">
        <v>20</v>
      </c>
      <c r="Q19" s="42">
        <f>BD9/AF9</f>
        <v>7.0609812012838141E-2</v>
      </c>
      <c r="R19" s="42">
        <f t="shared" ref="R19:AB19" si="9">BE9/AG9</f>
        <v>9.2488262910798119E-2</v>
      </c>
      <c r="S19" s="42">
        <f t="shared" si="9"/>
        <v>6.0240963855421686E-2</v>
      </c>
      <c r="T19" s="42">
        <f t="shared" si="9"/>
        <v>3.5405192761605038E-2</v>
      </c>
      <c r="U19" s="42">
        <f t="shared" si="9"/>
        <v>9.2148912642830809E-3</v>
      </c>
      <c r="V19" s="42">
        <f t="shared" si="9"/>
        <v>2.3575638506876228E-3</v>
      </c>
      <c r="W19" s="42">
        <f t="shared" si="9"/>
        <v>9.5814422592032274E-3</v>
      </c>
      <c r="X19" s="42">
        <f t="shared" si="9"/>
        <v>2.2771317829457363E-2</v>
      </c>
      <c r="Y19" s="42">
        <f t="shared" si="9"/>
        <v>1.9698239731768652E-2</v>
      </c>
      <c r="Z19" s="42">
        <f t="shared" si="9"/>
        <v>2.2291748142354323E-2</v>
      </c>
      <c r="AA19" s="42">
        <f t="shared" si="9"/>
        <v>1.2168141592920354E-2</v>
      </c>
      <c r="AB19" s="42">
        <f t="shared" si="9"/>
        <v>1.655933762649494E-2</v>
      </c>
      <c r="AC19" s="43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</row>
    <row r="20" spans="1:40" x14ac:dyDescent="0.25">
      <c r="A20" s="23" t="s">
        <v>29</v>
      </c>
      <c r="B20" s="112">
        <f>AF11/AR11</f>
        <v>0.83760683760683763</v>
      </c>
      <c r="C20" s="112">
        <f t="shared" ref="C20:M20" si="10">AG11/AS11</f>
        <v>0.81953951462352204</v>
      </c>
      <c r="D20" s="112">
        <f t="shared" si="10"/>
        <v>1.0112852664576804</v>
      </c>
      <c r="E20" s="112">
        <f t="shared" si="10"/>
        <v>0.92386706948640485</v>
      </c>
      <c r="F20" s="112">
        <f t="shared" si="10"/>
        <v>1.0611995104039167</v>
      </c>
      <c r="G20" s="112">
        <f t="shared" si="10"/>
        <v>1.0101918465227817</v>
      </c>
      <c r="H20" s="112">
        <f t="shared" si="10"/>
        <v>1.0234493192133132</v>
      </c>
      <c r="I20" s="112">
        <f t="shared" si="10"/>
        <v>1.0217717717717718</v>
      </c>
      <c r="J20" s="112">
        <f t="shared" si="10"/>
        <v>1.1151315789473684</v>
      </c>
      <c r="K20" s="112">
        <f t="shared" si="10"/>
        <v>1.0356265356265357</v>
      </c>
      <c r="L20" s="112">
        <f t="shared" si="10"/>
        <v>0.96110113704368638</v>
      </c>
      <c r="M20" s="112">
        <f t="shared" si="10"/>
        <v>1.0219298245614035</v>
      </c>
      <c r="N20" s="75"/>
      <c r="P20" s="23" t="s">
        <v>29</v>
      </c>
      <c r="Q20" s="44">
        <f>BD11/AF11</f>
        <v>1.1773940345368918E-2</v>
      </c>
      <c r="R20" s="44">
        <f t="shared" ref="R20:AB20" si="11">BE11/AG11</f>
        <v>1.7463933181473046E-2</v>
      </c>
      <c r="S20" s="44">
        <f t="shared" si="11"/>
        <v>8.0595164290142591E-3</v>
      </c>
      <c r="T20" s="44">
        <f t="shared" si="11"/>
        <v>1.0464355788096796E-2</v>
      </c>
      <c r="U20" s="44">
        <f t="shared" si="11"/>
        <v>5.7670126874279125E-4</v>
      </c>
      <c r="V20" s="44">
        <f t="shared" si="11"/>
        <v>5.9347181008902075E-4</v>
      </c>
      <c r="W20" s="44">
        <f t="shared" si="11"/>
        <v>7.3909830007390983E-4</v>
      </c>
      <c r="X20" s="44">
        <f t="shared" si="11"/>
        <v>1.4695077149155032E-3</v>
      </c>
      <c r="Y20" s="44">
        <f t="shared" si="11"/>
        <v>2.9498525073746312E-3</v>
      </c>
      <c r="Z20" s="44">
        <f t="shared" si="11"/>
        <v>2.3724792408066431E-3</v>
      </c>
      <c r="AA20" s="44">
        <f t="shared" si="11"/>
        <v>2.4906600249066002E-3</v>
      </c>
      <c r="AB20" s="44">
        <f t="shared" si="11"/>
        <v>0</v>
      </c>
      <c r="AC20" s="43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</row>
    <row r="21" spans="1:40" x14ac:dyDescent="0.25">
      <c r="A21" s="24" t="s">
        <v>21</v>
      </c>
      <c r="B21" s="113">
        <f>AF13/AR13</f>
        <v>0.86363636363636365</v>
      </c>
      <c r="C21" s="113">
        <f t="shared" ref="C21:M21" si="12">AG13/AS13</f>
        <v>0.99065420560747663</v>
      </c>
      <c r="D21" s="113">
        <f t="shared" si="12"/>
        <v>0.66935483870967738</v>
      </c>
      <c r="E21" s="113">
        <f t="shared" si="12"/>
        <v>0.85106382978723405</v>
      </c>
      <c r="F21" s="113">
        <f t="shared" si="12"/>
        <v>1.0948275862068966</v>
      </c>
      <c r="G21" s="113">
        <f t="shared" si="12"/>
        <v>0.68840579710144922</v>
      </c>
      <c r="H21" s="113">
        <f t="shared" si="12"/>
        <v>1.0490196078431373</v>
      </c>
      <c r="I21" s="113">
        <f t="shared" si="12"/>
        <v>1.4</v>
      </c>
      <c r="J21" s="113">
        <f t="shared" si="12"/>
        <v>0.88073394495412849</v>
      </c>
      <c r="K21" s="113">
        <f t="shared" si="12"/>
        <v>0.90322580645161288</v>
      </c>
      <c r="L21" s="113">
        <f t="shared" si="12"/>
        <v>0.7153846153846154</v>
      </c>
      <c r="M21" s="113">
        <f t="shared" si="12"/>
        <v>0.9662921348314607</v>
      </c>
      <c r="N21" s="76"/>
      <c r="P21" s="24" t="s">
        <v>21</v>
      </c>
      <c r="Q21" s="45">
        <f>BD13/AF13</f>
        <v>0.10526315789473684</v>
      </c>
      <c r="R21" s="45">
        <f t="shared" ref="R21:AB21" si="13">BE13/AG13</f>
        <v>0.18867924528301888</v>
      </c>
      <c r="S21" s="45">
        <f t="shared" si="13"/>
        <v>1.2048192771084338E-2</v>
      </c>
      <c r="T21" s="45">
        <f t="shared" si="13"/>
        <v>0</v>
      </c>
      <c r="U21" s="45">
        <f t="shared" si="13"/>
        <v>0</v>
      </c>
      <c r="V21" s="45">
        <f t="shared" si="13"/>
        <v>0</v>
      </c>
      <c r="W21" s="45">
        <f t="shared" si="13"/>
        <v>0</v>
      </c>
      <c r="X21" s="45">
        <f t="shared" si="13"/>
        <v>1.7857142857142856E-2</v>
      </c>
      <c r="Y21" s="45">
        <f t="shared" si="13"/>
        <v>1.0416666666666666E-2</v>
      </c>
      <c r="Z21" s="45">
        <f t="shared" si="13"/>
        <v>1.1904761904761904E-2</v>
      </c>
      <c r="AA21" s="45">
        <f t="shared" si="13"/>
        <v>0</v>
      </c>
      <c r="AB21" s="45">
        <f t="shared" si="13"/>
        <v>0</v>
      </c>
      <c r="AC21" s="46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</row>
    <row r="22" spans="1:40" x14ac:dyDescent="0.25">
      <c r="A22" s="28" t="s">
        <v>22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2"/>
      <c r="P22" s="28" t="s">
        <v>22</v>
      </c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8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</row>
    <row r="23" spans="1:40" ht="30" x14ac:dyDescent="0.25">
      <c r="A23" s="29" t="s">
        <v>23</v>
      </c>
      <c r="B23" s="113">
        <f>AF15/AR15</f>
        <v>1.0269541778975741</v>
      </c>
      <c r="C23" s="113">
        <f t="shared" ref="C23:M23" si="14">AG15/AS15</f>
        <v>1.040983606557377</v>
      </c>
      <c r="D23" s="113">
        <f t="shared" si="14"/>
        <v>1.0432432432432432</v>
      </c>
      <c r="E23" s="113">
        <f t="shared" si="14"/>
        <v>0.92718446601941751</v>
      </c>
      <c r="F23" s="113">
        <f t="shared" si="14"/>
        <v>1.1534653465346534</v>
      </c>
      <c r="G23" s="113">
        <f t="shared" si="14"/>
        <v>0.8878048780487805</v>
      </c>
      <c r="H23" s="113">
        <f t="shared" si="14"/>
        <v>0.73529411764705888</v>
      </c>
      <c r="I23" s="113">
        <f t="shared" si="14"/>
        <v>0.90243902439024393</v>
      </c>
      <c r="J23" s="113">
        <f t="shared" si="14"/>
        <v>1.1632124352331605</v>
      </c>
      <c r="K23" s="113">
        <f t="shared" si="14"/>
        <v>0.97108433734939759</v>
      </c>
      <c r="L23" s="113">
        <f t="shared" si="14"/>
        <v>0.75294117647058822</v>
      </c>
      <c r="M23" s="113">
        <f t="shared" si="14"/>
        <v>0.99186991869918695</v>
      </c>
      <c r="N23" s="76"/>
      <c r="P23" s="29" t="s">
        <v>23</v>
      </c>
      <c r="Q23" s="49">
        <f>BD15/AF15</f>
        <v>1.5748031496062992E-2</v>
      </c>
      <c r="R23" s="49">
        <f t="shared" ref="R23:AB23" si="15">BE15/AG15</f>
        <v>2.0997375328083989E-2</v>
      </c>
      <c r="S23" s="49">
        <f t="shared" si="15"/>
        <v>5.1813471502590676E-3</v>
      </c>
      <c r="T23" s="49">
        <f t="shared" si="15"/>
        <v>5.235602094240838E-3</v>
      </c>
      <c r="U23" s="49">
        <f t="shared" si="15"/>
        <v>0</v>
      </c>
      <c r="V23" s="49">
        <f t="shared" si="15"/>
        <v>0</v>
      </c>
      <c r="W23" s="49">
        <f t="shared" si="15"/>
        <v>2.6666666666666666E-3</v>
      </c>
      <c r="X23" s="49">
        <f t="shared" si="15"/>
        <v>2.7027027027027029E-3</v>
      </c>
      <c r="Y23" s="49">
        <f t="shared" si="15"/>
        <v>2.2271714922048997E-3</v>
      </c>
      <c r="Z23" s="49">
        <f t="shared" si="15"/>
        <v>4.9627791563275434E-3</v>
      </c>
      <c r="AA23" s="49">
        <f t="shared" si="15"/>
        <v>0</v>
      </c>
      <c r="AB23" s="49">
        <f t="shared" si="15"/>
        <v>0</v>
      </c>
      <c r="AC23" s="50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</row>
    <row r="24" spans="1:40" x14ac:dyDescent="0.25"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</row>
    <row r="25" spans="1:40" x14ac:dyDescent="0.25">
      <c r="A25" s="83" t="str">
        <f>A4</f>
        <v>ZZ:</v>
      </c>
      <c r="B25" s="116">
        <f>$B$4</f>
        <v>0</v>
      </c>
      <c r="C25" s="116"/>
      <c r="P25" s="83" t="str">
        <f>P4</f>
        <v>ZZ:</v>
      </c>
      <c r="Q25" s="116">
        <f>$B$4</f>
        <v>0</v>
      </c>
      <c r="R25" s="116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</row>
    <row r="26" spans="1:40" ht="18.75" x14ac:dyDescent="0.3">
      <c r="A26" s="117" t="s">
        <v>28</v>
      </c>
      <c r="B26" s="117"/>
      <c r="C26" s="117"/>
      <c r="D26" s="117"/>
      <c r="E26" s="117"/>
      <c r="F26" s="117"/>
      <c r="G26" s="117"/>
      <c r="H26" s="9"/>
      <c r="I26" s="9"/>
      <c r="J26" s="9"/>
      <c r="K26" s="9"/>
      <c r="L26" s="9"/>
      <c r="M26" s="9"/>
      <c r="N26" s="9"/>
      <c r="P26" s="117" t="s">
        <v>35</v>
      </c>
      <c r="Q26" s="117"/>
      <c r="R26" s="117"/>
      <c r="S26" s="117"/>
      <c r="T26" s="117"/>
      <c r="U26" s="117"/>
      <c r="V26" s="117"/>
      <c r="W26" s="9"/>
      <c r="X26" s="9"/>
      <c r="Y26" s="9"/>
      <c r="Z26" s="9"/>
      <c r="AA26" s="9"/>
      <c r="AB26" s="9"/>
      <c r="AC26" s="9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</row>
    <row r="27" spans="1:40" ht="18.75" x14ac:dyDescent="0.3">
      <c r="A27" s="8"/>
      <c r="B27" s="8"/>
      <c r="C27" s="8"/>
      <c r="D27" s="8"/>
      <c r="E27" s="8"/>
      <c r="F27" s="8"/>
      <c r="G27" s="8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</row>
    <row r="28" spans="1:40" ht="15.75" x14ac:dyDescent="0.25">
      <c r="A28" s="2" t="s">
        <v>24</v>
      </c>
      <c r="C28" s="7" t="s">
        <v>27</v>
      </c>
      <c r="P28" s="35" t="s">
        <v>36</v>
      </c>
      <c r="S28" s="7" t="s">
        <v>37</v>
      </c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</row>
    <row r="29" spans="1:40" ht="75" x14ac:dyDescent="0.25">
      <c r="A29" s="5" t="s">
        <v>2</v>
      </c>
      <c r="B29" s="10">
        <v>44562</v>
      </c>
      <c r="C29" s="10">
        <v>44593</v>
      </c>
      <c r="D29" s="10">
        <v>44621</v>
      </c>
      <c r="E29" s="10">
        <v>44652</v>
      </c>
      <c r="F29" s="10">
        <v>44682</v>
      </c>
      <c r="G29" s="10">
        <v>44713</v>
      </c>
      <c r="H29" s="10">
        <v>44743</v>
      </c>
      <c r="I29" s="10">
        <v>44774</v>
      </c>
      <c r="J29" s="10">
        <v>44805</v>
      </c>
      <c r="K29" s="10">
        <v>44835</v>
      </c>
      <c r="L29" s="10">
        <v>44866</v>
      </c>
      <c r="M29" s="10">
        <v>44896</v>
      </c>
      <c r="N29" s="14" t="s">
        <v>18</v>
      </c>
      <c r="P29" s="5" t="s">
        <v>2</v>
      </c>
      <c r="Q29" s="10">
        <v>44562</v>
      </c>
      <c r="R29" s="10">
        <v>44593</v>
      </c>
      <c r="S29" s="10">
        <v>44621</v>
      </c>
      <c r="T29" s="10">
        <v>44652</v>
      </c>
      <c r="U29" s="10">
        <v>44682</v>
      </c>
      <c r="V29" s="10">
        <v>44713</v>
      </c>
      <c r="W29" s="10">
        <v>44743</v>
      </c>
      <c r="X29" s="10">
        <v>44774</v>
      </c>
      <c r="Y29" s="10">
        <v>44805</v>
      </c>
      <c r="Z29" s="10">
        <v>44835</v>
      </c>
      <c r="AA29" s="10">
        <v>44866</v>
      </c>
      <c r="AB29" s="10">
        <v>44896</v>
      </c>
      <c r="AC29" s="14" t="s">
        <v>18</v>
      </c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</row>
    <row r="30" spans="1:40" x14ac:dyDescent="0.25">
      <c r="A30" s="22" t="s">
        <v>15</v>
      </c>
      <c r="B30" s="37">
        <f>BD8</f>
        <v>415.74619999999999</v>
      </c>
      <c r="C30" s="37">
        <f t="shared" ref="C30:M30" si="16">BE8</f>
        <v>355.43758000000003</v>
      </c>
      <c r="D30" s="37">
        <f t="shared" si="16"/>
        <v>257.33645999999999</v>
      </c>
      <c r="E30" s="37">
        <f t="shared" si="16"/>
        <v>175.39725000000001</v>
      </c>
      <c r="F30" s="37">
        <f t="shared" si="16"/>
        <v>89.440700000000007</v>
      </c>
      <c r="G30" s="37">
        <f t="shared" si="16"/>
        <v>32.904559999999996</v>
      </c>
      <c r="H30" s="37">
        <f t="shared" si="16"/>
        <v>28.43507</v>
      </c>
      <c r="I30" s="37">
        <f t="shared" si="16"/>
        <v>88.276200000000003</v>
      </c>
      <c r="J30" s="37">
        <f t="shared" si="16"/>
        <v>50.243670000000002</v>
      </c>
      <c r="K30" s="37">
        <f t="shared" si="16"/>
        <v>98.392899999999997</v>
      </c>
      <c r="L30" s="37">
        <f t="shared" si="16"/>
        <v>68.547989999999999</v>
      </c>
      <c r="M30" s="37">
        <f t="shared" si="16"/>
        <v>62.083170000000003</v>
      </c>
      <c r="N30" s="61">
        <f>SUM(B30:M30)</f>
        <v>1722.2417500000004</v>
      </c>
      <c r="P30" s="22" t="s">
        <v>15</v>
      </c>
      <c r="Q30" s="60">
        <f>AF8/AF9</f>
        <v>1.2323008528198076</v>
      </c>
      <c r="R30" s="60">
        <f t="shared" ref="R30:AB30" si="17">AG8/AG9</f>
        <v>1.1921153333333334</v>
      </c>
      <c r="S30" s="60">
        <f t="shared" si="17"/>
        <v>1.1841386637458926</v>
      </c>
      <c r="T30" s="60">
        <f t="shared" si="17"/>
        <v>1.1555249291896144</v>
      </c>
      <c r="U30" s="60">
        <f t="shared" si="17"/>
        <v>1.2215574677478807</v>
      </c>
      <c r="V30" s="60">
        <f t="shared" si="17"/>
        <v>1.2454269548133596</v>
      </c>
      <c r="W30" s="60">
        <f t="shared" si="17"/>
        <v>1.2084797579425113</v>
      </c>
      <c r="X30" s="60">
        <f t="shared" si="17"/>
        <v>1.175978488372093</v>
      </c>
      <c r="Y30" s="60">
        <f t="shared" si="17"/>
        <v>1.104030922045264</v>
      </c>
      <c r="Z30" s="60">
        <f t="shared" si="17"/>
        <v>1.187579421196715</v>
      </c>
      <c r="AA30" s="60">
        <f t="shared" si="17"/>
        <v>1.1709203134218289</v>
      </c>
      <c r="AB30" s="60">
        <f t="shared" si="17"/>
        <v>1.1239886706531739</v>
      </c>
      <c r="AC30" s="103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</row>
    <row r="31" spans="1:40" x14ac:dyDescent="0.25">
      <c r="A31" s="23" t="s">
        <v>30</v>
      </c>
      <c r="B31" s="38">
        <f>BD10</f>
        <v>26.48498</v>
      </c>
      <c r="C31" s="38">
        <f t="shared" ref="C31:M31" si="18">BE10</f>
        <v>75.341260000000005</v>
      </c>
      <c r="D31" s="38">
        <f t="shared" si="18"/>
        <v>29.662320000000001</v>
      </c>
      <c r="E31" s="38">
        <f t="shared" si="18"/>
        <v>47.598230000000001</v>
      </c>
      <c r="F31" s="38">
        <f t="shared" si="18"/>
        <v>1.2796000000000001</v>
      </c>
      <c r="G31" s="38">
        <f t="shared" si="18"/>
        <v>4.5036399999999999</v>
      </c>
      <c r="H31" s="38">
        <f t="shared" si="18"/>
        <v>0.57410000000000005</v>
      </c>
      <c r="I31" s="38">
        <f t="shared" si="18"/>
        <v>4.4196</v>
      </c>
      <c r="J31" s="38">
        <f t="shared" si="18"/>
        <v>18.408300000000001</v>
      </c>
      <c r="K31" s="38">
        <f t="shared" si="18"/>
        <v>11.62017</v>
      </c>
      <c r="L31" s="38">
        <f t="shared" si="18"/>
        <v>17.37425</v>
      </c>
      <c r="M31" s="38">
        <f t="shared" si="18"/>
        <v>0</v>
      </c>
      <c r="N31" s="63">
        <f t="shared" ref="N31:N34" si="19">SUM(B31:M31)</f>
        <v>237.26644999999996</v>
      </c>
      <c r="P31" s="23" t="s">
        <v>30</v>
      </c>
      <c r="Q31" s="62">
        <f>AF10/AF11</f>
        <v>1.6341169466248038</v>
      </c>
      <c r="R31" s="62">
        <f t="shared" ref="R31:AB31" si="20">AG10/AG11</f>
        <v>1.7240473728170083</v>
      </c>
      <c r="S31" s="62">
        <f t="shared" si="20"/>
        <v>1.7969423744575326</v>
      </c>
      <c r="T31" s="62">
        <f t="shared" si="20"/>
        <v>1.8708125768476127</v>
      </c>
      <c r="U31" s="62">
        <f t="shared" si="20"/>
        <v>1.7534486678200691</v>
      </c>
      <c r="V31" s="62">
        <f t="shared" si="20"/>
        <v>1.8537874836795252</v>
      </c>
      <c r="W31" s="62">
        <f t="shared" si="20"/>
        <v>1.8002154249815228</v>
      </c>
      <c r="X31" s="62">
        <f t="shared" si="20"/>
        <v>1.9592751947097722</v>
      </c>
      <c r="Y31" s="62">
        <f t="shared" si="20"/>
        <v>1.8076944778761062</v>
      </c>
      <c r="Z31" s="62">
        <f t="shared" si="20"/>
        <v>1.8400876631079477</v>
      </c>
      <c r="AA31" s="62">
        <f t="shared" si="20"/>
        <v>1.9487944271481941</v>
      </c>
      <c r="AB31" s="62">
        <f t="shared" si="20"/>
        <v>1.8621445278969957</v>
      </c>
      <c r="AC31" s="104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</row>
    <row r="32" spans="1:40" x14ac:dyDescent="0.25">
      <c r="A32" s="24" t="s">
        <v>16</v>
      </c>
      <c r="B32" s="39">
        <f>BD12</f>
        <v>12.554690000000001</v>
      </c>
      <c r="C32" s="39">
        <f t="shared" ref="C32:M32" si="21">BE12</f>
        <v>55.043999999999997</v>
      </c>
      <c r="D32" s="39">
        <f t="shared" si="21"/>
        <v>1.8166</v>
      </c>
      <c r="E32" s="39">
        <f t="shared" si="21"/>
        <v>0</v>
      </c>
      <c r="F32" s="39">
        <f t="shared" si="21"/>
        <v>0</v>
      </c>
      <c r="G32" s="39">
        <f t="shared" si="21"/>
        <v>0</v>
      </c>
      <c r="H32" s="39">
        <f t="shared" si="21"/>
        <v>0</v>
      </c>
      <c r="I32" s="39">
        <f t="shared" si="21"/>
        <v>12.322900000000001</v>
      </c>
      <c r="J32" s="39">
        <f t="shared" si="21"/>
        <v>0.59240000000000004</v>
      </c>
      <c r="K32" s="39">
        <f t="shared" si="21"/>
        <v>0.59240000000000004</v>
      </c>
      <c r="L32" s="39">
        <f t="shared" si="21"/>
        <v>0</v>
      </c>
      <c r="M32" s="39">
        <f t="shared" si="21"/>
        <v>0</v>
      </c>
      <c r="N32" s="64">
        <f t="shared" si="19"/>
        <v>82.922989999999999</v>
      </c>
      <c r="P32" s="24" t="s">
        <v>16</v>
      </c>
      <c r="Q32" s="39">
        <f>AF12/AF13</f>
        <v>1.7098588157894739</v>
      </c>
      <c r="R32" s="39">
        <f t="shared" ref="R32:AB32" si="22">AG12/AG13</f>
        <v>2.3232276415094342</v>
      </c>
      <c r="S32" s="39">
        <f t="shared" si="22"/>
        <v>1.9562109638554217</v>
      </c>
      <c r="T32" s="39">
        <f t="shared" si="22"/>
        <v>2.4225026249999999</v>
      </c>
      <c r="U32" s="39">
        <f t="shared" si="22"/>
        <v>2.3939605511811024</v>
      </c>
      <c r="V32" s="39">
        <f t="shared" si="22"/>
        <v>1.7111479999999999</v>
      </c>
      <c r="W32" s="39">
        <f t="shared" si="22"/>
        <v>2.2227885046728972</v>
      </c>
      <c r="X32" s="39">
        <f t="shared" si="22"/>
        <v>2.2951858928571425</v>
      </c>
      <c r="Y32" s="39">
        <f t="shared" si="22"/>
        <v>2.1523080208333334</v>
      </c>
      <c r="Z32" s="39">
        <f t="shared" si="22"/>
        <v>1.7648039285714285</v>
      </c>
      <c r="AA32" s="39">
        <f t="shared" si="22"/>
        <v>2.3173123655913979</v>
      </c>
      <c r="AB32" s="39">
        <f t="shared" si="22"/>
        <v>2.4754862790697674</v>
      </c>
      <c r="AC32" s="105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</row>
    <row r="33" spans="1:40" x14ac:dyDescent="0.25">
      <c r="A33" s="25" t="s">
        <v>17</v>
      </c>
      <c r="B33" s="34"/>
      <c r="C33" s="34"/>
      <c r="D33" s="34"/>
      <c r="E33" s="34"/>
      <c r="F33" s="34"/>
      <c r="G33" s="34"/>
      <c r="H33" s="65"/>
      <c r="I33" s="34"/>
      <c r="J33" s="34"/>
      <c r="K33" s="34"/>
      <c r="L33" s="34"/>
      <c r="M33" s="34"/>
      <c r="N33" s="66">
        <f t="shared" si="19"/>
        <v>0</v>
      </c>
      <c r="P33" s="107" t="s">
        <v>17</v>
      </c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6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</row>
    <row r="34" spans="1:40" ht="30" x14ac:dyDescent="0.25">
      <c r="A34" s="26" t="s">
        <v>23</v>
      </c>
      <c r="B34" s="40">
        <f>BD14</f>
        <v>4.6314200000000003</v>
      </c>
      <c r="C34" s="40">
        <f t="shared" ref="C34:M34" si="23">BE14</f>
        <v>6.25542</v>
      </c>
      <c r="D34" s="40">
        <f t="shared" si="23"/>
        <v>1.8965000000000001</v>
      </c>
      <c r="E34" s="40">
        <f t="shared" si="23"/>
        <v>1.1482000000000001</v>
      </c>
      <c r="F34" s="40">
        <f t="shared" si="23"/>
        <v>0</v>
      </c>
      <c r="G34" s="40">
        <f t="shared" si="23"/>
        <v>0</v>
      </c>
      <c r="H34" s="40">
        <f t="shared" si="23"/>
        <v>0.57410000000000005</v>
      </c>
      <c r="I34" s="40">
        <f t="shared" si="23"/>
        <v>1.6262000000000001</v>
      </c>
      <c r="J34" s="40">
        <f t="shared" si="23"/>
        <v>0.57299999999999995</v>
      </c>
      <c r="K34" s="40">
        <f t="shared" si="23"/>
        <v>5.0113000000000003</v>
      </c>
      <c r="L34" s="40">
        <f t="shared" si="23"/>
        <v>0</v>
      </c>
      <c r="M34" s="40">
        <f t="shared" si="23"/>
        <v>0</v>
      </c>
      <c r="N34" s="68">
        <f t="shared" si="19"/>
        <v>21.716139999999996</v>
      </c>
      <c r="P34" s="26" t="s">
        <v>23</v>
      </c>
      <c r="Q34" s="67">
        <f>AF14/AF15</f>
        <v>0.67398619422572181</v>
      </c>
      <c r="R34" s="67">
        <f t="shared" ref="R34:AB34" si="24">AG14/AG15</f>
        <v>0.56729881889763778</v>
      </c>
      <c r="S34" s="67">
        <f t="shared" si="24"/>
        <v>0.59044922279792744</v>
      </c>
      <c r="T34" s="67">
        <f t="shared" si="24"/>
        <v>0.7806195811518325</v>
      </c>
      <c r="U34" s="67">
        <f t="shared" si="24"/>
        <v>0.69928216738197435</v>
      </c>
      <c r="V34" s="67">
        <f t="shared" si="24"/>
        <v>0.67000129120879126</v>
      </c>
      <c r="W34" s="67">
        <f t="shared" si="24"/>
        <v>0.81493645333333342</v>
      </c>
      <c r="X34" s="67">
        <f t="shared" si="24"/>
        <v>0.69741986486486485</v>
      </c>
      <c r="Y34" s="67">
        <f t="shared" si="24"/>
        <v>0.58641677060133635</v>
      </c>
      <c r="Z34" s="67">
        <f t="shared" si="24"/>
        <v>0.69594146401985113</v>
      </c>
      <c r="AA34" s="67">
        <f t="shared" si="24"/>
        <v>0.58747128125000003</v>
      </c>
      <c r="AB34" s="67">
        <f t="shared" si="24"/>
        <v>0.68569087431693987</v>
      </c>
      <c r="AC34" s="106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</row>
    <row r="35" spans="1:40" x14ac:dyDescent="0.25"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</row>
    <row r="36" spans="1:40" x14ac:dyDescent="0.25"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</row>
    <row r="37" spans="1:40" ht="15.75" x14ac:dyDescent="0.25">
      <c r="A37" s="2" t="s">
        <v>19</v>
      </c>
      <c r="C37" s="7" t="s">
        <v>26</v>
      </c>
      <c r="P37" s="2" t="s">
        <v>34</v>
      </c>
      <c r="R37" s="7"/>
      <c r="S37" s="7" t="s">
        <v>38</v>
      </c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</row>
    <row r="38" spans="1:40" ht="75" x14ac:dyDescent="0.25">
      <c r="A38" s="5" t="s">
        <v>2</v>
      </c>
      <c r="B38" s="10">
        <v>44562</v>
      </c>
      <c r="C38" s="10">
        <v>44593</v>
      </c>
      <c r="D38" s="10">
        <v>44621</v>
      </c>
      <c r="E38" s="10">
        <v>44652</v>
      </c>
      <c r="F38" s="10">
        <v>44682</v>
      </c>
      <c r="G38" s="10">
        <v>44713</v>
      </c>
      <c r="H38" s="10">
        <v>44743</v>
      </c>
      <c r="I38" s="10">
        <v>44774</v>
      </c>
      <c r="J38" s="10">
        <v>44805</v>
      </c>
      <c r="K38" s="10">
        <v>44835</v>
      </c>
      <c r="L38" s="10">
        <v>44866</v>
      </c>
      <c r="M38" s="10">
        <v>44896</v>
      </c>
      <c r="N38" s="14" t="s">
        <v>18</v>
      </c>
      <c r="P38" s="5" t="s">
        <v>2</v>
      </c>
      <c r="Q38" s="10">
        <v>44562</v>
      </c>
      <c r="R38" s="10">
        <v>44593</v>
      </c>
      <c r="S38" s="10">
        <v>44621</v>
      </c>
      <c r="T38" s="10">
        <v>44652</v>
      </c>
      <c r="U38" s="10">
        <v>44682</v>
      </c>
      <c r="V38" s="10">
        <v>44713</v>
      </c>
      <c r="W38" s="10">
        <v>44743</v>
      </c>
      <c r="X38" s="10">
        <v>44774</v>
      </c>
      <c r="Y38" s="10">
        <v>44805</v>
      </c>
      <c r="Z38" s="10">
        <v>44835</v>
      </c>
      <c r="AA38" s="10">
        <v>44866</v>
      </c>
      <c r="AB38" s="10">
        <v>44896</v>
      </c>
      <c r="AC38" s="14" t="s">
        <v>18</v>
      </c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</row>
    <row r="39" spans="1:40" x14ac:dyDescent="0.25">
      <c r="A39" s="22" t="s">
        <v>15</v>
      </c>
      <c r="B39" s="15">
        <f>BD9</f>
        <v>154</v>
      </c>
      <c r="C39" s="15">
        <f t="shared" ref="C39:M39" si="25">BE9</f>
        <v>197</v>
      </c>
      <c r="D39" s="15">
        <f t="shared" si="25"/>
        <v>165</v>
      </c>
      <c r="E39" s="15">
        <f t="shared" si="25"/>
        <v>90</v>
      </c>
      <c r="F39" s="15">
        <f t="shared" si="25"/>
        <v>25</v>
      </c>
      <c r="G39" s="15">
        <f t="shared" si="25"/>
        <v>6</v>
      </c>
      <c r="H39" s="15">
        <f t="shared" si="25"/>
        <v>19</v>
      </c>
      <c r="I39" s="15">
        <f t="shared" si="25"/>
        <v>47</v>
      </c>
      <c r="J39" s="15">
        <f t="shared" si="25"/>
        <v>47</v>
      </c>
      <c r="K39" s="15">
        <f t="shared" si="25"/>
        <v>57</v>
      </c>
      <c r="L39" s="15">
        <f t="shared" si="25"/>
        <v>33</v>
      </c>
      <c r="M39" s="15">
        <f t="shared" si="25"/>
        <v>36</v>
      </c>
      <c r="N39" s="11">
        <f t="shared" ref="N39:N43" si="26">SUM(B39:M39)</f>
        <v>876</v>
      </c>
      <c r="P39" s="27" t="s">
        <v>15</v>
      </c>
      <c r="Q39" s="55">
        <f t="shared" ref="Q39:AC43" si="27">IF(B39&gt;0,B30/B39,"")</f>
        <v>2.6996506493506494</v>
      </c>
      <c r="R39" s="55">
        <f t="shared" si="27"/>
        <v>1.8042516751269038</v>
      </c>
      <c r="S39" s="55">
        <f t="shared" si="27"/>
        <v>1.5596149090909091</v>
      </c>
      <c r="T39" s="55">
        <f t="shared" si="27"/>
        <v>1.9488583333333336</v>
      </c>
      <c r="U39" s="55">
        <f t="shared" si="27"/>
        <v>3.5776280000000003</v>
      </c>
      <c r="V39" s="55">
        <f t="shared" si="27"/>
        <v>5.484093333333333</v>
      </c>
      <c r="W39" s="55">
        <f t="shared" si="27"/>
        <v>1.4965826315789474</v>
      </c>
      <c r="X39" s="55">
        <f t="shared" si="27"/>
        <v>1.8782170212765958</v>
      </c>
      <c r="Y39" s="55">
        <f t="shared" si="27"/>
        <v>1.0690142553191491</v>
      </c>
      <c r="Z39" s="55">
        <f t="shared" si="27"/>
        <v>1.7261912280701754</v>
      </c>
      <c r="AA39" s="55">
        <f t="shared" si="27"/>
        <v>2.077211818181818</v>
      </c>
      <c r="AB39" s="55">
        <f t="shared" si="27"/>
        <v>1.7245325</v>
      </c>
      <c r="AC39" s="56">
        <f t="shared" si="27"/>
        <v>1.9660293949771694</v>
      </c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</row>
    <row r="40" spans="1:40" x14ac:dyDescent="0.25">
      <c r="A40" s="23" t="s">
        <v>30</v>
      </c>
      <c r="B40" s="16">
        <f>BD11</f>
        <v>15</v>
      </c>
      <c r="C40" s="16">
        <f t="shared" ref="C40:M40" si="28">BE11</f>
        <v>23</v>
      </c>
      <c r="D40" s="16">
        <f t="shared" si="28"/>
        <v>13</v>
      </c>
      <c r="E40" s="16">
        <f t="shared" si="28"/>
        <v>16</v>
      </c>
      <c r="F40" s="16">
        <f t="shared" si="28"/>
        <v>1</v>
      </c>
      <c r="G40" s="16">
        <f t="shared" si="28"/>
        <v>1</v>
      </c>
      <c r="H40" s="16">
        <f t="shared" si="28"/>
        <v>1</v>
      </c>
      <c r="I40" s="16">
        <f t="shared" si="28"/>
        <v>2</v>
      </c>
      <c r="J40" s="16">
        <f t="shared" si="28"/>
        <v>5</v>
      </c>
      <c r="K40" s="16">
        <f t="shared" si="28"/>
        <v>4</v>
      </c>
      <c r="L40" s="16">
        <f t="shared" si="28"/>
        <v>4</v>
      </c>
      <c r="M40" s="16">
        <f t="shared" si="28"/>
        <v>0</v>
      </c>
      <c r="N40" s="11">
        <f t="shared" si="26"/>
        <v>85</v>
      </c>
      <c r="P40" s="23" t="s">
        <v>30</v>
      </c>
      <c r="Q40" s="19">
        <f t="shared" si="27"/>
        <v>1.7656653333333334</v>
      </c>
      <c r="R40" s="19">
        <f t="shared" si="27"/>
        <v>3.2757069565217392</v>
      </c>
      <c r="S40" s="19">
        <f t="shared" si="27"/>
        <v>2.2817169230769232</v>
      </c>
      <c r="T40" s="19">
        <f t="shared" si="27"/>
        <v>2.9748893750000001</v>
      </c>
      <c r="U40" s="19">
        <f t="shared" si="27"/>
        <v>1.2796000000000001</v>
      </c>
      <c r="V40" s="19">
        <f t="shared" si="27"/>
        <v>4.5036399999999999</v>
      </c>
      <c r="W40" s="19">
        <f t="shared" si="27"/>
        <v>0.57410000000000005</v>
      </c>
      <c r="X40" s="19">
        <f t="shared" si="27"/>
        <v>2.2098</v>
      </c>
      <c r="Y40" s="19">
        <f t="shared" si="27"/>
        <v>3.6816599999999999</v>
      </c>
      <c r="Z40" s="19">
        <f t="shared" si="27"/>
        <v>2.9050425</v>
      </c>
      <c r="AA40" s="19">
        <f t="shared" si="27"/>
        <v>4.3435625</v>
      </c>
      <c r="AB40" s="19" t="str">
        <f t="shared" si="27"/>
        <v/>
      </c>
      <c r="AC40" s="57">
        <f t="shared" si="27"/>
        <v>2.7913699999999997</v>
      </c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</row>
    <row r="41" spans="1:40" x14ac:dyDescent="0.25">
      <c r="A41" s="24" t="s">
        <v>16</v>
      </c>
      <c r="B41" s="17">
        <f>BD13</f>
        <v>8</v>
      </c>
      <c r="C41" s="17">
        <f t="shared" ref="C41:M41" si="29">BE13</f>
        <v>20</v>
      </c>
      <c r="D41" s="17">
        <f t="shared" si="29"/>
        <v>1</v>
      </c>
      <c r="E41" s="17">
        <f t="shared" si="29"/>
        <v>0</v>
      </c>
      <c r="F41" s="17">
        <f t="shared" si="29"/>
        <v>0</v>
      </c>
      <c r="G41" s="17">
        <f t="shared" si="29"/>
        <v>0</v>
      </c>
      <c r="H41" s="17">
        <f t="shared" si="29"/>
        <v>0</v>
      </c>
      <c r="I41" s="17">
        <f t="shared" si="29"/>
        <v>2</v>
      </c>
      <c r="J41" s="17">
        <f t="shared" si="29"/>
        <v>1</v>
      </c>
      <c r="K41" s="17">
        <f t="shared" si="29"/>
        <v>1</v>
      </c>
      <c r="L41" s="17">
        <f t="shared" si="29"/>
        <v>0</v>
      </c>
      <c r="M41" s="17">
        <f t="shared" si="29"/>
        <v>0</v>
      </c>
      <c r="N41" s="12">
        <f t="shared" si="26"/>
        <v>33</v>
      </c>
      <c r="P41" s="24" t="s">
        <v>16</v>
      </c>
      <c r="Q41" s="20">
        <f t="shared" si="27"/>
        <v>1.5693362500000001</v>
      </c>
      <c r="R41" s="20">
        <f t="shared" si="27"/>
        <v>2.7521999999999998</v>
      </c>
      <c r="S41" s="20">
        <f t="shared" si="27"/>
        <v>1.8166</v>
      </c>
      <c r="T41" s="20" t="str">
        <f t="shared" si="27"/>
        <v/>
      </c>
      <c r="U41" s="20" t="str">
        <f t="shared" si="27"/>
        <v/>
      </c>
      <c r="V41" s="20" t="str">
        <f t="shared" si="27"/>
        <v/>
      </c>
      <c r="W41" s="20" t="str">
        <f t="shared" si="27"/>
        <v/>
      </c>
      <c r="X41" s="20">
        <f t="shared" si="27"/>
        <v>6.1614500000000003</v>
      </c>
      <c r="Y41" s="20">
        <f t="shared" si="27"/>
        <v>0.59240000000000004</v>
      </c>
      <c r="Z41" s="20">
        <f t="shared" si="27"/>
        <v>0.59240000000000004</v>
      </c>
      <c r="AA41" s="20" t="str">
        <f t="shared" si="27"/>
        <v/>
      </c>
      <c r="AB41" s="20" t="str">
        <f t="shared" si="27"/>
        <v/>
      </c>
      <c r="AC41" s="58">
        <f t="shared" si="27"/>
        <v>2.5128178787878785</v>
      </c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</row>
    <row r="42" spans="1:40" x14ac:dyDescent="0.25">
      <c r="A42" s="25" t="s">
        <v>17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3">
        <f t="shared" si="26"/>
        <v>0</v>
      </c>
      <c r="P42" s="25" t="s">
        <v>17</v>
      </c>
      <c r="Q42" s="30" t="str">
        <f t="shared" si="27"/>
        <v/>
      </c>
      <c r="R42" s="30" t="str">
        <f t="shared" si="27"/>
        <v/>
      </c>
      <c r="S42" s="30" t="str">
        <f t="shared" si="27"/>
        <v/>
      </c>
      <c r="T42" s="30" t="str">
        <f t="shared" si="27"/>
        <v/>
      </c>
      <c r="U42" s="30" t="str">
        <f t="shared" si="27"/>
        <v/>
      </c>
      <c r="V42" s="30" t="str">
        <f t="shared" si="27"/>
        <v/>
      </c>
      <c r="W42" s="30" t="str">
        <f t="shared" si="27"/>
        <v/>
      </c>
      <c r="X42" s="30" t="str">
        <f t="shared" si="27"/>
        <v/>
      </c>
      <c r="Y42" s="30" t="str">
        <f t="shared" si="27"/>
        <v/>
      </c>
      <c r="Z42" s="30" t="str">
        <f t="shared" si="27"/>
        <v/>
      </c>
      <c r="AA42" s="30" t="str">
        <f t="shared" si="27"/>
        <v/>
      </c>
      <c r="AB42" s="30" t="str">
        <f t="shared" si="27"/>
        <v/>
      </c>
      <c r="AC42" s="31" t="str">
        <f t="shared" si="27"/>
        <v/>
      </c>
    </row>
    <row r="43" spans="1:40" ht="30" x14ac:dyDescent="0.25">
      <c r="A43" s="26" t="s">
        <v>23</v>
      </c>
      <c r="B43" s="18">
        <f>BD15</f>
        <v>6</v>
      </c>
      <c r="C43" s="18">
        <f t="shared" ref="C43:M43" si="30">BE15</f>
        <v>8</v>
      </c>
      <c r="D43" s="18">
        <f t="shared" si="30"/>
        <v>2</v>
      </c>
      <c r="E43" s="18">
        <f t="shared" si="30"/>
        <v>2</v>
      </c>
      <c r="F43" s="18">
        <f t="shared" si="30"/>
        <v>0</v>
      </c>
      <c r="G43" s="18">
        <f t="shared" si="30"/>
        <v>0</v>
      </c>
      <c r="H43" s="18">
        <f t="shared" si="30"/>
        <v>1</v>
      </c>
      <c r="I43" s="18">
        <f t="shared" si="30"/>
        <v>1</v>
      </c>
      <c r="J43" s="18">
        <f t="shared" si="30"/>
        <v>1</v>
      </c>
      <c r="K43" s="18">
        <f t="shared" si="30"/>
        <v>2</v>
      </c>
      <c r="L43" s="18">
        <f t="shared" si="30"/>
        <v>0</v>
      </c>
      <c r="M43" s="18">
        <f t="shared" si="30"/>
        <v>0</v>
      </c>
      <c r="N43" s="13">
        <f t="shared" si="26"/>
        <v>23</v>
      </c>
      <c r="P43" s="26" t="s">
        <v>23</v>
      </c>
      <c r="Q43" s="21">
        <f t="shared" si="27"/>
        <v>0.77190333333333339</v>
      </c>
      <c r="R43" s="21">
        <f t="shared" si="27"/>
        <v>0.7819275</v>
      </c>
      <c r="S43" s="21">
        <f t="shared" si="27"/>
        <v>0.94825000000000004</v>
      </c>
      <c r="T43" s="21">
        <f t="shared" si="27"/>
        <v>0.57410000000000005</v>
      </c>
      <c r="U43" s="21" t="str">
        <f t="shared" si="27"/>
        <v/>
      </c>
      <c r="V43" s="21" t="str">
        <f t="shared" si="27"/>
        <v/>
      </c>
      <c r="W43" s="21">
        <f t="shared" si="27"/>
        <v>0.57410000000000005</v>
      </c>
      <c r="X43" s="21">
        <f t="shared" si="27"/>
        <v>1.6262000000000001</v>
      </c>
      <c r="Y43" s="21">
        <f t="shared" si="27"/>
        <v>0.57299999999999995</v>
      </c>
      <c r="Z43" s="21">
        <f t="shared" si="27"/>
        <v>2.5056500000000002</v>
      </c>
      <c r="AA43" s="21" t="str">
        <f t="shared" si="27"/>
        <v/>
      </c>
      <c r="AB43" s="21" t="str">
        <f t="shared" si="27"/>
        <v/>
      </c>
      <c r="AC43" s="59">
        <f t="shared" si="27"/>
        <v>0.9441799999999998</v>
      </c>
    </row>
  </sheetData>
  <mergeCells count="9">
    <mergeCell ref="A2:F2"/>
    <mergeCell ref="B4:C4"/>
    <mergeCell ref="A6:G6"/>
    <mergeCell ref="A26:G26"/>
    <mergeCell ref="P6:V6"/>
    <mergeCell ref="P26:V26"/>
    <mergeCell ref="B25:C25"/>
    <mergeCell ref="Q4:R4"/>
    <mergeCell ref="Q25:R25"/>
  </mergeCells>
  <conditionalFormatting sqref="B22:N22 B10:N11 B13:N14 B19:N20">
    <cfRule type="cellIs" dxfId="4" priority="66" operator="lessThan">
      <formula>0.95</formula>
    </cfRule>
  </conditionalFormatting>
  <conditionalFormatting sqref="B11:N12 B14:N14 B20:N21 B23:N23">
    <cfRule type="cellIs" dxfId="3" priority="64" operator="lessThan">
      <formula>1</formula>
    </cfRule>
  </conditionalFormatting>
  <conditionalFormatting sqref="B13:N13 B22:N22">
    <cfRule type="cellIs" dxfId="2" priority="60" operator="lessThan">
      <formula>0.95</formula>
    </cfRule>
    <cfRule type="cellIs" dxfId="1" priority="62" operator="lessThan">
      <formula>0.95</formula>
    </cfRule>
  </conditionalFormatting>
  <conditionalFormatting sqref="Q10:AC14">
    <cfRule type="cellIs" dxfId="0" priority="20" operator="greaterThan">
      <formula>0.03</formula>
    </cfRule>
  </conditionalFormatting>
  <printOptions horizontalCentered="1"/>
  <pageMargins left="0.19685039370078741" right="0.15748031496062992" top="0.35433070866141736" bottom="0.23622047244094491" header="0.15748031496062992" footer="0.15748031496062992"/>
  <pageSetup paperSize="9" scale="96" orientation="landscape" r:id="rId1"/>
  <headerFooter>
    <oddFooter>&amp;L&amp;A&amp;C&amp;P  z  &amp;N&amp;R&amp;D</oddFooter>
  </headerFooter>
  <rowBreaks count="1" manualBreakCount="1">
    <brk id="24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"/>
  <sheetViews>
    <sheetView workbookViewId="0">
      <selection activeCell="A9" sqref="A9"/>
    </sheetView>
  </sheetViews>
  <sheetFormatPr defaultRowHeight="15" x14ac:dyDescent="0.25"/>
  <cols>
    <col min="1" max="1" width="27.5703125" customWidth="1"/>
    <col min="8" max="8" width="10" bestFit="1" customWidth="1"/>
    <col min="9" max="10" width="9.28515625" bestFit="1" customWidth="1"/>
  </cols>
  <sheetData>
    <row r="1" spans="1:14" ht="21" x14ac:dyDescent="0.35">
      <c r="A1" s="115" t="s">
        <v>39</v>
      </c>
      <c r="B1" s="115"/>
      <c r="C1" s="115"/>
      <c r="D1" s="115"/>
      <c r="E1" s="115"/>
      <c r="F1" s="115"/>
    </row>
    <row r="2" spans="1:14" x14ac:dyDescent="0.25">
      <c r="A2" s="83" t="str">
        <f>'akutní _lůžkopéče'!A4</f>
        <v>ZZ:</v>
      </c>
      <c r="B2" s="116">
        <f>'akutní _lůžkopéče'!B4</f>
        <v>0</v>
      </c>
      <c r="C2" s="116"/>
    </row>
    <row r="4" spans="1:14" ht="18.75" x14ac:dyDescent="0.3">
      <c r="A4" s="117" t="s">
        <v>40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14" x14ac:dyDescent="0.25">
      <c r="A5" s="85" t="s">
        <v>42</v>
      </c>
    </row>
    <row r="6" spans="1:14" ht="27.75" customHeight="1" x14ac:dyDescent="0.25">
      <c r="A6" s="84" t="s">
        <v>41</v>
      </c>
      <c r="B6" s="10">
        <v>44562</v>
      </c>
      <c r="C6" s="10">
        <v>44593</v>
      </c>
      <c r="D6" s="10">
        <v>44621</v>
      </c>
      <c r="E6" s="10">
        <v>44652</v>
      </c>
      <c r="F6" s="10">
        <v>44682</v>
      </c>
      <c r="G6" s="10">
        <v>44713</v>
      </c>
      <c r="H6" s="10">
        <v>44743</v>
      </c>
      <c r="I6" s="10">
        <v>44774</v>
      </c>
      <c r="J6" s="10">
        <v>44805</v>
      </c>
      <c r="K6" s="10">
        <v>44835</v>
      </c>
      <c r="L6" s="10">
        <v>44866</v>
      </c>
      <c r="M6" s="10">
        <v>44896</v>
      </c>
      <c r="N6" s="14" t="s">
        <v>18</v>
      </c>
    </row>
    <row r="7" spans="1:14" ht="19.5" customHeight="1" x14ac:dyDescent="0.25">
      <c r="A7" s="94" t="s">
        <v>44</v>
      </c>
      <c r="B7" s="86"/>
      <c r="C7" s="86"/>
      <c r="D7" s="86"/>
      <c r="E7" s="86"/>
      <c r="F7" s="86"/>
      <c r="G7" s="86"/>
      <c r="H7" s="87"/>
      <c r="I7" s="87"/>
      <c r="J7" s="87"/>
      <c r="K7" s="86"/>
      <c r="L7" s="86"/>
      <c r="M7" s="86"/>
      <c r="N7" s="88"/>
    </row>
    <row r="8" spans="1:14" ht="19.5" customHeight="1" x14ac:dyDescent="0.25">
      <c r="A8" s="97" t="s">
        <v>47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</row>
    <row r="9" spans="1:14" ht="19.5" customHeight="1" x14ac:dyDescent="0.25">
      <c r="A9" s="95" t="s">
        <v>43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90"/>
    </row>
    <row r="10" spans="1:14" ht="19.5" customHeight="1" x14ac:dyDescent="0.25">
      <c r="A10" s="95" t="s">
        <v>45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2"/>
    </row>
    <row r="11" spans="1:14" ht="19.5" customHeight="1" x14ac:dyDescent="0.25">
      <c r="A11" s="96" t="s">
        <v>46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41"/>
    </row>
  </sheetData>
  <mergeCells count="4">
    <mergeCell ref="A1:F1"/>
    <mergeCell ref="A4:G4"/>
    <mergeCell ref="H4:N4"/>
    <mergeCell ref="B2:C2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  <headerFooter>
    <oddFooter>&amp;L&amp;A&amp;C&amp;P  z  &amp;N&amp;R&amp;D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"/>
  <sheetViews>
    <sheetView workbookViewId="0">
      <selection activeCell="M14" sqref="M14"/>
    </sheetView>
  </sheetViews>
  <sheetFormatPr defaultRowHeight="15" x14ac:dyDescent="0.25"/>
  <cols>
    <col min="1" max="1" width="15.28515625" customWidth="1"/>
    <col min="8" max="8" width="10" bestFit="1" customWidth="1"/>
  </cols>
  <sheetData>
    <row r="1" spans="1:14" ht="21" x14ac:dyDescent="0.35">
      <c r="A1" s="115" t="s">
        <v>48</v>
      </c>
      <c r="B1" s="115"/>
      <c r="C1" s="115"/>
      <c r="D1" s="115"/>
      <c r="E1" s="115"/>
      <c r="F1" s="115"/>
    </row>
    <row r="2" spans="1:14" x14ac:dyDescent="0.25">
      <c r="A2" s="83" t="str">
        <f>'akutní _lůžkopéče'!A4</f>
        <v>ZZ:</v>
      </c>
      <c r="B2" s="116">
        <f>'akutní _lůžkopéče'!B4</f>
        <v>0</v>
      </c>
      <c r="C2" s="116"/>
    </row>
    <row r="4" spans="1:14" ht="18.75" x14ac:dyDescent="0.3">
      <c r="A4" s="117" t="s">
        <v>49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14" x14ac:dyDescent="0.25">
      <c r="A5" s="85"/>
    </row>
    <row r="6" spans="1:14" ht="24" x14ac:dyDescent="0.25">
      <c r="A6" s="84" t="s">
        <v>50</v>
      </c>
      <c r="B6" s="10">
        <v>44562</v>
      </c>
      <c r="C6" s="10">
        <v>44593</v>
      </c>
      <c r="D6" s="10">
        <v>44621</v>
      </c>
      <c r="E6" s="10">
        <v>44652</v>
      </c>
      <c r="F6" s="10">
        <v>44682</v>
      </c>
      <c r="G6" s="10">
        <v>44713</v>
      </c>
      <c r="H6" s="10">
        <v>44743</v>
      </c>
      <c r="I6" s="10">
        <v>44774</v>
      </c>
      <c r="J6" s="10">
        <v>44805</v>
      </c>
      <c r="K6" s="10">
        <v>44835</v>
      </c>
      <c r="L6" s="10">
        <v>44866</v>
      </c>
      <c r="M6" s="10">
        <v>44896</v>
      </c>
      <c r="N6" s="14" t="s">
        <v>18</v>
      </c>
    </row>
    <row r="7" spans="1:14" x14ac:dyDescent="0.25">
      <c r="A7" s="100" t="s">
        <v>51</v>
      </c>
      <c r="B7" s="101">
        <v>0.73645680819912152</v>
      </c>
      <c r="C7" s="101">
        <v>0.98837209302325579</v>
      </c>
      <c r="D7" s="101">
        <v>1.5187793427230047</v>
      </c>
      <c r="E7" s="101">
        <v>1.0465793304221251</v>
      </c>
      <c r="F7" s="101">
        <v>0.96385542168674698</v>
      </c>
      <c r="G7" s="101">
        <v>0.95759233926128595</v>
      </c>
      <c r="H7" s="101">
        <v>1.0228802153432033</v>
      </c>
      <c r="I7" s="101">
        <v>0.97637795275590555</v>
      </c>
      <c r="J7" s="101">
        <v>0.99726027397260275</v>
      </c>
      <c r="K7" s="101">
        <v>0.96791443850267378</v>
      </c>
      <c r="L7" s="101">
        <v>1.9363395225464191</v>
      </c>
      <c r="M7" s="101"/>
      <c r="N7" s="101">
        <v>1.1428966279712549</v>
      </c>
    </row>
  </sheetData>
  <mergeCells count="4">
    <mergeCell ref="A1:F1"/>
    <mergeCell ref="A4:G4"/>
    <mergeCell ref="H4:N4"/>
    <mergeCell ref="B2:C2"/>
  </mergeCells>
  <pageMargins left="0.23622047244094491" right="0.15748031496062992" top="0.78740157480314965" bottom="0.78740157480314965" header="0.31496062992125984" footer="0.31496062992125984"/>
  <pageSetup paperSize="9" orientation="landscape" r:id="rId1"/>
  <headerFooter>
    <oddFooter>&amp;L&amp;A&amp;C&amp;P  z  &amp;N&amp;R&amp;D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akutní _lůžkopéče</vt:lpstr>
      <vt:lpstr>Ambul</vt:lpstr>
      <vt:lpstr>LDN</vt:lpstr>
      <vt:lpstr>'akutní _lůžkopéče'!Oblast_tisku</vt:lpstr>
    </vt:vector>
  </TitlesOfParts>
  <Company>FN Motol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koudelkova48168</dc:creator>
  <cp:lastModifiedBy>Káňa Jaroslav, Ing., MHA</cp:lastModifiedBy>
  <cp:lastPrinted>2023-01-20T15:16:55Z</cp:lastPrinted>
  <dcterms:created xsi:type="dcterms:W3CDTF">2023-01-20T09:30:34Z</dcterms:created>
  <dcterms:modified xsi:type="dcterms:W3CDTF">2023-01-25T12:19:28Z</dcterms:modified>
</cp:coreProperties>
</file>