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DA852AA4-4179-420B-A101-E3987544B79B}" xr6:coauthVersionLast="36" xr6:coauthVersionMax="36" xr10:uidLastSave="{00000000-0000-0000-0000-000000000000}"/>
  <bookViews>
    <workbookView xWindow="0" yWindow="0" windowWidth="28800" windowHeight="11925" activeTab="1" xr2:uid="{871AB0AC-36B3-4899-AC62-E429858F4639}"/>
  </bookViews>
  <sheets>
    <sheet name="TAB" sheetId="1" r:id="rId1"/>
    <sheet name="TAB-FIN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6" i="2"/>
  <c r="K5" i="2"/>
  <c r="K4" i="2"/>
  <c r="O4" i="1" l="1"/>
  <c r="O5" i="1"/>
  <c r="O6" i="1"/>
  <c r="O7" i="1"/>
  <c r="O9" i="1"/>
  <c r="L7" i="1"/>
  <c r="L6" i="1"/>
  <c r="L5" i="1"/>
  <c r="L4" i="1"/>
  <c r="N18" i="1"/>
  <c r="N19" i="1" l="1"/>
  <c r="N26" i="1" l="1"/>
  <c r="N17" i="1"/>
  <c r="N20" i="1"/>
  <c r="N22" i="1"/>
  <c r="N23" i="1"/>
  <c r="N24" i="1"/>
  <c r="N25" i="1"/>
  <c r="N28" i="1"/>
  <c r="N16" i="1"/>
  <c r="K19" i="1" l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K19" authorId="0" shapeId="0" xr:uid="{98A4F439-FB80-4B18-80A2-474803AB7318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  <comment ref="K22" authorId="0" shapeId="0" xr:uid="{77B7DAEE-4592-4A37-80DA-54383C0468B8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</commentList>
</comments>
</file>

<file path=xl/sharedStrings.xml><?xml version="1.0" encoding="utf-8"?>
<sst xmlns="http://schemas.openxmlformats.org/spreadsheetml/2006/main" count="41" uniqueCount="26">
  <si>
    <t>Podprogram 135V01H_Podpora rozvoje a obnovy materiálně techniké základny FN Olomouc</t>
  </si>
  <si>
    <t>Kód</t>
  </si>
  <si>
    <t>Název</t>
  </si>
  <si>
    <t>Výchozí hodnota (počet)</t>
  </si>
  <si>
    <t>Cílová hodnota (počet)</t>
  </si>
  <si>
    <t>Datum dosažení</t>
  </si>
  <si>
    <t>Počet operačních výkonů hospitalizačních/rok</t>
  </si>
  <si>
    <t>Počet ambulantních ošetření/rok</t>
  </si>
  <si>
    <t>Počet hospitalizací/rok</t>
  </si>
  <si>
    <t>Zvýšení kapacity urgentního příjmu/rok</t>
  </si>
  <si>
    <t>Snížení radiační zátěže u pacientů používáním moderních technik obrazem řízené terapie (IGRT)</t>
  </si>
  <si>
    <t>Zvýšení výkonnosti RT oddělení zvýšením počtu léčených pacientů</t>
  </si>
  <si>
    <t>do 30.9.2022</t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</si>
  <si>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DS (Veselý)</t>
    </r>
    <r>
      <rPr>
        <i/>
        <sz val="11"/>
        <color rgb="FFFF0000"/>
        <rFont val="Calibri"/>
        <family val="2"/>
        <charset val="238"/>
        <scheme val="minor"/>
      </rPr>
      <t xml:space="preserve"> číselník OV MaK 2023 aplikován na data</t>
    </r>
  </si>
  <si>
    <r>
      <t xml:space="preserve">Počet hospitalizací/rok                 </t>
    </r>
    <r>
      <rPr>
        <sz val="11"/>
        <color rgb="FFFF0000"/>
        <rFont val="Calibri"/>
        <family val="2"/>
        <charset val="238"/>
        <scheme val="minor"/>
      </rPr>
      <t xml:space="preserve"> dle CFM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</t>
    </r>
  </si>
  <si>
    <r>
      <t xml:space="preserve">Zvýšení kapacity urgentního příjmu/rok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</si>
  <si>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Zvýšení kapacity urgentního příjmu/rok                </t>
    </r>
    <r>
      <rPr>
        <sz val="11"/>
        <color rgb="FFFF0000"/>
        <rFont val="Calibri"/>
        <family val="2"/>
        <charset val="238"/>
        <scheme val="minor"/>
      </rPr>
      <t>použito RČ/NS/den  Emergency-6029</t>
    </r>
  </si>
  <si>
    <r>
      <t xml:space="preserve">Zvýšení výkonnosti RT oddělení zvýšením počtu léčených pacientů    </t>
    </r>
    <r>
      <rPr>
        <sz val="11"/>
        <color rgb="FFFF0000"/>
        <rFont val="Calibri"/>
        <family val="2"/>
        <charset val="238"/>
        <scheme val="minor"/>
      </rPr>
      <t>URČ v roce</t>
    </r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</si>
  <si>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sz val="11"/>
        <color rgb="FFFF0000"/>
        <rFont val="Calibri"/>
        <family val="2"/>
        <charset val="238"/>
        <scheme val="minor"/>
      </rPr>
      <t xml:space="preserve"> (bez odb. 222, 8xx)</t>
    </r>
  </si>
  <si>
    <r>
      <t xml:space="preserve">Počet hospitalizací/rok                  </t>
    </r>
    <r>
      <rPr>
        <sz val="11"/>
        <color rgb="FFFF0000"/>
        <rFont val="Calibri"/>
        <family val="2"/>
        <charset val="238"/>
        <scheme val="minor"/>
      </rPr>
      <t xml:space="preserve">dle statistiky Bačíková (ředitelský report)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</t>
    </r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</si>
  <si>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ředitelský report</t>
    </r>
  </si>
  <si>
    <r>
      <rPr>
        <sz val="11"/>
        <color theme="1"/>
        <rFont val="Calibri"/>
        <family val="2"/>
        <charset val="238"/>
        <scheme val="minor"/>
      </rPr>
      <t>Počet operačních výkonů hospitalizačních/rok</t>
    </r>
    <r>
      <rPr>
        <i/>
        <sz val="11"/>
        <color theme="1"/>
        <rFont val="Calibri"/>
        <family val="2"/>
        <charset val="238"/>
        <scheme val="minor"/>
      </rPr>
      <t xml:space="preserve">    </t>
    </r>
    <r>
      <rPr>
        <i/>
        <sz val="11"/>
        <color rgb="FFFF0000"/>
        <rFont val="Calibri"/>
        <family val="2"/>
        <charset val="238"/>
        <scheme val="minor"/>
      </rPr>
      <t>CFM číselník OV MaK 2023 aplikován na data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rgb="FFFF0000"/>
        <rFont val="Calibri"/>
        <family val="2"/>
        <charset val="238"/>
        <scheme val="minor"/>
      </rPr>
      <t>(H)</t>
    </r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</si>
  <si>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ředitelský report</t>
    </r>
  </si>
  <si>
    <t>Výkony radiopterapie včetně dnů a týdnů</t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</si>
  <si>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statistika Bačíková</t>
    </r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</si>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</sst>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5" borderId="0">
      <alignment horizontal="left"/>
    </xf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3" fontId="0" fillId="0" borderId="1" xfId="0" applyNumberFormat="1" applyBorder="1"/>
    <xf numFmtId="0" fontId="0" fillId="4" borderId="1" xfId="0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3" fontId="0" fillId="0" borderId="0" xfId="0" applyNumberFormat="1" applyBorder="1"/>
    <xf numFmtId="0" fontId="0" fillId="0" borderId="0" xfId="0" applyBorder="1"/>
    <xf numFmtId="0" fontId="6" fillId="0" borderId="3" xfId="0" applyFont="1" applyFill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Fill="1" applyBorder="1"/>
    <xf numFmtId="3" fontId="0" fillId="0" borderId="7" xfId="0" applyNumberFormat="1" applyBorder="1"/>
    <xf numFmtId="0" fontId="0" fillId="0" borderId="8" xfId="0" applyFill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3" xfId="0" applyBorder="1"/>
    <xf numFmtId="3" fontId="7" fillId="0" borderId="4" xfId="0" applyNumberFormat="1" applyFont="1" applyFill="1" applyBorder="1"/>
    <xf numFmtId="0" fontId="0" fillId="0" borderId="8" xfId="0" applyBorder="1"/>
    <xf numFmtId="0" fontId="0" fillId="0" borderId="3" xfId="0" applyFill="1" applyBorder="1"/>
    <xf numFmtId="0" fontId="0" fillId="0" borderId="11" xfId="0" applyBorder="1"/>
    <xf numFmtId="0" fontId="0" fillId="0" borderId="12" xfId="0" applyFill="1" applyBorder="1"/>
    <xf numFmtId="3" fontId="0" fillId="0" borderId="13" xfId="0" applyNumberFormat="1" applyBorder="1"/>
    <xf numFmtId="3" fontId="0" fillId="0" borderId="14" xfId="0" applyNumberFormat="1" applyBorder="1"/>
    <xf numFmtId="3" fontId="13" fillId="0" borderId="0" xfId="0" applyNumberFormat="1" applyFont="1" applyFill="1" applyBorder="1"/>
    <xf numFmtId="0" fontId="5" fillId="0" borderId="0" xfId="0" applyFont="1" applyBorder="1" applyAlignment="1">
      <alignment horizontal="right" vertical="center"/>
    </xf>
    <xf numFmtId="3" fontId="4" fillId="0" borderId="9" xfId="0" applyNumberFormat="1" applyFont="1" applyBorder="1"/>
    <xf numFmtId="3" fontId="4" fillId="0" borderId="10" xfId="0" applyNumberFormat="1" applyFont="1" applyFill="1" applyBorder="1"/>
    <xf numFmtId="4" fontId="1" fillId="0" borderId="0" xfId="0" applyNumberFormat="1" applyFont="1" applyFill="1" applyBorder="1" applyAlignment="1">
      <alignment horizontal="center" wrapText="1"/>
    </xf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2" xfId="0" applyNumberFormat="1" applyBorder="1"/>
    <xf numFmtId="4" fontId="0" fillId="0" borderId="18" xfId="0" applyNumberFormat="1" applyBorder="1"/>
    <xf numFmtId="3" fontId="0" fillId="0" borderId="19" xfId="0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19" xfId="0" applyNumberFormat="1" applyBorder="1"/>
    <xf numFmtId="3" fontId="4" fillId="0" borderId="21" xfId="0" applyNumberFormat="1" applyFont="1" applyBorder="1"/>
    <xf numFmtId="0" fontId="0" fillId="0" borderId="22" xfId="0" applyBorder="1"/>
    <xf numFmtId="9" fontId="0" fillId="0" borderId="0" xfId="3" applyFont="1"/>
    <xf numFmtId="14" fontId="0" fillId="0" borderId="0" xfId="0" applyNumberFormat="1"/>
    <xf numFmtId="3" fontId="0" fillId="0" borderId="23" xfId="0" applyNumberFormat="1" applyBorder="1"/>
    <xf numFmtId="3" fontId="4" fillId="0" borderId="1" xfId="0" applyNumberFormat="1" applyFont="1" applyBorder="1"/>
    <xf numFmtId="3" fontId="0" fillId="0" borderId="2" xfId="0" applyNumberFormat="1" applyFill="1" applyBorder="1"/>
    <xf numFmtId="4" fontId="0" fillId="0" borderId="24" xfId="0" applyNumberFormat="1" applyBorder="1"/>
    <xf numFmtId="9" fontId="0" fillId="0" borderId="0" xfId="3" applyFont="1" applyBorder="1"/>
    <xf numFmtId="3" fontId="0" fillId="0" borderId="21" xfId="0" applyNumberFormat="1" applyFont="1" applyBorder="1"/>
    <xf numFmtId="3" fontId="7" fillId="0" borderId="9" xfId="0" applyNumberFormat="1" applyFont="1" applyFill="1" applyBorder="1"/>
    <xf numFmtId="3" fontId="0" fillId="0" borderId="10" xfId="0" applyNumberFormat="1" applyFont="1" applyBorder="1"/>
    <xf numFmtId="3" fontId="4" fillId="0" borderId="20" xfId="0" applyNumberFormat="1" applyFont="1" applyBorder="1"/>
    <xf numFmtId="3" fontId="4" fillId="0" borderId="7" xfId="0" applyNumberFormat="1" applyFont="1" applyBorder="1"/>
    <xf numFmtId="3" fontId="7" fillId="0" borderId="1" xfId="0" applyNumberFormat="1" applyFon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6" fillId="0" borderId="0" xfId="0" applyFont="1"/>
    <xf numFmtId="0" fontId="14" fillId="0" borderId="0" xfId="0" applyFont="1"/>
    <xf numFmtId="3" fontId="6" fillId="0" borderId="2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3" fontId="0" fillId="0" borderId="1" xfId="0" applyNumberFormat="1" applyFont="1" applyBorder="1"/>
  </cellXfs>
  <cellStyles count="4">
    <cellStyle name="___row1" xfId="2" xr:uid="{F8DE3826-0CCA-4078-8477-190A93769D10}"/>
    <cellStyle name="Normální" xfId="0" builtinId="0"/>
    <cellStyle name="Normální 2" xfId="1" xr:uid="{4235DD23-CA06-43AC-87CA-6456434B75E9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BA0B-E1CA-416A-BCAD-2814529D5E49}">
  <sheetPr>
    <pageSetUpPr fitToPage="1"/>
  </sheetPr>
  <dimension ref="A1:O35"/>
  <sheetViews>
    <sheetView workbookViewId="0">
      <selection sqref="A1:N10"/>
    </sheetView>
  </sheetViews>
  <sheetFormatPr defaultRowHeight="15" x14ac:dyDescent="0.25"/>
  <cols>
    <col min="2" max="2" width="89" customWidth="1"/>
    <col min="3" max="3" width="22.28515625" customWidth="1"/>
    <col min="4" max="11" width="12" customWidth="1"/>
    <col min="12" max="12" width="19" customWidth="1"/>
    <col min="13" max="13" width="15.140625" bestFit="1" customWidth="1"/>
  </cols>
  <sheetData>
    <row r="1" spans="1:15" x14ac:dyDescent="0.25">
      <c r="B1" s="10"/>
      <c r="C1" s="10"/>
    </row>
    <row r="2" spans="1:15" s="7" customFormat="1" ht="15.75" x14ac:dyDescent="0.25">
      <c r="A2" s="7" t="s">
        <v>0</v>
      </c>
      <c r="C2" s="7">
        <v>2015</v>
      </c>
      <c r="D2" s="7">
        <v>2015</v>
      </c>
    </row>
    <row r="3" spans="1:15" ht="33.75" customHeight="1" x14ac:dyDescent="0.25">
      <c r="A3" s="1" t="s">
        <v>1</v>
      </c>
      <c r="B3" s="1" t="s">
        <v>2</v>
      </c>
      <c r="C3" s="2" t="s">
        <v>3</v>
      </c>
      <c r="E3" s="2">
        <v>2016</v>
      </c>
      <c r="F3" s="2">
        <v>2017</v>
      </c>
      <c r="G3" s="2">
        <v>2018</v>
      </c>
      <c r="H3" s="2">
        <v>2019</v>
      </c>
      <c r="I3" s="2">
        <v>2020</v>
      </c>
      <c r="J3" s="2">
        <v>2021</v>
      </c>
      <c r="K3" s="2" t="s">
        <v>12</v>
      </c>
      <c r="L3" s="6" t="s">
        <v>4</v>
      </c>
      <c r="M3" s="1" t="s">
        <v>5</v>
      </c>
    </row>
    <row r="4" spans="1:15" x14ac:dyDescent="0.25">
      <c r="A4" s="3">
        <v>37001</v>
      </c>
      <c r="B4" s="3" t="s">
        <v>6</v>
      </c>
      <c r="C4" s="4">
        <v>17206</v>
      </c>
      <c r="D4">
        <v>21338</v>
      </c>
      <c r="E4" s="8">
        <v>21661</v>
      </c>
      <c r="F4" s="8">
        <v>22046</v>
      </c>
      <c r="G4" s="8">
        <v>22487</v>
      </c>
      <c r="H4" s="8">
        <v>22726</v>
      </c>
      <c r="I4" s="8">
        <v>19774</v>
      </c>
      <c r="J4" s="8">
        <v>19488</v>
      </c>
      <c r="K4" s="8">
        <v>20718</v>
      </c>
      <c r="L4" s="4">
        <f>C4*1.02</f>
        <v>17550.12</v>
      </c>
      <c r="M4" s="5">
        <v>44834</v>
      </c>
      <c r="N4" s="51">
        <v>27624</v>
      </c>
      <c r="O4" s="53">
        <f>J4/C4</f>
        <v>1.1326281529698943</v>
      </c>
    </row>
    <row r="5" spans="1:15" x14ac:dyDescent="0.25">
      <c r="A5" s="3">
        <v>37002</v>
      </c>
      <c r="B5" s="3" t="s">
        <v>7</v>
      </c>
      <c r="C5" s="4">
        <v>848409</v>
      </c>
      <c r="E5" s="59">
        <v>786827</v>
      </c>
      <c r="F5" s="59">
        <v>911659</v>
      </c>
      <c r="G5" s="59">
        <v>932942</v>
      </c>
      <c r="H5" s="59">
        <v>958334</v>
      </c>
      <c r="I5" s="59">
        <v>981574</v>
      </c>
      <c r="J5" s="59">
        <v>1497007</v>
      </c>
      <c r="K5" s="59">
        <v>868148</v>
      </c>
      <c r="L5" s="4">
        <f>C5*1.02</f>
        <v>865377.18</v>
      </c>
      <c r="M5" s="5">
        <v>44834</v>
      </c>
      <c r="N5" s="60">
        <v>1134506</v>
      </c>
      <c r="O5" s="53">
        <f t="shared" ref="O5:O7" si="0">J5/C5</f>
        <v>1.7644874111425033</v>
      </c>
    </row>
    <row r="6" spans="1:15" x14ac:dyDescent="0.25">
      <c r="A6" s="3">
        <v>37003</v>
      </c>
      <c r="B6" s="3" t="s">
        <v>8</v>
      </c>
      <c r="C6" s="4">
        <v>50618</v>
      </c>
      <c r="E6" s="50">
        <v>51753</v>
      </c>
      <c r="F6" s="50">
        <v>52870</v>
      </c>
      <c r="G6" s="50">
        <v>53633</v>
      </c>
      <c r="H6" s="50">
        <v>54922</v>
      </c>
      <c r="I6" s="50">
        <v>49792</v>
      </c>
      <c r="J6" s="50">
        <v>48226</v>
      </c>
      <c r="K6" s="50">
        <v>38715</v>
      </c>
      <c r="L6" s="4">
        <f>C6*1.01</f>
        <v>51124.18</v>
      </c>
      <c r="M6" s="5">
        <v>44834</v>
      </c>
      <c r="N6" s="61">
        <v>52554</v>
      </c>
      <c r="O6" s="53">
        <f t="shared" si="0"/>
        <v>0.95274408313248249</v>
      </c>
    </row>
    <row r="7" spans="1:15" x14ac:dyDescent="0.25">
      <c r="A7" s="3">
        <v>37004</v>
      </c>
      <c r="B7" s="9" t="s">
        <v>9</v>
      </c>
      <c r="C7" s="4">
        <v>8944</v>
      </c>
      <c r="E7" s="8">
        <v>8651</v>
      </c>
      <c r="F7" s="8">
        <v>9871</v>
      </c>
      <c r="G7" s="8">
        <v>38326</v>
      </c>
      <c r="H7" s="8">
        <v>52391</v>
      </c>
      <c r="I7" s="8">
        <v>46699</v>
      </c>
      <c r="J7" s="8">
        <v>50790</v>
      </c>
      <c r="K7" s="8">
        <v>43147</v>
      </c>
      <c r="L7" s="4">
        <f>C7*1.1</f>
        <v>9838.4000000000015</v>
      </c>
      <c r="M7" s="5">
        <v>44834</v>
      </c>
      <c r="N7" s="51">
        <v>57082</v>
      </c>
      <c r="O7" s="53">
        <f t="shared" si="0"/>
        <v>5.6786672629695882</v>
      </c>
    </row>
    <row r="8" spans="1:15" x14ac:dyDescent="0.25">
      <c r="A8" s="3">
        <v>37005</v>
      </c>
      <c r="B8" s="3" t="s">
        <v>10</v>
      </c>
      <c r="C8" s="4">
        <v>10</v>
      </c>
      <c r="E8" s="49"/>
      <c r="F8" s="49"/>
      <c r="G8" s="49"/>
      <c r="H8" s="49"/>
      <c r="I8" s="49"/>
      <c r="J8" s="49"/>
      <c r="K8" s="49"/>
      <c r="L8" s="4">
        <v>6</v>
      </c>
      <c r="M8" s="5">
        <v>44834</v>
      </c>
      <c r="O8" s="53"/>
    </row>
    <row r="9" spans="1:15" x14ac:dyDescent="0.25">
      <c r="A9" s="3">
        <v>37006</v>
      </c>
      <c r="B9" s="9" t="s">
        <v>11</v>
      </c>
      <c r="C9" s="4">
        <v>90</v>
      </c>
      <c r="E9" s="8">
        <v>94</v>
      </c>
      <c r="F9" s="8">
        <v>92</v>
      </c>
      <c r="G9" s="8">
        <v>90</v>
      </c>
      <c r="H9" s="8">
        <v>96</v>
      </c>
      <c r="I9" s="8">
        <v>84</v>
      </c>
      <c r="J9" s="8">
        <v>41</v>
      </c>
      <c r="K9" s="8">
        <v>145</v>
      </c>
      <c r="L9" s="4">
        <v>135</v>
      </c>
      <c r="M9" s="5">
        <v>44834</v>
      </c>
      <c r="N9" s="51">
        <v>147</v>
      </c>
      <c r="O9" s="53">
        <f>J9/C9</f>
        <v>0.45555555555555555</v>
      </c>
    </row>
    <row r="10" spans="1:15" x14ac:dyDescent="0.25">
      <c r="A10" s="1"/>
      <c r="B10" s="1"/>
      <c r="C10" s="2"/>
      <c r="E10" s="2"/>
      <c r="F10" s="2"/>
      <c r="G10" s="2"/>
      <c r="H10" s="2"/>
      <c r="I10" s="2"/>
      <c r="J10" s="2"/>
      <c r="K10" s="2"/>
      <c r="L10" s="2"/>
      <c r="M10" s="1"/>
    </row>
    <row r="14" spans="1:15" x14ac:dyDescent="0.25">
      <c r="K14" s="11" t="s">
        <v>12</v>
      </c>
      <c r="L14" s="11">
        <v>2022</v>
      </c>
    </row>
    <row r="15" spans="1:15" ht="15.75" thickBot="1" x14ac:dyDescent="0.3">
      <c r="K15" s="11"/>
      <c r="L15" s="11"/>
    </row>
    <row r="16" spans="1:15" x14ac:dyDescent="0.25">
      <c r="B16" s="15" t="s">
        <v>21</v>
      </c>
      <c r="C16" s="36">
        <v>17206</v>
      </c>
      <c r="D16" s="41">
        <v>15372</v>
      </c>
      <c r="E16" s="16">
        <v>15741</v>
      </c>
      <c r="F16" s="16">
        <v>15892</v>
      </c>
      <c r="G16" s="16">
        <v>16248</v>
      </c>
      <c r="H16" s="16">
        <v>16374</v>
      </c>
      <c r="I16" s="16">
        <v>13493</v>
      </c>
      <c r="J16" s="16">
        <v>12598</v>
      </c>
      <c r="K16" s="16">
        <v>11191</v>
      </c>
      <c r="L16" s="17">
        <v>15297</v>
      </c>
      <c r="N16" s="47">
        <f>J16/C16</f>
        <v>0.73218644658839938</v>
      </c>
    </row>
    <row r="17" spans="2:14" x14ac:dyDescent="0.25">
      <c r="B17" s="18" t="s">
        <v>13</v>
      </c>
      <c r="C17" s="37">
        <v>17206</v>
      </c>
      <c r="D17" s="42">
        <v>15526</v>
      </c>
      <c r="E17" s="13">
        <v>15903</v>
      </c>
      <c r="F17" s="13">
        <v>16057</v>
      </c>
      <c r="G17" s="13">
        <v>16376</v>
      </c>
      <c r="H17" s="13">
        <v>16510</v>
      </c>
      <c r="I17" s="13">
        <v>13616</v>
      </c>
      <c r="J17" s="13">
        <v>12675</v>
      </c>
      <c r="K17" s="13">
        <v>11132</v>
      </c>
      <c r="L17" s="19">
        <v>15480</v>
      </c>
      <c r="N17" s="47">
        <f t="shared" ref="N17:N28" si="1">J17/C17</f>
        <v>0.73666162966407067</v>
      </c>
    </row>
    <row r="18" spans="2:14" x14ac:dyDescent="0.25">
      <c r="B18" s="18" t="s">
        <v>24</v>
      </c>
      <c r="C18" s="52">
        <v>17206</v>
      </c>
      <c r="D18" s="42">
        <v>21338</v>
      </c>
      <c r="E18" s="13">
        <v>21661</v>
      </c>
      <c r="F18" s="13">
        <v>22046</v>
      </c>
      <c r="G18" s="13">
        <v>22487</v>
      </c>
      <c r="H18" s="13">
        <v>22726</v>
      </c>
      <c r="I18" s="13">
        <v>19774</v>
      </c>
      <c r="J18" s="13">
        <v>19488</v>
      </c>
      <c r="K18" s="13">
        <v>20718</v>
      </c>
      <c r="L18" s="19">
        <v>27624</v>
      </c>
      <c r="N18" s="47">
        <f t="shared" si="1"/>
        <v>1.1326281529698943</v>
      </c>
    </row>
    <row r="19" spans="2:14" ht="15.75" thickBot="1" x14ac:dyDescent="0.3">
      <c r="B19" s="20" t="s">
        <v>22</v>
      </c>
      <c r="C19" s="38">
        <v>17206</v>
      </c>
      <c r="D19" s="43">
        <v>21338</v>
      </c>
      <c r="E19" s="21">
        <v>21661</v>
      </c>
      <c r="F19" s="21">
        <v>21802</v>
      </c>
      <c r="G19" s="21">
        <v>18505</v>
      </c>
      <c r="H19" s="21">
        <v>20190</v>
      </c>
      <c r="I19" s="21">
        <v>17102</v>
      </c>
      <c r="J19" s="21">
        <v>16851</v>
      </c>
      <c r="K19" s="21">
        <f>L19/12*9</f>
        <v>11569.5</v>
      </c>
      <c r="L19" s="22">
        <v>15426</v>
      </c>
      <c r="N19" s="47">
        <f>J19/C19</f>
        <v>0.97936766244333373</v>
      </c>
    </row>
    <row r="20" spans="2:14" ht="15.75" thickBot="1" x14ac:dyDescent="0.3">
      <c r="B20" s="23" t="s">
        <v>18</v>
      </c>
      <c r="C20" s="36">
        <v>848409</v>
      </c>
      <c r="D20" s="44">
        <v>713949</v>
      </c>
      <c r="E20" s="24">
        <v>748321</v>
      </c>
      <c r="F20" s="24">
        <v>758229</v>
      </c>
      <c r="G20" s="24">
        <v>774300</v>
      </c>
      <c r="H20" s="24">
        <v>801063</v>
      </c>
      <c r="I20" s="24">
        <v>770640</v>
      </c>
      <c r="J20" s="24">
        <v>1191270</v>
      </c>
      <c r="K20" s="24">
        <v>694281</v>
      </c>
      <c r="L20" s="17">
        <v>918958</v>
      </c>
      <c r="N20" s="47">
        <f t="shared" si="1"/>
        <v>1.4041223042188378</v>
      </c>
    </row>
    <row r="21" spans="2:14" x14ac:dyDescent="0.25">
      <c r="B21" s="23" t="s">
        <v>25</v>
      </c>
      <c r="C21" s="39">
        <v>848409</v>
      </c>
      <c r="D21" s="57">
        <v>745787</v>
      </c>
      <c r="E21" s="31">
        <v>786827</v>
      </c>
      <c r="F21" s="31">
        <v>911659</v>
      </c>
      <c r="G21" s="31">
        <v>932942</v>
      </c>
      <c r="H21" s="31">
        <v>958334</v>
      </c>
      <c r="I21" s="31">
        <v>981574</v>
      </c>
      <c r="J21" s="31">
        <v>1497007</v>
      </c>
      <c r="K21" s="31">
        <v>868148</v>
      </c>
      <c r="L21" s="58">
        <v>1134506</v>
      </c>
      <c r="N21" s="47"/>
    </row>
    <row r="22" spans="2:14" ht="15.75" thickBot="1" x14ac:dyDescent="0.3">
      <c r="B22" s="25" t="s">
        <v>20</v>
      </c>
      <c r="C22" s="38">
        <v>848409</v>
      </c>
      <c r="D22" s="54">
        <v>848409</v>
      </c>
      <c r="E22" s="55">
        <v>876776</v>
      </c>
      <c r="F22" s="55">
        <v>882715</v>
      </c>
      <c r="G22" s="55">
        <v>925162</v>
      </c>
      <c r="H22" s="55">
        <v>1009311</v>
      </c>
      <c r="I22" s="55">
        <v>937786</v>
      </c>
      <c r="J22" s="55">
        <v>1339100</v>
      </c>
      <c r="K22" s="55">
        <f>L22/12*9</f>
        <v>934411.5</v>
      </c>
      <c r="L22" s="56">
        <v>1245882</v>
      </c>
      <c r="N22" s="47">
        <f t="shared" si="1"/>
        <v>1.5783660946548186</v>
      </c>
    </row>
    <row r="23" spans="2:14" x14ac:dyDescent="0.25">
      <c r="B23" s="23" t="s">
        <v>14</v>
      </c>
      <c r="C23" s="36">
        <v>50618</v>
      </c>
      <c r="D23" s="44"/>
      <c r="E23" s="16"/>
      <c r="F23" s="16"/>
      <c r="G23" s="16"/>
      <c r="H23" s="16">
        <v>59821</v>
      </c>
      <c r="I23" s="16">
        <v>52704</v>
      </c>
      <c r="J23" s="16">
        <v>52572</v>
      </c>
      <c r="K23" s="16">
        <v>38922</v>
      </c>
      <c r="L23" s="17">
        <v>52839</v>
      </c>
      <c r="N23" s="47">
        <f t="shared" si="1"/>
        <v>1.0386028685447863</v>
      </c>
    </row>
    <row r="24" spans="2:14" ht="15.75" thickBot="1" x14ac:dyDescent="0.3">
      <c r="B24" s="25" t="s">
        <v>19</v>
      </c>
      <c r="C24" s="38">
        <v>50618</v>
      </c>
      <c r="D24" s="45">
        <v>50852</v>
      </c>
      <c r="E24" s="33">
        <v>51753</v>
      </c>
      <c r="F24" s="33">
        <v>52870</v>
      </c>
      <c r="G24" s="33">
        <v>53633</v>
      </c>
      <c r="H24" s="33">
        <v>54922</v>
      </c>
      <c r="I24" s="33">
        <v>49792</v>
      </c>
      <c r="J24" s="33">
        <v>48226</v>
      </c>
      <c r="K24" s="33">
        <v>38715</v>
      </c>
      <c r="L24" s="34">
        <v>52554</v>
      </c>
      <c r="N24" s="47">
        <f t="shared" si="1"/>
        <v>0.95274408313248249</v>
      </c>
    </row>
    <row r="25" spans="2:14" x14ac:dyDescent="0.25">
      <c r="B25" s="26" t="s">
        <v>15</v>
      </c>
      <c r="C25" s="36">
        <v>8944</v>
      </c>
      <c r="D25" s="44">
        <v>40066</v>
      </c>
      <c r="E25" s="16">
        <v>41825</v>
      </c>
      <c r="F25" s="16">
        <v>43185</v>
      </c>
      <c r="G25" s="16">
        <v>46394</v>
      </c>
      <c r="H25" s="16">
        <v>48289</v>
      </c>
      <c r="I25" s="16">
        <v>88777</v>
      </c>
      <c r="J25" s="16">
        <v>274125</v>
      </c>
      <c r="K25" s="16">
        <v>82931</v>
      </c>
      <c r="L25" s="17">
        <v>97867</v>
      </c>
      <c r="N25" s="47">
        <f t="shared" si="1"/>
        <v>30.64903846153846</v>
      </c>
    </row>
    <row r="26" spans="2:14" ht="15.75" thickBot="1" x14ac:dyDescent="0.3">
      <c r="B26" s="20" t="s">
        <v>16</v>
      </c>
      <c r="C26" s="38">
        <v>8944</v>
      </c>
      <c r="D26" s="43">
        <v>7360</v>
      </c>
      <c r="E26" s="21">
        <v>8651</v>
      </c>
      <c r="F26" s="21">
        <v>9871</v>
      </c>
      <c r="G26" s="21">
        <v>38326</v>
      </c>
      <c r="H26" s="21">
        <v>52391</v>
      </c>
      <c r="I26" s="21">
        <v>46699</v>
      </c>
      <c r="J26" s="21">
        <v>50790</v>
      </c>
      <c r="K26" s="21">
        <v>43147</v>
      </c>
      <c r="L26" s="22">
        <v>57082</v>
      </c>
      <c r="N26" s="47">
        <f>J26/C26</f>
        <v>5.6786672629695882</v>
      </c>
    </row>
    <row r="27" spans="2:14" ht="15.75" thickBot="1" x14ac:dyDescent="0.3">
      <c r="B27" s="27" t="s">
        <v>10</v>
      </c>
      <c r="C27" s="39">
        <v>10</v>
      </c>
      <c r="D27" s="42"/>
      <c r="E27" s="13"/>
      <c r="F27" s="13"/>
      <c r="G27" s="13"/>
      <c r="H27" s="13"/>
      <c r="I27" s="13"/>
      <c r="J27" s="13"/>
      <c r="K27" s="13"/>
      <c r="L27" s="19"/>
      <c r="N27" s="47"/>
    </row>
    <row r="28" spans="2:14" ht="15.75" thickBot="1" x14ac:dyDescent="0.3">
      <c r="B28" s="28" t="s">
        <v>17</v>
      </c>
      <c r="C28" s="40">
        <v>90</v>
      </c>
      <c r="D28" s="46">
        <v>87</v>
      </c>
      <c r="E28" s="29">
        <v>94</v>
      </c>
      <c r="F28" s="29">
        <v>92</v>
      </c>
      <c r="G28" s="29">
        <v>90</v>
      </c>
      <c r="H28" s="29">
        <v>96</v>
      </c>
      <c r="I28" s="29">
        <v>84</v>
      </c>
      <c r="J28" s="29">
        <v>41</v>
      </c>
      <c r="K28" s="29">
        <v>145</v>
      </c>
      <c r="L28" s="30">
        <v>147</v>
      </c>
      <c r="N28" s="47">
        <f t="shared" si="1"/>
        <v>0.45555555555555555</v>
      </c>
    </row>
    <row r="29" spans="2:14" x14ac:dyDescent="0.25">
      <c r="C29" s="35"/>
      <c r="E29" s="12"/>
    </row>
    <row r="30" spans="2:14" x14ac:dyDescent="0.25">
      <c r="E30" s="12"/>
    </row>
    <row r="31" spans="2:14" x14ac:dyDescent="0.25">
      <c r="B31" t="s">
        <v>23</v>
      </c>
      <c r="D31" s="14"/>
      <c r="E31" s="32"/>
      <c r="F31" s="14"/>
      <c r="G31" s="14"/>
      <c r="H31" s="14"/>
      <c r="I31" s="14"/>
      <c r="J31" s="14"/>
      <c r="K31" s="14"/>
    </row>
    <row r="32" spans="2:14" x14ac:dyDescent="0.25">
      <c r="D32" s="31"/>
      <c r="E32" s="31"/>
      <c r="F32" s="31"/>
      <c r="G32" s="31"/>
      <c r="H32" s="31"/>
      <c r="I32" s="31"/>
      <c r="J32" s="31"/>
      <c r="K32" s="31"/>
    </row>
    <row r="33" spans="4:5" x14ac:dyDescent="0.25">
      <c r="D33" s="48"/>
      <c r="E33" s="12"/>
    </row>
    <row r="34" spans="4:5" x14ac:dyDescent="0.25">
      <c r="D34" s="48"/>
      <c r="E34" s="12"/>
    </row>
    <row r="35" spans="4:5" x14ac:dyDescent="0.25">
      <c r="E35" s="12"/>
    </row>
  </sheetData>
  <pageMargins left="0.11811023622047245" right="0.11811023622047245" top="0.78740157480314965" bottom="0.78740157480314965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85AD-DA7B-42AF-8251-491F14897534}">
  <dimension ref="A1:M10"/>
  <sheetViews>
    <sheetView tabSelected="1" workbookViewId="0">
      <selection activeCell="B21" sqref="B21"/>
    </sheetView>
  </sheetViews>
  <sheetFormatPr defaultRowHeight="15" x14ac:dyDescent="0.25"/>
  <cols>
    <col min="2" max="2" width="65.85546875" customWidth="1"/>
    <col min="3" max="3" width="10" bestFit="1" customWidth="1"/>
    <col min="11" max="11" width="10" bestFit="1" customWidth="1"/>
    <col min="12" max="12" width="15.28515625" bestFit="1" customWidth="1"/>
    <col min="13" max="13" width="9.140625" style="62"/>
  </cols>
  <sheetData>
    <row r="1" spans="1:13" x14ac:dyDescent="0.25">
      <c r="B1" s="10"/>
      <c r="C1" s="10"/>
    </row>
    <row r="2" spans="1:13" ht="15.75" x14ac:dyDescent="0.25">
      <c r="A2" s="7" t="s">
        <v>0</v>
      </c>
      <c r="B2" s="7"/>
      <c r="C2" s="7">
        <v>2015</v>
      </c>
      <c r="D2" s="7"/>
      <c r="E2" s="7"/>
      <c r="F2" s="7"/>
      <c r="G2" s="7"/>
      <c r="H2" s="7"/>
      <c r="I2" s="7"/>
      <c r="J2" s="7"/>
      <c r="K2" s="7"/>
      <c r="L2" s="7"/>
      <c r="M2" s="63"/>
    </row>
    <row r="3" spans="1:13" ht="45" x14ac:dyDescent="0.25">
      <c r="A3" s="1" t="s">
        <v>1</v>
      </c>
      <c r="B3" s="1" t="s">
        <v>2</v>
      </c>
      <c r="C3" s="2" t="s">
        <v>3</v>
      </c>
      <c r="D3" s="2">
        <v>2016</v>
      </c>
      <c r="E3" s="2">
        <v>2017</v>
      </c>
      <c r="F3" s="2">
        <v>2018</v>
      </c>
      <c r="G3" s="2">
        <v>2019</v>
      </c>
      <c r="H3" s="2">
        <v>2020</v>
      </c>
      <c r="I3" s="2">
        <v>2021</v>
      </c>
      <c r="J3" s="2" t="s">
        <v>12</v>
      </c>
      <c r="K3" s="6" t="s">
        <v>4</v>
      </c>
      <c r="L3" s="1" t="s">
        <v>5</v>
      </c>
      <c r="M3" s="62">
        <v>2022</v>
      </c>
    </row>
    <row r="4" spans="1:13" x14ac:dyDescent="0.25">
      <c r="A4" s="3">
        <v>37001</v>
      </c>
      <c r="B4" s="3" t="s">
        <v>6</v>
      </c>
      <c r="C4" s="4">
        <v>17206</v>
      </c>
      <c r="D4" s="8">
        <v>21661</v>
      </c>
      <c r="E4" s="8">
        <v>22046</v>
      </c>
      <c r="F4" s="8">
        <v>22487</v>
      </c>
      <c r="G4" s="8">
        <v>22726</v>
      </c>
      <c r="H4" s="8">
        <v>19774</v>
      </c>
      <c r="I4" s="8">
        <v>19488</v>
      </c>
      <c r="J4" s="8">
        <v>20718</v>
      </c>
      <c r="K4" s="4">
        <f>C4*1.02</f>
        <v>17550.12</v>
      </c>
      <c r="L4" s="5">
        <v>44834</v>
      </c>
      <c r="M4" s="64">
        <v>27624</v>
      </c>
    </row>
    <row r="5" spans="1:13" x14ac:dyDescent="0.25">
      <c r="A5" s="3">
        <v>37002</v>
      </c>
      <c r="B5" s="3" t="s">
        <v>7</v>
      </c>
      <c r="C5" s="4">
        <v>848409</v>
      </c>
      <c r="D5" s="59">
        <v>786827</v>
      </c>
      <c r="E5" s="59">
        <v>911659</v>
      </c>
      <c r="F5" s="59">
        <v>932942</v>
      </c>
      <c r="G5" s="59">
        <v>958334</v>
      </c>
      <c r="H5" s="59">
        <v>981574</v>
      </c>
      <c r="I5" s="59">
        <v>1497007</v>
      </c>
      <c r="J5" s="59">
        <v>868148</v>
      </c>
      <c r="K5" s="4">
        <f>C5*1.02</f>
        <v>865377.18</v>
      </c>
      <c r="L5" s="5">
        <v>44834</v>
      </c>
      <c r="M5" s="65">
        <v>1134506</v>
      </c>
    </row>
    <row r="6" spans="1:13" x14ac:dyDescent="0.25">
      <c r="A6" s="3">
        <v>37003</v>
      </c>
      <c r="B6" s="3" t="s">
        <v>8</v>
      </c>
      <c r="C6" s="4">
        <v>50618</v>
      </c>
      <c r="D6" s="67">
        <v>51753</v>
      </c>
      <c r="E6" s="67">
        <v>52870</v>
      </c>
      <c r="F6" s="67">
        <v>53633</v>
      </c>
      <c r="G6" s="67">
        <v>54922</v>
      </c>
      <c r="H6" s="67">
        <v>49792</v>
      </c>
      <c r="I6" s="67">
        <v>48226</v>
      </c>
      <c r="J6" s="67">
        <v>38715</v>
      </c>
      <c r="K6" s="4">
        <f>C6*1.01</f>
        <v>51124.18</v>
      </c>
      <c r="L6" s="5">
        <v>44834</v>
      </c>
      <c r="M6" s="66">
        <v>52554</v>
      </c>
    </row>
    <row r="7" spans="1:13" x14ac:dyDescent="0.25">
      <c r="A7" s="3">
        <v>37004</v>
      </c>
      <c r="B7" s="9" t="s">
        <v>9</v>
      </c>
      <c r="C7" s="4">
        <v>8944</v>
      </c>
      <c r="D7" s="8">
        <v>8651</v>
      </c>
      <c r="E7" s="8">
        <v>9871</v>
      </c>
      <c r="F7" s="8">
        <v>38326</v>
      </c>
      <c r="G7" s="8">
        <v>52391</v>
      </c>
      <c r="H7" s="8">
        <v>46699</v>
      </c>
      <c r="I7" s="8">
        <v>50790</v>
      </c>
      <c r="J7" s="8">
        <v>43147</v>
      </c>
      <c r="K7" s="4">
        <f>C7*1.1</f>
        <v>9838.4000000000015</v>
      </c>
      <c r="L7" s="5">
        <v>44834</v>
      </c>
      <c r="M7" s="64">
        <v>57082</v>
      </c>
    </row>
    <row r="8" spans="1:13" x14ac:dyDescent="0.25">
      <c r="A8" s="3">
        <v>37005</v>
      </c>
      <c r="B8" s="3" t="s">
        <v>10</v>
      </c>
      <c r="C8" s="4">
        <v>10</v>
      </c>
      <c r="D8" s="49"/>
      <c r="E8" s="49"/>
      <c r="F8" s="49"/>
      <c r="G8" s="49"/>
      <c r="H8" s="49"/>
      <c r="I8" s="49"/>
      <c r="J8" s="49"/>
      <c r="K8" s="4">
        <v>6</v>
      </c>
      <c r="L8" s="5">
        <v>44834</v>
      </c>
    </row>
    <row r="9" spans="1:13" x14ac:dyDescent="0.25">
      <c r="A9" s="3">
        <v>37006</v>
      </c>
      <c r="B9" s="9" t="s">
        <v>11</v>
      </c>
      <c r="C9" s="4">
        <v>90</v>
      </c>
      <c r="D9" s="8">
        <v>94</v>
      </c>
      <c r="E9" s="8">
        <v>92</v>
      </c>
      <c r="F9" s="8">
        <v>90</v>
      </c>
      <c r="G9" s="8">
        <v>96</v>
      </c>
      <c r="H9" s="8">
        <v>84</v>
      </c>
      <c r="I9" s="8">
        <v>41</v>
      </c>
      <c r="J9" s="8">
        <v>145</v>
      </c>
      <c r="K9" s="4">
        <v>135</v>
      </c>
      <c r="L9" s="5">
        <v>44834</v>
      </c>
      <c r="M9" s="64">
        <v>147</v>
      </c>
    </row>
    <row r="10" spans="1:13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</vt:lpstr>
      <vt:lpstr>TAB-FIN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Káňa Jaroslav, Ing., MHA</cp:lastModifiedBy>
  <cp:lastPrinted>2023-05-10T05:16:37Z</cp:lastPrinted>
  <dcterms:created xsi:type="dcterms:W3CDTF">2023-05-04T09:58:09Z</dcterms:created>
  <dcterms:modified xsi:type="dcterms:W3CDTF">2023-05-18T13:20:59Z</dcterms:modified>
</cp:coreProperties>
</file>