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13_ncr:1_{E9CFC6C8-ECAC-42F3-8781-2C2EAB9EF62D}" xr6:coauthVersionLast="36" xr6:coauthVersionMax="36" xr10:uidLastSave="{00000000-0000-0000-0000-000000000000}"/>
  <bookViews>
    <workbookView xWindow="0" yWindow="0" windowWidth="28800" windowHeight="12225" activeTab="4" xr2:uid="{AF56C491-62A8-47B6-A8AD-3FC60F02B6EC}"/>
  </bookViews>
  <sheets>
    <sheet name="KT %" sheetId="3" r:id="rId1"/>
    <sheet name="%" sheetId="1" r:id="rId2"/>
    <sheet name="KT počet" sheetId="5" r:id="rId3"/>
    <sheet name="Počet" sheetId="4" r:id="rId4"/>
    <sheet name="Fin" sheetId="6" r:id="rId5"/>
  </sheets>
  <calcPr calcId="191029"/>
  <pivotCaches>
    <pivotCache cacheId="3" r:id="rId6"/>
    <pivotCache cacheId="7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5" l="1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</calcChain>
</file>

<file path=xl/sharedStrings.xml><?xml version="1.0" encoding="utf-8"?>
<sst xmlns="http://schemas.openxmlformats.org/spreadsheetml/2006/main" count="251" uniqueCount="39">
  <si>
    <t>Klinika</t>
  </si>
  <si>
    <t>Měsíc</t>
  </si>
  <si>
    <t>PCT</t>
  </si>
  <si>
    <t>1.CH</t>
  </si>
  <si>
    <t>1.IK</t>
  </si>
  <si>
    <t>2.CH</t>
  </si>
  <si>
    <t>2.IK</t>
  </si>
  <si>
    <t xml:space="preserve">COS </t>
  </si>
  <si>
    <t>DK</t>
  </si>
  <si>
    <t xml:space="preserve">KCH </t>
  </si>
  <si>
    <t>KÚČO</t>
  </si>
  <si>
    <t xml:space="preserve">NCH </t>
  </si>
  <si>
    <t>OČNÍ</t>
  </si>
  <si>
    <t xml:space="preserve">ONK </t>
  </si>
  <si>
    <t xml:space="preserve">ORL </t>
  </si>
  <si>
    <t xml:space="preserve">ORT </t>
  </si>
  <si>
    <t xml:space="preserve">PGK </t>
  </si>
  <si>
    <t>PCHI</t>
  </si>
  <si>
    <t>PLIC</t>
  </si>
  <si>
    <t xml:space="preserve">RTG </t>
  </si>
  <si>
    <t>TRAUM</t>
  </si>
  <si>
    <t xml:space="preserve">URO </t>
  </si>
  <si>
    <t>VIRT</t>
  </si>
  <si>
    <t>Popisky řádků</t>
  </si>
  <si>
    <t>(prázdné)</t>
  </si>
  <si>
    <t>Celkový součet</t>
  </si>
  <si>
    <t>Popisky sloupců</t>
  </si>
  <si>
    <t>Součet z PCT</t>
  </si>
  <si>
    <t>SumOfnuly</t>
  </si>
  <si>
    <t>CountOfnuly</t>
  </si>
  <si>
    <t>Součet z SumOfnuly</t>
  </si>
  <si>
    <t>Celkem Součet z SumOfnuly</t>
  </si>
  <si>
    <t>Celkem Součet z CountOfnuly</t>
  </si>
  <si>
    <t>Součet z CountOfnuly</t>
  </si>
  <si>
    <t>počet sálodnů</t>
  </si>
  <si>
    <t>ručně zadaný začátek sálodne</t>
  </si>
  <si>
    <t>%</t>
  </si>
  <si>
    <t>klinika</t>
  </si>
  <si>
    <t>Data za leden až duben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</si>
</sst>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10" fontId="0" fillId="0" borderId="0" xfId="2" applyNumberFormat="1" applyFont="1"/>
    <xf numFmtId="0" fontId="6" fillId="0" borderId="0" xfId="0" applyFont="1"/>
    <xf numFmtId="0" fontId="0" fillId="0" borderId="3" xfId="0" applyBorder="1"/>
    <xf numFmtId="10" fontId="0" fillId="0" borderId="4" xfId="0" applyNumberFormat="1" applyBorder="1"/>
    <xf numFmtId="10" fontId="4" fillId="3" borderId="4" xfId="0" applyNumberFormat="1" applyFont="1" applyFill="1" applyBorder="1"/>
    <xf numFmtId="0" fontId="0" fillId="0" borderId="5" xfId="0" applyBorder="1"/>
    <xf numFmtId="10" fontId="0" fillId="0" borderId="6" xfId="0" applyNumberFormat="1" applyBorder="1"/>
    <xf numFmtId="0" fontId="0" fillId="0" borderId="7" xfId="0" applyBorder="1"/>
    <xf numFmtId="10" fontId="0" fillId="0" borderId="8" xfId="0" applyNumberFormat="1" applyBorder="1"/>
    <xf numFmtId="0" fontId="5" fillId="0" borderId="9" xfId="0" applyFont="1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3">
    <cellStyle name="Normální" xfId="0" builtinId="0"/>
    <cellStyle name="Normální_List1" xfId="1" xr:uid="{F209E51E-544F-47AE-8974-5D058B2DA0C1}"/>
    <cellStyle name="Procenta" xfId="2" builtinId="5"/>
  </cellStyles>
  <dxfs count="3"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051.389061805552" createdVersion="6" refreshedVersion="6" minRefreshableVersion="3" recordCount="81" xr:uid="{A3E35C91-7B90-40FA-8E9D-554DB5C41929}">
  <cacheSource type="worksheet">
    <worksheetSource ref="A1:C1048576" sheet="%"/>
  </cacheSource>
  <cacheFields count="3">
    <cacheField name="Klinika" numFmtId="0">
      <sharedItems containsBlank="1" count="21">
        <s v="1.CH"/>
        <s v="1.IK"/>
        <s v="2.CH"/>
        <s v="2.IK"/>
        <s v="COS "/>
        <s v="DK"/>
        <s v="KCH "/>
        <s v="KÚČO"/>
        <s v="NCH "/>
        <s v="OČNÍ"/>
        <s v="ONK "/>
        <s v="ORL "/>
        <s v="ORT "/>
        <s v="PGK "/>
        <s v="PCHI"/>
        <s v="PLIC"/>
        <s v="RTG "/>
        <s v="TRAUM"/>
        <s v="URO "/>
        <s v="VIRT"/>
        <m/>
      </sharedItems>
    </cacheField>
    <cacheField name="Měsíc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PCT" numFmtId="0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051.401548611109" createdVersion="6" refreshedVersion="6" minRefreshableVersion="3" recordCount="80" xr:uid="{FBF03312-C1FC-4FFE-91C6-1F746DD11DDE}">
  <cacheSource type="worksheet">
    <worksheetSource ref="A1:D81" sheet="Počet"/>
  </cacheSource>
  <cacheFields count="4">
    <cacheField name="Klinika" numFmtId="0">
      <sharedItems count="20">
        <s v="1.CH"/>
        <s v="1.IK"/>
        <s v="2.CH"/>
        <s v="2.IK"/>
        <s v="COS "/>
        <s v="DK"/>
        <s v="KCH "/>
        <s v="KÚČO"/>
        <s v="NCH "/>
        <s v="OČNÍ"/>
        <s v="ONK "/>
        <s v="ORL "/>
        <s v="ORT "/>
        <s v="PGK "/>
        <s v="PCHI"/>
        <s v="PLIC"/>
        <s v="RTG "/>
        <s v="TRAUM"/>
        <s v="URO "/>
        <s v="VIRT"/>
      </sharedItems>
    </cacheField>
    <cacheField name="Měsíc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SumOfnuly" numFmtId="0">
      <sharedItems containsSemiMixedTypes="0" containsString="0" containsNumber="1" containsInteger="1" minValue="0" maxValue="41"/>
    </cacheField>
    <cacheField name="CountOfnuly" numFmtId="0">
      <sharedItems containsSemiMixedTypes="0" containsString="0" containsNumber="1" containsInteger="1" minValue="1" maxValue="1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x v="0"/>
    <x v="0"/>
    <n v="8.2100000000000009"/>
  </r>
  <r>
    <x v="0"/>
    <x v="1"/>
    <n v="4.84"/>
  </r>
  <r>
    <x v="0"/>
    <x v="2"/>
    <n v="6.11"/>
  </r>
  <r>
    <x v="0"/>
    <x v="3"/>
    <n v="3.45"/>
  </r>
  <r>
    <x v="1"/>
    <x v="0"/>
    <n v="29.91"/>
  </r>
  <r>
    <x v="1"/>
    <x v="1"/>
    <n v="40.200000000000003"/>
  </r>
  <r>
    <x v="1"/>
    <x v="2"/>
    <n v="35.96"/>
  </r>
  <r>
    <x v="1"/>
    <x v="3"/>
    <n v="31.71"/>
  </r>
  <r>
    <x v="2"/>
    <x v="0"/>
    <n v="13.79"/>
  </r>
  <r>
    <x v="2"/>
    <x v="1"/>
    <n v="9.6199999999999992"/>
  </r>
  <r>
    <x v="2"/>
    <x v="2"/>
    <n v="5"/>
  </r>
  <r>
    <x v="2"/>
    <x v="3"/>
    <n v="13.95"/>
  </r>
  <r>
    <x v="3"/>
    <x v="0"/>
    <n v="0"/>
  </r>
  <r>
    <x v="3"/>
    <x v="1"/>
    <n v="0"/>
  </r>
  <r>
    <x v="3"/>
    <x v="2"/>
    <n v="2.94"/>
  </r>
  <r>
    <x v="3"/>
    <x v="3"/>
    <n v="7.41"/>
  </r>
  <r>
    <x v="4"/>
    <x v="0"/>
    <n v="33.33"/>
  </r>
  <r>
    <x v="4"/>
    <x v="1"/>
    <n v="20"/>
  </r>
  <r>
    <x v="4"/>
    <x v="2"/>
    <n v="14.29"/>
  </r>
  <r>
    <x v="4"/>
    <x v="3"/>
    <n v="60"/>
  </r>
  <r>
    <x v="5"/>
    <x v="0"/>
    <n v="0"/>
  </r>
  <r>
    <x v="5"/>
    <x v="1"/>
    <n v="0"/>
  </r>
  <r>
    <x v="5"/>
    <x v="2"/>
    <n v="0"/>
  </r>
  <r>
    <x v="5"/>
    <x v="3"/>
    <n v="20"/>
  </r>
  <r>
    <x v="6"/>
    <x v="0"/>
    <n v="29.55"/>
  </r>
  <r>
    <x v="6"/>
    <x v="1"/>
    <n v="15"/>
  </r>
  <r>
    <x v="6"/>
    <x v="2"/>
    <n v="30"/>
  </r>
  <r>
    <x v="6"/>
    <x v="3"/>
    <n v="22.58"/>
  </r>
  <r>
    <x v="7"/>
    <x v="0"/>
    <n v="22.45"/>
  </r>
  <r>
    <x v="7"/>
    <x v="1"/>
    <n v="7.89"/>
  </r>
  <r>
    <x v="7"/>
    <x v="2"/>
    <n v="26.53"/>
  </r>
  <r>
    <x v="7"/>
    <x v="3"/>
    <n v="6.67"/>
  </r>
  <r>
    <x v="8"/>
    <x v="0"/>
    <n v="11.11"/>
  </r>
  <r>
    <x v="8"/>
    <x v="1"/>
    <n v="15.49"/>
  </r>
  <r>
    <x v="8"/>
    <x v="2"/>
    <n v="12.99"/>
  </r>
  <r>
    <x v="8"/>
    <x v="3"/>
    <n v="7.27"/>
  </r>
  <r>
    <x v="9"/>
    <x v="0"/>
    <n v="8.33"/>
  </r>
  <r>
    <x v="9"/>
    <x v="1"/>
    <n v="0"/>
  </r>
  <r>
    <x v="9"/>
    <x v="2"/>
    <n v="8.33"/>
  </r>
  <r>
    <x v="9"/>
    <x v="3"/>
    <n v="0"/>
  </r>
  <r>
    <x v="10"/>
    <x v="0"/>
    <n v="100"/>
  </r>
  <r>
    <x v="10"/>
    <x v="1"/>
    <n v="33.33"/>
  </r>
  <r>
    <x v="10"/>
    <x v="2"/>
    <n v="14.29"/>
  </r>
  <r>
    <x v="10"/>
    <x v="3"/>
    <n v="20"/>
  </r>
  <r>
    <x v="11"/>
    <x v="0"/>
    <n v="29.51"/>
  </r>
  <r>
    <x v="11"/>
    <x v="1"/>
    <n v="27.78"/>
  </r>
  <r>
    <x v="11"/>
    <x v="2"/>
    <n v="32.26"/>
  </r>
  <r>
    <x v="11"/>
    <x v="3"/>
    <n v="35.71"/>
  </r>
  <r>
    <x v="12"/>
    <x v="0"/>
    <n v="1.33"/>
  </r>
  <r>
    <x v="12"/>
    <x v="1"/>
    <n v="8.11"/>
  </r>
  <r>
    <x v="12"/>
    <x v="2"/>
    <n v="3.49"/>
  </r>
  <r>
    <x v="12"/>
    <x v="3"/>
    <n v="6.67"/>
  </r>
  <r>
    <x v="13"/>
    <x v="0"/>
    <n v="30.49"/>
  </r>
  <r>
    <x v="13"/>
    <x v="1"/>
    <n v="22.22"/>
  </r>
  <r>
    <x v="13"/>
    <x v="2"/>
    <n v="28.57"/>
  </r>
  <r>
    <x v="13"/>
    <x v="3"/>
    <n v="35.19"/>
  </r>
  <r>
    <x v="14"/>
    <x v="0"/>
    <n v="4.6500000000000004"/>
  </r>
  <r>
    <x v="14"/>
    <x v="1"/>
    <n v="0"/>
  </r>
  <r>
    <x v="14"/>
    <x v="2"/>
    <n v="3.92"/>
  </r>
  <r>
    <x v="14"/>
    <x v="3"/>
    <n v="5.56"/>
  </r>
  <r>
    <x v="15"/>
    <x v="0"/>
    <n v="0"/>
  </r>
  <r>
    <x v="15"/>
    <x v="1"/>
    <n v="12.5"/>
  </r>
  <r>
    <x v="15"/>
    <x v="2"/>
    <n v="12.5"/>
  </r>
  <r>
    <x v="15"/>
    <x v="3"/>
    <n v="0"/>
  </r>
  <r>
    <x v="16"/>
    <x v="0"/>
    <n v="5.88"/>
  </r>
  <r>
    <x v="16"/>
    <x v="1"/>
    <n v="0"/>
  </r>
  <r>
    <x v="16"/>
    <x v="2"/>
    <n v="12.5"/>
  </r>
  <r>
    <x v="16"/>
    <x v="3"/>
    <n v="11.11"/>
  </r>
  <r>
    <x v="17"/>
    <x v="0"/>
    <n v="5.36"/>
  </r>
  <r>
    <x v="17"/>
    <x v="1"/>
    <n v="6.35"/>
  </r>
  <r>
    <x v="17"/>
    <x v="2"/>
    <n v="1.61"/>
  </r>
  <r>
    <x v="17"/>
    <x v="3"/>
    <n v="5.88"/>
  </r>
  <r>
    <x v="18"/>
    <x v="0"/>
    <n v="7.94"/>
  </r>
  <r>
    <x v="18"/>
    <x v="1"/>
    <n v="5.56"/>
  </r>
  <r>
    <x v="18"/>
    <x v="2"/>
    <n v="3.28"/>
  </r>
  <r>
    <x v="18"/>
    <x v="3"/>
    <n v="6.67"/>
  </r>
  <r>
    <x v="19"/>
    <x v="0"/>
    <n v="0"/>
  </r>
  <r>
    <x v="19"/>
    <x v="1"/>
    <n v="0"/>
  </r>
  <r>
    <x v="19"/>
    <x v="2"/>
    <n v="0"/>
  </r>
  <r>
    <x v="19"/>
    <x v="3"/>
    <n v="0"/>
  </r>
  <r>
    <x v="20"/>
    <x v="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x v="0"/>
    <x v="0"/>
    <n v="11"/>
    <n v="134"/>
  </r>
  <r>
    <x v="0"/>
    <x v="1"/>
    <n v="6"/>
    <n v="124"/>
  </r>
  <r>
    <x v="0"/>
    <x v="2"/>
    <n v="8"/>
    <n v="131"/>
  </r>
  <r>
    <x v="0"/>
    <x v="3"/>
    <n v="3"/>
    <n v="87"/>
  </r>
  <r>
    <x v="1"/>
    <x v="0"/>
    <n v="32"/>
    <n v="107"/>
  </r>
  <r>
    <x v="1"/>
    <x v="1"/>
    <n v="41"/>
    <n v="102"/>
  </r>
  <r>
    <x v="1"/>
    <x v="2"/>
    <n v="41"/>
    <n v="114"/>
  </r>
  <r>
    <x v="1"/>
    <x v="3"/>
    <n v="26"/>
    <n v="82"/>
  </r>
  <r>
    <x v="2"/>
    <x v="0"/>
    <n v="8"/>
    <n v="58"/>
  </r>
  <r>
    <x v="2"/>
    <x v="1"/>
    <n v="5"/>
    <n v="52"/>
  </r>
  <r>
    <x v="2"/>
    <x v="2"/>
    <n v="3"/>
    <n v="60"/>
  </r>
  <r>
    <x v="2"/>
    <x v="3"/>
    <n v="6"/>
    <n v="43"/>
  </r>
  <r>
    <x v="3"/>
    <x v="0"/>
    <n v="0"/>
    <n v="32"/>
  </r>
  <r>
    <x v="3"/>
    <x v="1"/>
    <n v="0"/>
    <n v="29"/>
  </r>
  <r>
    <x v="3"/>
    <x v="2"/>
    <n v="1"/>
    <n v="34"/>
  </r>
  <r>
    <x v="3"/>
    <x v="3"/>
    <n v="2"/>
    <n v="27"/>
  </r>
  <r>
    <x v="4"/>
    <x v="0"/>
    <n v="3"/>
    <n v="9"/>
  </r>
  <r>
    <x v="4"/>
    <x v="1"/>
    <n v="1"/>
    <n v="5"/>
  </r>
  <r>
    <x v="4"/>
    <x v="2"/>
    <n v="1"/>
    <n v="7"/>
  </r>
  <r>
    <x v="4"/>
    <x v="3"/>
    <n v="3"/>
    <n v="5"/>
  </r>
  <r>
    <x v="5"/>
    <x v="0"/>
    <n v="0"/>
    <n v="6"/>
  </r>
  <r>
    <x v="5"/>
    <x v="1"/>
    <n v="0"/>
    <n v="7"/>
  </r>
  <r>
    <x v="5"/>
    <x v="2"/>
    <n v="0"/>
    <n v="7"/>
  </r>
  <r>
    <x v="5"/>
    <x v="3"/>
    <n v="1"/>
    <n v="5"/>
  </r>
  <r>
    <x v="6"/>
    <x v="0"/>
    <n v="13"/>
    <n v="44"/>
  </r>
  <r>
    <x v="6"/>
    <x v="1"/>
    <n v="6"/>
    <n v="40"/>
  </r>
  <r>
    <x v="6"/>
    <x v="2"/>
    <n v="18"/>
    <n v="60"/>
  </r>
  <r>
    <x v="6"/>
    <x v="3"/>
    <n v="7"/>
    <n v="31"/>
  </r>
  <r>
    <x v="7"/>
    <x v="0"/>
    <n v="11"/>
    <n v="49"/>
  </r>
  <r>
    <x v="7"/>
    <x v="1"/>
    <n v="3"/>
    <n v="38"/>
  </r>
  <r>
    <x v="7"/>
    <x v="2"/>
    <n v="13"/>
    <n v="49"/>
  </r>
  <r>
    <x v="7"/>
    <x v="3"/>
    <n v="2"/>
    <n v="30"/>
  </r>
  <r>
    <x v="8"/>
    <x v="0"/>
    <n v="8"/>
    <n v="72"/>
  </r>
  <r>
    <x v="8"/>
    <x v="1"/>
    <n v="11"/>
    <n v="71"/>
  </r>
  <r>
    <x v="8"/>
    <x v="2"/>
    <n v="10"/>
    <n v="77"/>
  </r>
  <r>
    <x v="8"/>
    <x v="3"/>
    <n v="4"/>
    <n v="55"/>
  </r>
  <r>
    <x v="9"/>
    <x v="0"/>
    <n v="1"/>
    <n v="12"/>
  </r>
  <r>
    <x v="9"/>
    <x v="1"/>
    <n v="0"/>
    <n v="9"/>
  </r>
  <r>
    <x v="9"/>
    <x v="2"/>
    <n v="1"/>
    <n v="12"/>
  </r>
  <r>
    <x v="9"/>
    <x v="3"/>
    <n v="0"/>
    <n v="5"/>
  </r>
  <r>
    <x v="10"/>
    <x v="0"/>
    <n v="3"/>
    <n v="3"/>
  </r>
  <r>
    <x v="10"/>
    <x v="1"/>
    <n v="1"/>
    <n v="3"/>
  </r>
  <r>
    <x v="10"/>
    <x v="2"/>
    <n v="1"/>
    <n v="7"/>
  </r>
  <r>
    <x v="10"/>
    <x v="3"/>
    <n v="1"/>
    <n v="5"/>
  </r>
  <r>
    <x v="11"/>
    <x v="0"/>
    <n v="18"/>
    <n v="61"/>
  </r>
  <r>
    <x v="11"/>
    <x v="1"/>
    <n v="15"/>
    <n v="54"/>
  </r>
  <r>
    <x v="11"/>
    <x v="2"/>
    <n v="20"/>
    <n v="62"/>
  </r>
  <r>
    <x v="11"/>
    <x v="3"/>
    <n v="15"/>
    <n v="42"/>
  </r>
  <r>
    <x v="12"/>
    <x v="0"/>
    <n v="1"/>
    <n v="75"/>
  </r>
  <r>
    <x v="12"/>
    <x v="1"/>
    <n v="6"/>
    <n v="74"/>
  </r>
  <r>
    <x v="12"/>
    <x v="2"/>
    <n v="3"/>
    <n v="86"/>
  </r>
  <r>
    <x v="12"/>
    <x v="3"/>
    <n v="4"/>
    <n v="60"/>
  </r>
  <r>
    <x v="13"/>
    <x v="0"/>
    <n v="25"/>
    <n v="82"/>
  </r>
  <r>
    <x v="13"/>
    <x v="1"/>
    <n v="18"/>
    <n v="81"/>
  </r>
  <r>
    <x v="13"/>
    <x v="2"/>
    <n v="24"/>
    <n v="84"/>
  </r>
  <r>
    <x v="13"/>
    <x v="3"/>
    <n v="19"/>
    <n v="54"/>
  </r>
  <r>
    <x v="14"/>
    <x v="0"/>
    <n v="2"/>
    <n v="43"/>
  </r>
  <r>
    <x v="14"/>
    <x v="1"/>
    <n v="0"/>
    <n v="40"/>
  </r>
  <r>
    <x v="14"/>
    <x v="2"/>
    <n v="2"/>
    <n v="51"/>
  </r>
  <r>
    <x v="14"/>
    <x v="3"/>
    <n v="2"/>
    <n v="36"/>
  </r>
  <r>
    <x v="15"/>
    <x v="0"/>
    <n v="0"/>
    <n v="8"/>
  </r>
  <r>
    <x v="15"/>
    <x v="1"/>
    <n v="1"/>
    <n v="8"/>
  </r>
  <r>
    <x v="15"/>
    <x v="2"/>
    <n v="1"/>
    <n v="8"/>
  </r>
  <r>
    <x v="15"/>
    <x v="3"/>
    <n v="0"/>
    <n v="5"/>
  </r>
  <r>
    <x v="16"/>
    <x v="0"/>
    <n v="1"/>
    <n v="17"/>
  </r>
  <r>
    <x v="16"/>
    <x v="1"/>
    <n v="0"/>
    <n v="15"/>
  </r>
  <r>
    <x v="16"/>
    <x v="2"/>
    <n v="2"/>
    <n v="16"/>
  </r>
  <r>
    <x v="16"/>
    <x v="3"/>
    <n v="1"/>
    <n v="9"/>
  </r>
  <r>
    <x v="17"/>
    <x v="0"/>
    <n v="3"/>
    <n v="56"/>
  </r>
  <r>
    <x v="17"/>
    <x v="1"/>
    <n v="4"/>
    <n v="63"/>
  </r>
  <r>
    <x v="17"/>
    <x v="2"/>
    <n v="1"/>
    <n v="62"/>
  </r>
  <r>
    <x v="17"/>
    <x v="3"/>
    <n v="3"/>
    <n v="51"/>
  </r>
  <r>
    <x v="18"/>
    <x v="0"/>
    <n v="5"/>
    <n v="63"/>
  </r>
  <r>
    <x v="18"/>
    <x v="1"/>
    <n v="3"/>
    <n v="54"/>
  </r>
  <r>
    <x v="18"/>
    <x v="2"/>
    <n v="2"/>
    <n v="61"/>
  </r>
  <r>
    <x v="18"/>
    <x v="3"/>
    <n v="3"/>
    <n v="45"/>
  </r>
  <r>
    <x v="19"/>
    <x v="0"/>
    <n v="0"/>
    <n v="6"/>
  </r>
  <r>
    <x v="19"/>
    <x v="1"/>
    <n v="0"/>
    <n v="3"/>
  </r>
  <r>
    <x v="19"/>
    <x v="2"/>
    <n v="0"/>
    <n v="7"/>
  </r>
  <r>
    <x v="19"/>
    <x v="3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978436-4F9B-4D95-8EBE-05468B7AFAA3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G26" firstHeaderRow="1" firstDataRow="2" firstDataCol="1"/>
  <pivotFields count="3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učet z PC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8246C9-FAAC-4FC9-9D0B-243460DCD726}" name="Kontingenční tabulka2" cacheId="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K26" firstHeaderRow="1" firstDataRow="3" firstDataCol="1"/>
  <pivotFields count="4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2">
    <field x="1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Součet z SumOfnuly" fld="2" baseField="0" baseItem="0"/>
    <dataField name="Součet z CountOfnuly" fld="3" baseField="0" baseItem="0"/>
  </dataFields>
  <formats count="3">
    <format dxfId="2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0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463F-0A1B-49C5-97BD-FAD14DE25780}">
  <dimension ref="A3:G26"/>
  <sheetViews>
    <sheetView workbookViewId="0">
      <selection activeCell="B29" sqref="B29"/>
    </sheetView>
  </sheetViews>
  <sheetFormatPr defaultRowHeight="15" x14ac:dyDescent="0.25"/>
  <cols>
    <col min="1" max="1" width="15.7109375" bestFit="1" customWidth="1"/>
    <col min="2" max="2" width="17.5703125" bestFit="1" customWidth="1"/>
    <col min="3" max="5" width="7" bestFit="1" customWidth="1"/>
    <col min="6" max="6" width="9.5703125" hidden="1" customWidth="1"/>
    <col min="7" max="7" width="14.42578125" bestFit="1" customWidth="1"/>
  </cols>
  <sheetData>
    <row r="3" spans="1:7" x14ac:dyDescent="0.25">
      <c r="A3" s="4" t="s">
        <v>27</v>
      </c>
      <c r="B3" s="4" t="s">
        <v>26</v>
      </c>
    </row>
    <row r="4" spans="1:7" x14ac:dyDescent="0.25">
      <c r="A4" s="4" t="s">
        <v>23</v>
      </c>
      <c r="B4">
        <v>1</v>
      </c>
      <c r="C4">
        <v>2</v>
      </c>
      <c r="D4">
        <v>3</v>
      </c>
      <c r="E4">
        <v>4</v>
      </c>
      <c r="F4" t="s">
        <v>24</v>
      </c>
      <c r="G4" t="s">
        <v>25</v>
      </c>
    </row>
    <row r="5" spans="1:7" x14ac:dyDescent="0.25">
      <c r="A5" s="5" t="s">
        <v>3</v>
      </c>
      <c r="B5" s="6">
        <v>8.2100000000000009</v>
      </c>
      <c r="C5" s="6">
        <v>4.84</v>
      </c>
      <c r="D5" s="6">
        <v>6.11</v>
      </c>
      <c r="E5" s="6">
        <v>3.45</v>
      </c>
      <c r="F5" s="6"/>
      <c r="G5" s="6">
        <v>22.61</v>
      </c>
    </row>
    <row r="6" spans="1:7" x14ac:dyDescent="0.25">
      <c r="A6" s="5" t="s">
        <v>4</v>
      </c>
      <c r="B6" s="6">
        <v>29.91</v>
      </c>
      <c r="C6" s="6">
        <v>40.200000000000003</v>
      </c>
      <c r="D6" s="6">
        <v>35.96</v>
      </c>
      <c r="E6" s="6">
        <v>31.71</v>
      </c>
      <c r="F6" s="6"/>
      <c r="G6" s="6">
        <v>137.78</v>
      </c>
    </row>
    <row r="7" spans="1:7" x14ac:dyDescent="0.25">
      <c r="A7" s="5" t="s">
        <v>5</v>
      </c>
      <c r="B7" s="6">
        <v>13.79</v>
      </c>
      <c r="C7" s="6">
        <v>9.6199999999999992</v>
      </c>
      <c r="D7" s="6">
        <v>5</v>
      </c>
      <c r="E7" s="6">
        <v>13.95</v>
      </c>
      <c r="F7" s="6"/>
      <c r="G7" s="6">
        <v>42.36</v>
      </c>
    </row>
    <row r="8" spans="1:7" x14ac:dyDescent="0.25">
      <c r="A8" s="5" t="s">
        <v>6</v>
      </c>
      <c r="B8" s="6">
        <v>0</v>
      </c>
      <c r="C8" s="6">
        <v>0</v>
      </c>
      <c r="D8" s="6">
        <v>2.94</v>
      </c>
      <c r="E8" s="6">
        <v>7.41</v>
      </c>
      <c r="F8" s="6"/>
      <c r="G8" s="6">
        <v>10.35</v>
      </c>
    </row>
    <row r="9" spans="1:7" x14ac:dyDescent="0.25">
      <c r="A9" s="5" t="s">
        <v>7</v>
      </c>
      <c r="B9" s="6">
        <v>33.33</v>
      </c>
      <c r="C9" s="6">
        <v>20</v>
      </c>
      <c r="D9" s="6">
        <v>14.29</v>
      </c>
      <c r="E9" s="6">
        <v>60</v>
      </c>
      <c r="F9" s="6"/>
      <c r="G9" s="6">
        <v>127.62</v>
      </c>
    </row>
    <row r="10" spans="1:7" x14ac:dyDescent="0.25">
      <c r="A10" s="5" t="s">
        <v>8</v>
      </c>
      <c r="B10" s="6">
        <v>0</v>
      </c>
      <c r="C10" s="6">
        <v>0</v>
      </c>
      <c r="D10" s="6">
        <v>0</v>
      </c>
      <c r="E10" s="6">
        <v>20</v>
      </c>
      <c r="F10" s="6"/>
      <c r="G10" s="6">
        <v>20</v>
      </c>
    </row>
    <row r="11" spans="1:7" x14ac:dyDescent="0.25">
      <c r="A11" s="5" t="s">
        <v>9</v>
      </c>
      <c r="B11" s="6">
        <v>29.55</v>
      </c>
      <c r="C11" s="6">
        <v>15</v>
      </c>
      <c r="D11" s="6">
        <v>30</v>
      </c>
      <c r="E11" s="6">
        <v>22.58</v>
      </c>
      <c r="F11" s="6"/>
      <c r="G11" s="6">
        <v>97.13</v>
      </c>
    </row>
    <row r="12" spans="1:7" x14ac:dyDescent="0.25">
      <c r="A12" s="5" t="s">
        <v>10</v>
      </c>
      <c r="B12" s="6">
        <v>22.45</v>
      </c>
      <c r="C12" s="6">
        <v>7.89</v>
      </c>
      <c r="D12" s="6">
        <v>26.53</v>
      </c>
      <c r="E12" s="6">
        <v>6.67</v>
      </c>
      <c r="F12" s="6"/>
      <c r="G12" s="6">
        <v>63.540000000000006</v>
      </c>
    </row>
    <row r="13" spans="1:7" x14ac:dyDescent="0.25">
      <c r="A13" s="5" t="s">
        <v>11</v>
      </c>
      <c r="B13" s="6">
        <v>11.11</v>
      </c>
      <c r="C13" s="6">
        <v>15.49</v>
      </c>
      <c r="D13" s="6">
        <v>12.99</v>
      </c>
      <c r="E13" s="6">
        <v>7.27</v>
      </c>
      <c r="F13" s="6"/>
      <c r="G13" s="6">
        <v>46.86</v>
      </c>
    </row>
    <row r="14" spans="1:7" x14ac:dyDescent="0.25">
      <c r="A14" s="5" t="s">
        <v>12</v>
      </c>
      <c r="B14" s="6">
        <v>8.33</v>
      </c>
      <c r="C14" s="6">
        <v>0</v>
      </c>
      <c r="D14" s="6">
        <v>8.33</v>
      </c>
      <c r="E14" s="6">
        <v>0</v>
      </c>
      <c r="F14" s="6"/>
      <c r="G14" s="6">
        <v>16.66</v>
      </c>
    </row>
    <row r="15" spans="1:7" x14ac:dyDescent="0.25">
      <c r="A15" s="5" t="s">
        <v>13</v>
      </c>
      <c r="B15" s="6">
        <v>100</v>
      </c>
      <c r="C15" s="6">
        <v>33.33</v>
      </c>
      <c r="D15" s="6">
        <v>14.29</v>
      </c>
      <c r="E15" s="6">
        <v>20</v>
      </c>
      <c r="F15" s="6"/>
      <c r="G15" s="6">
        <v>167.61999999999998</v>
      </c>
    </row>
    <row r="16" spans="1:7" x14ac:dyDescent="0.25">
      <c r="A16" s="5" t="s">
        <v>14</v>
      </c>
      <c r="B16" s="6">
        <v>29.51</v>
      </c>
      <c r="C16" s="6">
        <v>27.78</v>
      </c>
      <c r="D16" s="6">
        <v>32.26</v>
      </c>
      <c r="E16" s="6">
        <v>35.71</v>
      </c>
      <c r="F16" s="6"/>
      <c r="G16" s="6">
        <v>125.26000000000002</v>
      </c>
    </row>
    <row r="17" spans="1:7" x14ac:dyDescent="0.25">
      <c r="A17" s="5" t="s">
        <v>15</v>
      </c>
      <c r="B17" s="6">
        <v>1.33</v>
      </c>
      <c r="C17" s="6">
        <v>8.11</v>
      </c>
      <c r="D17" s="6">
        <v>3.49</v>
      </c>
      <c r="E17" s="6">
        <v>6.67</v>
      </c>
      <c r="F17" s="6"/>
      <c r="G17" s="6">
        <v>19.600000000000001</v>
      </c>
    </row>
    <row r="18" spans="1:7" x14ac:dyDescent="0.25">
      <c r="A18" s="5" t="s">
        <v>16</v>
      </c>
      <c r="B18" s="6">
        <v>30.49</v>
      </c>
      <c r="C18" s="6">
        <v>22.22</v>
      </c>
      <c r="D18" s="6">
        <v>28.57</v>
      </c>
      <c r="E18" s="6">
        <v>35.19</v>
      </c>
      <c r="F18" s="6"/>
      <c r="G18" s="6">
        <v>116.47</v>
      </c>
    </row>
    <row r="19" spans="1:7" x14ac:dyDescent="0.25">
      <c r="A19" s="5" t="s">
        <v>17</v>
      </c>
      <c r="B19" s="6">
        <v>4.6500000000000004</v>
      </c>
      <c r="C19" s="6">
        <v>0</v>
      </c>
      <c r="D19" s="6">
        <v>3.92</v>
      </c>
      <c r="E19" s="6">
        <v>5.56</v>
      </c>
      <c r="F19" s="6"/>
      <c r="G19" s="6">
        <v>14.129999999999999</v>
      </c>
    </row>
    <row r="20" spans="1:7" x14ac:dyDescent="0.25">
      <c r="A20" s="5" t="s">
        <v>18</v>
      </c>
      <c r="B20" s="6">
        <v>0</v>
      </c>
      <c r="C20" s="6">
        <v>12.5</v>
      </c>
      <c r="D20" s="6">
        <v>12.5</v>
      </c>
      <c r="E20" s="6">
        <v>0</v>
      </c>
      <c r="F20" s="6"/>
      <c r="G20" s="6">
        <v>25</v>
      </c>
    </row>
    <row r="21" spans="1:7" x14ac:dyDescent="0.25">
      <c r="A21" s="5" t="s">
        <v>19</v>
      </c>
      <c r="B21" s="6">
        <v>5.88</v>
      </c>
      <c r="C21" s="6">
        <v>0</v>
      </c>
      <c r="D21" s="6">
        <v>12.5</v>
      </c>
      <c r="E21" s="6">
        <v>11.11</v>
      </c>
      <c r="F21" s="6"/>
      <c r="G21" s="6">
        <v>29.49</v>
      </c>
    </row>
    <row r="22" spans="1:7" x14ac:dyDescent="0.25">
      <c r="A22" s="5" t="s">
        <v>20</v>
      </c>
      <c r="B22" s="6">
        <v>5.36</v>
      </c>
      <c r="C22" s="6">
        <v>6.35</v>
      </c>
      <c r="D22" s="6">
        <v>1.61</v>
      </c>
      <c r="E22" s="6">
        <v>5.88</v>
      </c>
      <c r="F22" s="6"/>
      <c r="G22" s="6">
        <v>19.2</v>
      </c>
    </row>
    <row r="23" spans="1:7" x14ac:dyDescent="0.25">
      <c r="A23" s="5" t="s">
        <v>21</v>
      </c>
      <c r="B23" s="6">
        <v>7.94</v>
      </c>
      <c r="C23" s="6">
        <v>5.56</v>
      </c>
      <c r="D23" s="6">
        <v>3.28</v>
      </c>
      <c r="E23" s="6">
        <v>6.67</v>
      </c>
      <c r="F23" s="6"/>
      <c r="G23" s="6">
        <v>23.450000000000003</v>
      </c>
    </row>
    <row r="24" spans="1:7" x14ac:dyDescent="0.25">
      <c r="A24" s="5" t="s">
        <v>22</v>
      </c>
      <c r="B24" s="6">
        <v>0</v>
      </c>
      <c r="C24" s="6">
        <v>0</v>
      </c>
      <c r="D24" s="6">
        <v>0</v>
      </c>
      <c r="E24" s="6">
        <v>0</v>
      </c>
      <c r="F24" s="6"/>
      <c r="G24" s="6">
        <v>0</v>
      </c>
    </row>
    <row r="25" spans="1:7" x14ac:dyDescent="0.25">
      <c r="A25" s="5" t="s">
        <v>24</v>
      </c>
      <c r="B25" s="6"/>
      <c r="C25" s="6"/>
      <c r="D25" s="6"/>
      <c r="E25" s="6"/>
      <c r="F25" s="6"/>
      <c r="G25" s="6"/>
    </row>
    <row r="26" spans="1:7" x14ac:dyDescent="0.25">
      <c r="A26" s="5" t="s">
        <v>25</v>
      </c>
      <c r="B26" s="6">
        <v>341.84000000000003</v>
      </c>
      <c r="C26" s="6">
        <v>228.89</v>
      </c>
      <c r="D26" s="6">
        <v>254.57</v>
      </c>
      <c r="E26" s="6">
        <v>299.83</v>
      </c>
      <c r="F26" s="6"/>
      <c r="G26" s="6">
        <v>1125.1300000000001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F3B3-1657-4570-8610-7BD2A8F38E46}">
  <dimension ref="A1:C81"/>
  <sheetViews>
    <sheetView workbookViewId="0">
      <selection activeCell="C54" sqref="C54:C57"/>
    </sheetView>
  </sheetViews>
  <sheetFormatPr defaultRowHeight="15" x14ac:dyDescent="0.25"/>
  <cols>
    <col min="1" max="3" width="14.42578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>
        <v>1</v>
      </c>
      <c r="C2" s="3">
        <v>8.2100000000000009</v>
      </c>
    </row>
    <row r="3" spans="1:3" x14ac:dyDescent="0.25">
      <c r="A3" s="2" t="s">
        <v>3</v>
      </c>
      <c r="B3" s="3">
        <v>2</v>
      </c>
      <c r="C3" s="3">
        <v>4.84</v>
      </c>
    </row>
    <row r="4" spans="1:3" x14ac:dyDescent="0.25">
      <c r="A4" s="2" t="s">
        <v>3</v>
      </c>
      <c r="B4" s="3">
        <v>3</v>
      </c>
      <c r="C4" s="3">
        <v>6.11</v>
      </c>
    </row>
    <row r="5" spans="1:3" x14ac:dyDescent="0.25">
      <c r="A5" s="2" t="s">
        <v>3</v>
      </c>
      <c r="B5" s="3">
        <v>4</v>
      </c>
      <c r="C5" s="3">
        <v>3.45</v>
      </c>
    </row>
    <row r="6" spans="1:3" x14ac:dyDescent="0.25">
      <c r="A6" s="2" t="s">
        <v>4</v>
      </c>
      <c r="B6" s="3">
        <v>1</v>
      </c>
      <c r="C6" s="3">
        <v>29.91</v>
      </c>
    </row>
    <row r="7" spans="1:3" x14ac:dyDescent="0.25">
      <c r="A7" s="2" t="s">
        <v>4</v>
      </c>
      <c r="B7" s="3">
        <v>2</v>
      </c>
      <c r="C7" s="3">
        <v>40.200000000000003</v>
      </c>
    </row>
    <row r="8" spans="1:3" x14ac:dyDescent="0.25">
      <c r="A8" s="2" t="s">
        <v>4</v>
      </c>
      <c r="B8" s="3">
        <v>3</v>
      </c>
      <c r="C8" s="3">
        <v>35.96</v>
      </c>
    </row>
    <row r="9" spans="1:3" x14ac:dyDescent="0.25">
      <c r="A9" s="2" t="s">
        <v>4</v>
      </c>
      <c r="B9" s="3">
        <v>4</v>
      </c>
      <c r="C9" s="3">
        <v>31.71</v>
      </c>
    </row>
    <row r="10" spans="1:3" x14ac:dyDescent="0.25">
      <c r="A10" s="2" t="s">
        <v>5</v>
      </c>
      <c r="B10" s="3">
        <v>1</v>
      </c>
      <c r="C10" s="3">
        <v>13.79</v>
      </c>
    </row>
    <row r="11" spans="1:3" x14ac:dyDescent="0.25">
      <c r="A11" s="2" t="s">
        <v>5</v>
      </c>
      <c r="B11" s="3">
        <v>2</v>
      </c>
      <c r="C11" s="3">
        <v>9.6199999999999992</v>
      </c>
    </row>
    <row r="12" spans="1:3" x14ac:dyDescent="0.25">
      <c r="A12" s="2" t="s">
        <v>5</v>
      </c>
      <c r="B12" s="3">
        <v>3</v>
      </c>
      <c r="C12" s="3">
        <v>5</v>
      </c>
    </row>
    <row r="13" spans="1:3" x14ac:dyDescent="0.25">
      <c r="A13" s="2" t="s">
        <v>5</v>
      </c>
      <c r="B13" s="3">
        <v>4</v>
      </c>
      <c r="C13" s="3">
        <v>13.95</v>
      </c>
    </row>
    <row r="14" spans="1:3" x14ac:dyDescent="0.25">
      <c r="A14" s="2" t="s">
        <v>6</v>
      </c>
      <c r="B14" s="3">
        <v>1</v>
      </c>
      <c r="C14" s="3">
        <v>0</v>
      </c>
    </row>
    <row r="15" spans="1:3" x14ac:dyDescent="0.25">
      <c r="A15" s="2" t="s">
        <v>6</v>
      </c>
      <c r="B15" s="3">
        <v>2</v>
      </c>
      <c r="C15" s="3">
        <v>0</v>
      </c>
    </row>
    <row r="16" spans="1:3" x14ac:dyDescent="0.25">
      <c r="A16" s="2" t="s">
        <v>6</v>
      </c>
      <c r="B16" s="3">
        <v>3</v>
      </c>
      <c r="C16" s="3">
        <v>2.94</v>
      </c>
    </row>
    <row r="17" spans="1:3" x14ac:dyDescent="0.25">
      <c r="A17" s="2" t="s">
        <v>6</v>
      </c>
      <c r="B17" s="3">
        <v>4</v>
      </c>
      <c r="C17" s="3">
        <v>7.41</v>
      </c>
    </row>
    <row r="18" spans="1:3" x14ac:dyDescent="0.25">
      <c r="A18" s="2" t="s">
        <v>7</v>
      </c>
      <c r="B18" s="3">
        <v>1</v>
      </c>
      <c r="C18" s="3">
        <v>33.33</v>
      </c>
    </row>
    <row r="19" spans="1:3" x14ac:dyDescent="0.25">
      <c r="A19" s="2" t="s">
        <v>7</v>
      </c>
      <c r="B19" s="3">
        <v>2</v>
      </c>
      <c r="C19" s="3">
        <v>20</v>
      </c>
    </row>
    <row r="20" spans="1:3" x14ac:dyDescent="0.25">
      <c r="A20" s="2" t="s">
        <v>7</v>
      </c>
      <c r="B20" s="3">
        <v>3</v>
      </c>
      <c r="C20" s="3">
        <v>14.29</v>
      </c>
    </row>
    <row r="21" spans="1:3" x14ac:dyDescent="0.25">
      <c r="A21" s="2" t="s">
        <v>7</v>
      </c>
      <c r="B21" s="3">
        <v>4</v>
      </c>
      <c r="C21" s="3">
        <v>60</v>
      </c>
    </row>
    <row r="22" spans="1:3" x14ac:dyDescent="0.25">
      <c r="A22" s="2" t="s">
        <v>8</v>
      </c>
      <c r="B22" s="3">
        <v>1</v>
      </c>
      <c r="C22" s="3">
        <v>0</v>
      </c>
    </row>
    <row r="23" spans="1:3" x14ac:dyDescent="0.25">
      <c r="A23" s="2" t="s">
        <v>8</v>
      </c>
      <c r="B23" s="3">
        <v>2</v>
      </c>
      <c r="C23" s="3">
        <v>0</v>
      </c>
    </row>
    <row r="24" spans="1:3" x14ac:dyDescent="0.25">
      <c r="A24" s="2" t="s">
        <v>8</v>
      </c>
      <c r="B24" s="3">
        <v>3</v>
      </c>
      <c r="C24" s="3">
        <v>0</v>
      </c>
    </row>
    <row r="25" spans="1:3" x14ac:dyDescent="0.25">
      <c r="A25" s="2" t="s">
        <v>8</v>
      </c>
      <c r="B25" s="3">
        <v>4</v>
      </c>
      <c r="C25" s="3">
        <v>20</v>
      </c>
    </row>
    <row r="26" spans="1:3" x14ac:dyDescent="0.25">
      <c r="A26" s="2" t="s">
        <v>9</v>
      </c>
      <c r="B26" s="3">
        <v>1</v>
      </c>
      <c r="C26" s="3">
        <v>29.55</v>
      </c>
    </row>
    <row r="27" spans="1:3" x14ac:dyDescent="0.25">
      <c r="A27" s="2" t="s">
        <v>9</v>
      </c>
      <c r="B27" s="3">
        <v>2</v>
      </c>
      <c r="C27" s="3">
        <v>15</v>
      </c>
    </row>
    <row r="28" spans="1:3" x14ac:dyDescent="0.25">
      <c r="A28" s="2" t="s">
        <v>9</v>
      </c>
      <c r="B28" s="3">
        <v>3</v>
      </c>
      <c r="C28" s="3">
        <v>30</v>
      </c>
    </row>
    <row r="29" spans="1:3" x14ac:dyDescent="0.25">
      <c r="A29" s="2" t="s">
        <v>9</v>
      </c>
      <c r="B29" s="3">
        <v>4</v>
      </c>
      <c r="C29" s="3">
        <v>22.58</v>
      </c>
    </row>
    <row r="30" spans="1:3" x14ac:dyDescent="0.25">
      <c r="A30" s="2" t="s">
        <v>10</v>
      </c>
      <c r="B30" s="3">
        <v>1</v>
      </c>
      <c r="C30" s="3">
        <v>22.45</v>
      </c>
    </row>
    <row r="31" spans="1:3" x14ac:dyDescent="0.25">
      <c r="A31" s="2" t="s">
        <v>10</v>
      </c>
      <c r="B31" s="3">
        <v>2</v>
      </c>
      <c r="C31" s="3">
        <v>7.89</v>
      </c>
    </row>
    <row r="32" spans="1:3" x14ac:dyDescent="0.25">
      <c r="A32" s="2" t="s">
        <v>10</v>
      </c>
      <c r="B32" s="3">
        <v>3</v>
      </c>
      <c r="C32" s="3">
        <v>26.53</v>
      </c>
    </row>
    <row r="33" spans="1:3" x14ac:dyDescent="0.25">
      <c r="A33" s="2" t="s">
        <v>10</v>
      </c>
      <c r="B33" s="3">
        <v>4</v>
      </c>
      <c r="C33" s="3">
        <v>6.67</v>
      </c>
    </row>
    <row r="34" spans="1:3" x14ac:dyDescent="0.25">
      <c r="A34" s="2" t="s">
        <v>11</v>
      </c>
      <c r="B34" s="3">
        <v>1</v>
      </c>
      <c r="C34" s="3">
        <v>11.11</v>
      </c>
    </row>
    <row r="35" spans="1:3" x14ac:dyDescent="0.25">
      <c r="A35" s="2" t="s">
        <v>11</v>
      </c>
      <c r="B35" s="3">
        <v>2</v>
      </c>
      <c r="C35" s="3">
        <v>15.49</v>
      </c>
    </row>
    <row r="36" spans="1:3" x14ac:dyDescent="0.25">
      <c r="A36" s="2" t="s">
        <v>11</v>
      </c>
      <c r="B36" s="3">
        <v>3</v>
      </c>
      <c r="C36" s="3">
        <v>12.99</v>
      </c>
    </row>
    <row r="37" spans="1:3" x14ac:dyDescent="0.25">
      <c r="A37" s="2" t="s">
        <v>11</v>
      </c>
      <c r="B37" s="3">
        <v>4</v>
      </c>
      <c r="C37" s="3">
        <v>7.27</v>
      </c>
    </row>
    <row r="38" spans="1:3" x14ac:dyDescent="0.25">
      <c r="A38" s="2" t="s">
        <v>12</v>
      </c>
      <c r="B38" s="3">
        <v>1</v>
      </c>
      <c r="C38" s="3">
        <v>8.33</v>
      </c>
    </row>
    <row r="39" spans="1:3" x14ac:dyDescent="0.25">
      <c r="A39" s="2" t="s">
        <v>12</v>
      </c>
      <c r="B39" s="3">
        <v>2</v>
      </c>
      <c r="C39" s="3">
        <v>0</v>
      </c>
    </row>
    <row r="40" spans="1:3" x14ac:dyDescent="0.25">
      <c r="A40" s="2" t="s">
        <v>12</v>
      </c>
      <c r="B40" s="3">
        <v>3</v>
      </c>
      <c r="C40" s="3">
        <v>8.33</v>
      </c>
    </row>
    <row r="41" spans="1:3" x14ac:dyDescent="0.25">
      <c r="A41" s="2" t="s">
        <v>12</v>
      </c>
      <c r="B41" s="3">
        <v>4</v>
      </c>
      <c r="C41" s="3">
        <v>0</v>
      </c>
    </row>
    <row r="42" spans="1:3" x14ac:dyDescent="0.25">
      <c r="A42" s="2" t="s">
        <v>13</v>
      </c>
      <c r="B42" s="3">
        <v>1</v>
      </c>
      <c r="C42" s="3">
        <v>100</v>
      </c>
    </row>
    <row r="43" spans="1:3" x14ac:dyDescent="0.25">
      <c r="A43" s="2" t="s">
        <v>13</v>
      </c>
      <c r="B43" s="3">
        <v>2</v>
      </c>
      <c r="C43" s="3">
        <v>33.33</v>
      </c>
    </row>
    <row r="44" spans="1:3" x14ac:dyDescent="0.25">
      <c r="A44" s="2" t="s">
        <v>13</v>
      </c>
      <c r="B44" s="3">
        <v>3</v>
      </c>
      <c r="C44" s="3">
        <v>14.29</v>
      </c>
    </row>
    <row r="45" spans="1:3" x14ac:dyDescent="0.25">
      <c r="A45" s="2" t="s">
        <v>13</v>
      </c>
      <c r="B45" s="3">
        <v>4</v>
      </c>
      <c r="C45" s="3">
        <v>20</v>
      </c>
    </row>
    <row r="46" spans="1:3" x14ac:dyDescent="0.25">
      <c r="A46" s="2" t="s">
        <v>14</v>
      </c>
      <c r="B46" s="3">
        <v>1</v>
      </c>
      <c r="C46" s="3">
        <v>29.51</v>
      </c>
    </row>
    <row r="47" spans="1:3" x14ac:dyDescent="0.25">
      <c r="A47" s="2" t="s">
        <v>14</v>
      </c>
      <c r="B47" s="3">
        <v>2</v>
      </c>
      <c r="C47" s="3">
        <v>27.78</v>
      </c>
    </row>
    <row r="48" spans="1:3" x14ac:dyDescent="0.25">
      <c r="A48" s="2" t="s">
        <v>14</v>
      </c>
      <c r="B48" s="3">
        <v>3</v>
      </c>
      <c r="C48" s="3">
        <v>32.26</v>
      </c>
    </row>
    <row r="49" spans="1:3" x14ac:dyDescent="0.25">
      <c r="A49" s="2" t="s">
        <v>14</v>
      </c>
      <c r="B49" s="3">
        <v>4</v>
      </c>
      <c r="C49" s="3">
        <v>35.71</v>
      </c>
    </row>
    <row r="50" spans="1:3" x14ac:dyDescent="0.25">
      <c r="A50" s="2" t="s">
        <v>15</v>
      </c>
      <c r="B50" s="3">
        <v>1</v>
      </c>
      <c r="C50" s="3">
        <v>1.33</v>
      </c>
    </row>
    <row r="51" spans="1:3" x14ac:dyDescent="0.25">
      <c r="A51" s="2" t="s">
        <v>15</v>
      </c>
      <c r="B51" s="3">
        <v>2</v>
      </c>
      <c r="C51" s="3">
        <v>8.11</v>
      </c>
    </row>
    <row r="52" spans="1:3" x14ac:dyDescent="0.25">
      <c r="A52" s="2" t="s">
        <v>15</v>
      </c>
      <c r="B52" s="3">
        <v>3</v>
      </c>
      <c r="C52" s="3">
        <v>3.49</v>
      </c>
    </row>
    <row r="53" spans="1:3" x14ac:dyDescent="0.25">
      <c r="A53" s="2" t="s">
        <v>15</v>
      </c>
      <c r="B53" s="3">
        <v>4</v>
      </c>
      <c r="C53" s="3">
        <v>6.67</v>
      </c>
    </row>
    <row r="54" spans="1:3" x14ac:dyDescent="0.25">
      <c r="A54" s="2" t="s">
        <v>16</v>
      </c>
      <c r="B54" s="3">
        <v>1</v>
      </c>
      <c r="C54" s="3">
        <v>30.49</v>
      </c>
    </row>
    <row r="55" spans="1:3" x14ac:dyDescent="0.25">
      <c r="A55" s="2" t="s">
        <v>16</v>
      </c>
      <c r="B55" s="3">
        <v>2</v>
      </c>
      <c r="C55" s="3">
        <v>22.22</v>
      </c>
    </row>
    <row r="56" spans="1:3" x14ac:dyDescent="0.25">
      <c r="A56" s="2" t="s">
        <v>16</v>
      </c>
      <c r="B56" s="3">
        <v>3</v>
      </c>
      <c r="C56" s="3">
        <v>28.57</v>
      </c>
    </row>
    <row r="57" spans="1:3" x14ac:dyDescent="0.25">
      <c r="A57" s="2" t="s">
        <v>16</v>
      </c>
      <c r="B57" s="3">
        <v>4</v>
      </c>
      <c r="C57" s="3">
        <v>35.19</v>
      </c>
    </row>
    <row r="58" spans="1:3" x14ac:dyDescent="0.25">
      <c r="A58" s="2" t="s">
        <v>17</v>
      </c>
      <c r="B58" s="3">
        <v>1</v>
      </c>
      <c r="C58" s="3">
        <v>4.6500000000000004</v>
      </c>
    </row>
    <row r="59" spans="1:3" x14ac:dyDescent="0.25">
      <c r="A59" s="2" t="s">
        <v>17</v>
      </c>
      <c r="B59" s="3">
        <v>2</v>
      </c>
      <c r="C59" s="3">
        <v>0</v>
      </c>
    </row>
    <row r="60" spans="1:3" x14ac:dyDescent="0.25">
      <c r="A60" s="2" t="s">
        <v>17</v>
      </c>
      <c r="B60" s="3">
        <v>3</v>
      </c>
      <c r="C60" s="3">
        <v>3.92</v>
      </c>
    </row>
    <row r="61" spans="1:3" x14ac:dyDescent="0.25">
      <c r="A61" s="2" t="s">
        <v>17</v>
      </c>
      <c r="B61" s="3">
        <v>4</v>
      </c>
      <c r="C61" s="3">
        <v>5.56</v>
      </c>
    </row>
    <row r="62" spans="1:3" x14ac:dyDescent="0.25">
      <c r="A62" s="2" t="s">
        <v>18</v>
      </c>
      <c r="B62" s="3">
        <v>1</v>
      </c>
      <c r="C62" s="3">
        <v>0</v>
      </c>
    </row>
    <row r="63" spans="1:3" x14ac:dyDescent="0.25">
      <c r="A63" s="2" t="s">
        <v>18</v>
      </c>
      <c r="B63" s="3">
        <v>2</v>
      </c>
      <c r="C63" s="3">
        <v>12.5</v>
      </c>
    </row>
    <row r="64" spans="1:3" x14ac:dyDescent="0.25">
      <c r="A64" s="2" t="s">
        <v>18</v>
      </c>
      <c r="B64" s="3">
        <v>3</v>
      </c>
      <c r="C64" s="3">
        <v>12.5</v>
      </c>
    </row>
    <row r="65" spans="1:3" x14ac:dyDescent="0.25">
      <c r="A65" s="2" t="s">
        <v>18</v>
      </c>
      <c r="B65" s="3">
        <v>4</v>
      </c>
      <c r="C65" s="3">
        <v>0</v>
      </c>
    </row>
    <row r="66" spans="1:3" x14ac:dyDescent="0.25">
      <c r="A66" s="2" t="s">
        <v>19</v>
      </c>
      <c r="B66" s="3">
        <v>1</v>
      </c>
      <c r="C66" s="3">
        <v>5.88</v>
      </c>
    </row>
    <row r="67" spans="1:3" x14ac:dyDescent="0.25">
      <c r="A67" s="2" t="s">
        <v>19</v>
      </c>
      <c r="B67" s="3">
        <v>2</v>
      </c>
      <c r="C67" s="3">
        <v>0</v>
      </c>
    </row>
    <row r="68" spans="1:3" x14ac:dyDescent="0.25">
      <c r="A68" s="2" t="s">
        <v>19</v>
      </c>
      <c r="B68" s="3">
        <v>3</v>
      </c>
      <c r="C68" s="3">
        <v>12.5</v>
      </c>
    </row>
    <row r="69" spans="1:3" x14ac:dyDescent="0.25">
      <c r="A69" s="2" t="s">
        <v>19</v>
      </c>
      <c r="B69" s="3">
        <v>4</v>
      </c>
      <c r="C69" s="3">
        <v>11.11</v>
      </c>
    </row>
    <row r="70" spans="1:3" x14ac:dyDescent="0.25">
      <c r="A70" s="2" t="s">
        <v>20</v>
      </c>
      <c r="B70" s="3">
        <v>1</v>
      </c>
      <c r="C70" s="3">
        <v>5.36</v>
      </c>
    </row>
    <row r="71" spans="1:3" x14ac:dyDescent="0.25">
      <c r="A71" s="2" t="s">
        <v>20</v>
      </c>
      <c r="B71" s="3">
        <v>2</v>
      </c>
      <c r="C71" s="3">
        <v>6.35</v>
      </c>
    </row>
    <row r="72" spans="1:3" x14ac:dyDescent="0.25">
      <c r="A72" s="2" t="s">
        <v>20</v>
      </c>
      <c r="B72" s="3">
        <v>3</v>
      </c>
      <c r="C72" s="3">
        <v>1.61</v>
      </c>
    </row>
    <row r="73" spans="1:3" x14ac:dyDescent="0.25">
      <c r="A73" s="2" t="s">
        <v>20</v>
      </c>
      <c r="B73" s="3">
        <v>4</v>
      </c>
      <c r="C73" s="3">
        <v>5.88</v>
      </c>
    </row>
    <row r="74" spans="1:3" x14ac:dyDescent="0.25">
      <c r="A74" s="2" t="s">
        <v>21</v>
      </c>
      <c r="B74" s="3">
        <v>1</v>
      </c>
      <c r="C74" s="3">
        <v>7.94</v>
      </c>
    </row>
    <row r="75" spans="1:3" x14ac:dyDescent="0.25">
      <c r="A75" s="2" t="s">
        <v>21</v>
      </c>
      <c r="B75" s="3">
        <v>2</v>
      </c>
      <c r="C75" s="3">
        <v>5.56</v>
      </c>
    </row>
    <row r="76" spans="1:3" x14ac:dyDescent="0.25">
      <c r="A76" s="2" t="s">
        <v>21</v>
      </c>
      <c r="B76" s="3">
        <v>3</v>
      </c>
      <c r="C76" s="3">
        <v>3.28</v>
      </c>
    </row>
    <row r="77" spans="1:3" x14ac:dyDescent="0.25">
      <c r="A77" s="2" t="s">
        <v>21</v>
      </c>
      <c r="B77" s="3">
        <v>4</v>
      </c>
      <c r="C77" s="3">
        <v>6.67</v>
      </c>
    </row>
    <row r="78" spans="1:3" x14ac:dyDescent="0.25">
      <c r="A78" s="2" t="s">
        <v>22</v>
      </c>
      <c r="B78" s="3">
        <v>1</v>
      </c>
      <c r="C78" s="3">
        <v>0</v>
      </c>
    </row>
    <row r="79" spans="1:3" x14ac:dyDescent="0.25">
      <c r="A79" s="2" t="s">
        <v>22</v>
      </c>
      <c r="B79" s="3">
        <v>2</v>
      </c>
      <c r="C79" s="3">
        <v>0</v>
      </c>
    </row>
    <row r="80" spans="1:3" x14ac:dyDescent="0.25">
      <c r="A80" s="2" t="s">
        <v>22</v>
      </c>
      <c r="B80" s="3">
        <v>3</v>
      </c>
      <c r="C80" s="3">
        <v>0</v>
      </c>
    </row>
    <row r="81" spans="1:3" x14ac:dyDescent="0.25">
      <c r="A81" s="2" t="s">
        <v>22</v>
      </c>
      <c r="B81" s="3">
        <v>4</v>
      </c>
      <c r="C81" s="3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D1660-EEA5-4CF1-BC48-542E3D82D741}">
  <dimension ref="A3:L26"/>
  <sheetViews>
    <sheetView workbookViewId="0">
      <selection activeCell="L6" sqref="A6:L25"/>
    </sheetView>
  </sheetViews>
  <sheetFormatPr defaultRowHeight="15" x14ac:dyDescent="0.25"/>
  <cols>
    <col min="1" max="1" width="15.7109375" bestFit="1" customWidth="1"/>
    <col min="2" max="11" width="12.7109375" customWidth="1"/>
  </cols>
  <sheetData>
    <row r="3" spans="1:12" x14ac:dyDescent="0.25">
      <c r="B3" s="4" t="s">
        <v>26</v>
      </c>
    </row>
    <row r="4" spans="1:12" ht="45" x14ac:dyDescent="0.25">
      <c r="B4">
        <v>1</v>
      </c>
      <c r="D4">
        <v>2</v>
      </c>
      <c r="F4">
        <v>3</v>
      </c>
      <c r="H4">
        <v>4</v>
      </c>
      <c r="J4" s="7" t="s">
        <v>31</v>
      </c>
      <c r="K4" s="7" t="s">
        <v>32</v>
      </c>
    </row>
    <row r="5" spans="1:12" ht="33.75" customHeight="1" x14ac:dyDescent="0.25">
      <c r="A5" s="4" t="s">
        <v>23</v>
      </c>
      <c r="B5" s="7" t="s">
        <v>30</v>
      </c>
      <c r="C5" s="7" t="s">
        <v>33</v>
      </c>
      <c r="D5" s="7" t="s">
        <v>30</v>
      </c>
      <c r="E5" s="7" t="s">
        <v>33</v>
      </c>
      <c r="F5" s="7" t="s">
        <v>30</v>
      </c>
      <c r="G5" s="7" t="s">
        <v>33</v>
      </c>
      <c r="H5" s="7" t="s">
        <v>30</v>
      </c>
      <c r="I5" s="7" t="s">
        <v>33</v>
      </c>
    </row>
    <row r="6" spans="1:12" x14ac:dyDescent="0.25">
      <c r="A6" s="5" t="s">
        <v>3</v>
      </c>
      <c r="B6" s="8">
        <v>11</v>
      </c>
      <c r="C6" s="8">
        <v>134</v>
      </c>
      <c r="D6" s="8">
        <v>6</v>
      </c>
      <c r="E6" s="8">
        <v>124</v>
      </c>
      <c r="F6" s="8">
        <v>8</v>
      </c>
      <c r="G6" s="8">
        <v>131</v>
      </c>
      <c r="H6" s="8">
        <v>3</v>
      </c>
      <c r="I6" s="8">
        <v>87</v>
      </c>
      <c r="J6" s="8">
        <v>28</v>
      </c>
      <c r="K6" s="8">
        <v>476</v>
      </c>
      <c r="L6" s="9">
        <f>GETPIVOTDATA("Součet z SumOfnuly",$A$3,"Klinika","1.CH")/GETPIVOTDATA("Součet z CountOfnuly",$A$3,"Klinika","1.CH")</f>
        <v>5.8823529411764705E-2</v>
      </c>
    </row>
    <row r="7" spans="1:12" x14ac:dyDescent="0.25">
      <c r="A7" s="5" t="s">
        <v>4</v>
      </c>
      <c r="B7" s="8">
        <v>32</v>
      </c>
      <c r="C7" s="8">
        <v>107</v>
      </c>
      <c r="D7" s="8">
        <v>41</v>
      </c>
      <c r="E7" s="8">
        <v>102</v>
      </c>
      <c r="F7" s="8">
        <v>41</v>
      </c>
      <c r="G7" s="8">
        <v>114</v>
      </c>
      <c r="H7" s="8">
        <v>26</v>
      </c>
      <c r="I7" s="8">
        <v>82</v>
      </c>
      <c r="J7" s="8">
        <v>140</v>
      </c>
      <c r="K7" s="8">
        <v>405</v>
      </c>
      <c r="L7" s="9">
        <f>GETPIVOTDATA("Součet z SumOfnuly",$A$3,"Klinika","1.IK")/GETPIVOTDATA("Součet z CountOfnuly",$A$3,"Klinika","1.IK")</f>
        <v>0.34567901234567899</v>
      </c>
    </row>
    <row r="8" spans="1:12" x14ac:dyDescent="0.25">
      <c r="A8" s="5" t="s">
        <v>5</v>
      </c>
      <c r="B8" s="8">
        <v>8</v>
      </c>
      <c r="C8" s="8">
        <v>58</v>
      </c>
      <c r="D8" s="8">
        <v>5</v>
      </c>
      <c r="E8" s="8">
        <v>52</v>
      </c>
      <c r="F8" s="8">
        <v>3</v>
      </c>
      <c r="G8" s="8">
        <v>60</v>
      </c>
      <c r="H8" s="8">
        <v>6</v>
      </c>
      <c r="I8" s="8">
        <v>43</v>
      </c>
      <c r="J8" s="8">
        <v>22</v>
      </c>
      <c r="K8" s="8">
        <v>213</v>
      </c>
      <c r="L8" s="9">
        <f>GETPIVOTDATA("Součet z SumOfnuly",$A$3,"Klinika","2.CH")/GETPIVOTDATA("Součet z CountOfnuly",$A$3,"Klinika","2.CH")</f>
        <v>0.10328638497652583</v>
      </c>
    </row>
    <row r="9" spans="1:12" x14ac:dyDescent="0.25">
      <c r="A9" s="5" t="s">
        <v>6</v>
      </c>
      <c r="B9" s="8">
        <v>0</v>
      </c>
      <c r="C9" s="8">
        <v>32</v>
      </c>
      <c r="D9" s="8">
        <v>0</v>
      </c>
      <c r="E9" s="8">
        <v>29</v>
      </c>
      <c r="F9" s="8">
        <v>1</v>
      </c>
      <c r="G9" s="8">
        <v>34</v>
      </c>
      <c r="H9" s="8">
        <v>2</v>
      </c>
      <c r="I9" s="8">
        <v>27</v>
      </c>
      <c r="J9" s="8">
        <v>3</v>
      </c>
      <c r="K9" s="8">
        <v>122</v>
      </c>
      <c r="L9" s="9">
        <f>GETPIVOTDATA("Součet z SumOfnuly",$A$3,"Klinika","2.IK")/GETPIVOTDATA("Součet z CountOfnuly",$A$3,"Klinika","2.IK")</f>
        <v>2.4590163934426229E-2</v>
      </c>
    </row>
    <row r="10" spans="1:12" x14ac:dyDescent="0.25">
      <c r="A10" s="5" t="s">
        <v>7</v>
      </c>
      <c r="B10" s="8">
        <v>3</v>
      </c>
      <c r="C10" s="8">
        <v>9</v>
      </c>
      <c r="D10" s="8">
        <v>1</v>
      </c>
      <c r="E10" s="8">
        <v>5</v>
      </c>
      <c r="F10" s="8">
        <v>1</v>
      </c>
      <c r="G10" s="8">
        <v>7</v>
      </c>
      <c r="H10" s="8">
        <v>3</v>
      </c>
      <c r="I10" s="8">
        <v>5</v>
      </c>
      <c r="J10" s="8">
        <v>8</v>
      </c>
      <c r="K10" s="8">
        <v>26</v>
      </c>
      <c r="L10" s="9">
        <f>GETPIVOTDATA("Součet z SumOfnuly",$A$3,"Klinika","COS ")/GETPIVOTDATA("Součet z CountOfnuly",$A$3,"Klinika","COS ")</f>
        <v>0.30769230769230771</v>
      </c>
    </row>
    <row r="11" spans="1:12" x14ac:dyDescent="0.25">
      <c r="A11" s="5" t="s">
        <v>8</v>
      </c>
      <c r="B11" s="8">
        <v>0</v>
      </c>
      <c r="C11" s="8">
        <v>6</v>
      </c>
      <c r="D11" s="8">
        <v>0</v>
      </c>
      <c r="E11" s="8">
        <v>7</v>
      </c>
      <c r="F11" s="8">
        <v>0</v>
      </c>
      <c r="G11" s="8">
        <v>7</v>
      </c>
      <c r="H11" s="8">
        <v>1</v>
      </c>
      <c r="I11" s="8">
        <v>5</v>
      </c>
      <c r="J11" s="8">
        <v>1</v>
      </c>
      <c r="K11" s="8">
        <v>25</v>
      </c>
      <c r="L11" s="9">
        <f>GETPIVOTDATA("Součet z SumOfnuly",$A$3,"Klinika","DK")/GETPIVOTDATA("Součet z CountOfnuly",$A$3,"Klinika","DK")</f>
        <v>0.04</v>
      </c>
    </row>
    <row r="12" spans="1:12" x14ac:dyDescent="0.25">
      <c r="A12" s="5" t="s">
        <v>9</v>
      </c>
      <c r="B12" s="8">
        <v>13</v>
      </c>
      <c r="C12" s="8">
        <v>44</v>
      </c>
      <c r="D12" s="8">
        <v>6</v>
      </c>
      <c r="E12" s="8">
        <v>40</v>
      </c>
      <c r="F12" s="8">
        <v>18</v>
      </c>
      <c r="G12" s="8">
        <v>60</v>
      </c>
      <c r="H12" s="8">
        <v>7</v>
      </c>
      <c r="I12" s="8">
        <v>31</v>
      </c>
      <c r="J12" s="8">
        <v>44</v>
      </c>
      <c r="K12" s="8">
        <v>175</v>
      </c>
      <c r="L12" s="9">
        <f>GETPIVOTDATA("Součet z SumOfnuly",$A$3,"Klinika","KCH ")/GETPIVOTDATA("Součet z CountOfnuly",$A$3,"Klinika","KCH ")</f>
        <v>0.25142857142857145</v>
      </c>
    </row>
    <row r="13" spans="1:12" x14ac:dyDescent="0.25">
      <c r="A13" s="5" t="s">
        <v>10</v>
      </c>
      <c r="B13" s="8">
        <v>11</v>
      </c>
      <c r="C13" s="8">
        <v>49</v>
      </c>
      <c r="D13" s="8">
        <v>3</v>
      </c>
      <c r="E13" s="8">
        <v>38</v>
      </c>
      <c r="F13" s="8">
        <v>13</v>
      </c>
      <c r="G13" s="8">
        <v>49</v>
      </c>
      <c r="H13" s="8">
        <v>2</v>
      </c>
      <c r="I13" s="8">
        <v>30</v>
      </c>
      <c r="J13" s="8">
        <v>29</v>
      </c>
      <c r="K13" s="8">
        <v>166</v>
      </c>
      <c r="L13" s="9">
        <f>GETPIVOTDATA("Součet z SumOfnuly",$A$3,"Klinika","KÚČO")/GETPIVOTDATA("Součet z CountOfnuly",$A$3,"Klinika","KÚČO")</f>
        <v>0.1746987951807229</v>
      </c>
    </row>
    <row r="14" spans="1:12" x14ac:dyDescent="0.25">
      <c r="A14" s="5" t="s">
        <v>11</v>
      </c>
      <c r="B14" s="8">
        <v>8</v>
      </c>
      <c r="C14" s="8">
        <v>72</v>
      </c>
      <c r="D14" s="8">
        <v>11</v>
      </c>
      <c r="E14" s="8">
        <v>71</v>
      </c>
      <c r="F14" s="8">
        <v>10</v>
      </c>
      <c r="G14" s="8">
        <v>77</v>
      </c>
      <c r="H14" s="8">
        <v>4</v>
      </c>
      <c r="I14" s="8">
        <v>55</v>
      </c>
      <c r="J14" s="8">
        <v>33</v>
      </c>
      <c r="K14" s="8">
        <v>275</v>
      </c>
      <c r="L14" s="9">
        <f>GETPIVOTDATA("Součet z SumOfnuly",$A$3,"Klinika","NCH ")/GETPIVOTDATA("Součet z CountOfnuly",$A$3,"Klinika","NCH ")</f>
        <v>0.12</v>
      </c>
    </row>
    <row r="15" spans="1:12" x14ac:dyDescent="0.25">
      <c r="A15" s="5" t="s">
        <v>12</v>
      </c>
      <c r="B15" s="8">
        <v>1</v>
      </c>
      <c r="C15" s="8">
        <v>12</v>
      </c>
      <c r="D15" s="8">
        <v>0</v>
      </c>
      <c r="E15" s="8">
        <v>9</v>
      </c>
      <c r="F15" s="8">
        <v>1</v>
      </c>
      <c r="G15" s="8">
        <v>12</v>
      </c>
      <c r="H15" s="8">
        <v>0</v>
      </c>
      <c r="I15" s="8">
        <v>5</v>
      </c>
      <c r="J15" s="8">
        <v>2</v>
      </c>
      <c r="K15" s="8">
        <v>38</v>
      </c>
      <c r="L15" s="9">
        <f>GETPIVOTDATA("Součet z SumOfnuly",$A$3,"Klinika","OČNÍ")/GETPIVOTDATA("Součet z CountOfnuly",$A$3,"Klinika","OČNÍ")</f>
        <v>5.2631578947368418E-2</v>
      </c>
    </row>
    <row r="16" spans="1:12" x14ac:dyDescent="0.25">
      <c r="A16" s="5" t="s">
        <v>13</v>
      </c>
      <c r="B16" s="8">
        <v>3</v>
      </c>
      <c r="C16" s="8">
        <v>3</v>
      </c>
      <c r="D16" s="8">
        <v>1</v>
      </c>
      <c r="E16" s="8">
        <v>3</v>
      </c>
      <c r="F16" s="8">
        <v>1</v>
      </c>
      <c r="G16" s="8">
        <v>7</v>
      </c>
      <c r="H16" s="8">
        <v>1</v>
      </c>
      <c r="I16" s="8">
        <v>5</v>
      </c>
      <c r="J16" s="8">
        <v>6</v>
      </c>
      <c r="K16" s="8">
        <v>18</v>
      </c>
      <c r="L16" s="9">
        <f>GETPIVOTDATA("Součet z SumOfnuly",$A$3,"Klinika","ONK ")/GETPIVOTDATA("Součet z CountOfnuly",$A$3,"Klinika","ONK ")</f>
        <v>0.33333333333333331</v>
      </c>
    </row>
    <row r="17" spans="1:12" x14ac:dyDescent="0.25">
      <c r="A17" s="5" t="s">
        <v>14</v>
      </c>
      <c r="B17" s="8">
        <v>18</v>
      </c>
      <c r="C17" s="8">
        <v>61</v>
      </c>
      <c r="D17" s="8">
        <v>15</v>
      </c>
      <c r="E17" s="8">
        <v>54</v>
      </c>
      <c r="F17" s="8">
        <v>20</v>
      </c>
      <c r="G17" s="8">
        <v>62</v>
      </c>
      <c r="H17" s="8">
        <v>15</v>
      </c>
      <c r="I17" s="8">
        <v>42</v>
      </c>
      <c r="J17" s="8">
        <v>68</v>
      </c>
      <c r="K17" s="8">
        <v>219</v>
      </c>
      <c r="L17" s="9">
        <f>GETPIVOTDATA("Součet z SumOfnuly",$A$3,"Klinika","ORL ")/GETPIVOTDATA("Součet z CountOfnuly",$A$3,"Klinika","ORL ")</f>
        <v>0.31050228310502281</v>
      </c>
    </row>
    <row r="18" spans="1:12" x14ac:dyDescent="0.25">
      <c r="A18" s="5" t="s">
        <v>15</v>
      </c>
      <c r="B18" s="8">
        <v>1</v>
      </c>
      <c r="C18" s="8">
        <v>75</v>
      </c>
      <c r="D18" s="8">
        <v>6</v>
      </c>
      <c r="E18" s="8">
        <v>74</v>
      </c>
      <c r="F18" s="8">
        <v>3</v>
      </c>
      <c r="G18" s="8">
        <v>86</v>
      </c>
      <c r="H18" s="8">
        <v>4</v>
      </c>
      <c r="I18" s="8">
        <v>60</v>
      </c>
      <c r="J18" s="8">
        <v>14</v>
      </c>
      <c r="K18" s="8">
        <v>295</v>
      </c>
      <c r="L18" s="9">
        <f>GETPIVOTDATA("Součet z SumOfnuly",$A$3,"Klinika","ORT ")/GETPIVOTDATA("Součet z CountOfnuly",$A$3,"Klinika","ORT ")</f>
        <v>4.7457627118644069E-2</v>
      </c>
    </row>
    <row r="19" spans="1:12" x14ac:dyDescent="0.25">
      <c r="A19" s="5" t="s">
        <v>16</v>
      </c>
      <c r="B19" s="8">
        <v>25</v>
      </c>
      <c r="C19" s="8">
        <v>82</v>
      </c>
      <c r="D19" s="8">
        <v>18</v>
      </c>
      <c r="E19" s="8">
        <v>81</v>
      </c>
      <c r="F19" s="8">
        <v>24</v>
      </c>
      <c r="G19" s="8">
        <v>84</v>
      </c>
      <c r="H19" s="8">
        <v>19</v>
      </c>
      <c r="I19" s="8">
        <v>54</v>
      </c>
      <c r="J19" s="8">
        <v>86</v>
      </c>
      <c r="K19" s="8">
        <v>301</v>
      </c>
      <c r="L19" s="9">
        <f>GETPIVOTDATA("Součet z SumOfnuly",$A$3,"Klinika","PGK ")/GETPIVOTDATA("Součet z CountOfnuly",$A$3,"Klinika","PGK ")</f>
        <v>0.2857142857142857</v>
      </c>
    </row>
    <row r="20" spans="1:12" x14ac:dyDescent="0.25">
      <c r="A20" s="5" t="s">
        <v>17</v>
      </c>
      <c r="B20" s="8">
        <v>2</v>
      </c>
      <c r="C20" s="8">
        <v>43</v>
      </c>
      <c r="D20" s="8">
        <v>0</v>
      </c>
      <c r="E20" s="8">
        <v>40</v>
      </c>
      <c r="F20" s="8">
        <v>2</v>
      </c>
      <c r="G20" s="8">
        <v>51</v>
      </c>
      <c r="H20" s="8">
        <v>2</v>
      </c>
      <c r="I20" s="8">
        <v>36</v>
      </c>
      <c r="J20" s="8">
        <v>6</v>
      </c>
      <c r="K20" s="8">
        <v>170</v>
      </c>
      <c r="L20" s="9">
        <f>GETPIVOTDATA("Součet z SumOfnuly",$A$3,"Klinika","PCHI")/GETPIVOTDATA("Součet z CountOfnuly",$A$3,"Klinika","PCHI")</f>
        <v>3.5294117647058823E-2</v>
      </c>
    </row>
    <row r="21" spans="1:12" x14ac:dyDescent="0.25">
      <c r="A21" s="5" t="s">
        <v>18</v>
      </c>
      <c r="B21" s="8">
        <v>0</v>
      </c>
      <c r="C21" s="8">
        <v>8</v>
      </c>
      <c r="D21" s="8">
        <v>1</v>
      </c>
      <c r="E21" s="8">
        <v>8</v>
      </c>
      <c r="F21" s="8">
        <v>1</v>
      </c>
      <c r="G21" s="8">
        <v>8</v>
      </c>
      <c r="H21" s="8">
        <v>0</v>
      </c>
      <c r="I21" s="8">
        <v>5</v>
      </c>
      <c r="J21" s="8">
        <v>2</v>
      </c>
      <c r="K21" s="8">
        <v>29</v>
      </c>
      <c r="L21" s="9">
        <f>GETPIVOTDATA("Součet z SumOfnuly",$A$3,"Klinika","PLIC")/GETPIVOTDATA("Součet z CountOfnuly",$A$3,"Klinika","PLIC")</f>
        <v>6.8965517241379309E-2</v>
      </c>
    </row>
    <row r="22" spans="1:12" x14ac:dyDescent="0.25">
      <c r="A22" s="5" t="s">
        <v>19</v>
      </c>
      <c r="B22" s="8">
        <v>1</v>
      </c>
      <c r="C22" s="8">
        <v>17</v>
      </c>
      <c r="D22" s="8">
        <v>0</v>
      </c>
      <c r="E22" s="8">
        <v>15</v>
      </c>
      <c r="F22" s="8">
        <v>2</v>
      </c>
      <c r="G22" s="8">
        <v>16</v>
      </c>
      <c r="H22" s="8">
        <v>1</v>
      </c>
      <c r="I22" s="8">
        <v>9</v>
      </c>
      <c r="J22" s="8">
        <v>4</v>
      </c>
      <c r="K22" s="8">
        <v>57</v>
      </c>
      <c r="L22" s="9">
        <f>GETPIVOTDATA("Součet z SumOfnuly",$A$3,"Klinika","RTG ")/GETPIVOTDATA("Součet z CountOfnuly",$A$3,"Klinika","RTG ")</f>
        <v>7.0175438596491224E-2</v>
      </c>
    </row>
    <row r="23" spans="1:12" x14ac:dyDescent="0.25">
      <c r="A23" s="5" t="s">
        <v>20</v>
      </c>
      <c r="B23" s="8">
        <v>3</v>
      </c>
      <c r="C23" s="8">
        <v>56</v>
      </c>
      <c r="D23" s="8">
        <v>4</v>
      </c>
      <c r="E23" s="8">
        <v>63</v>
      </c>
      <c r="F23" s="8">
        <v>1</v>
      </c>
      <c r="G23" s="8">
        <v>62</v>
      </c>
      <c r="H23" s="8">
        <v>3</v>
      </c>
      <c r="I23" s="8">
        <v>51</v>
      </c>
      <c r="J23" s="8">
        <v>11</v>
      </c>
      <c r="K23" s="8">
        <v>232</v>
      </c>
      <c r="L23" s="9">
        <f>GETPIVOTDATA("Součet z SumOfnuly",$A$3,"Klinika","TRAUM")/GETPIVOTDATA("Součet z CountOfnuly",$A$3,"Klinika","TRAUM")</f>
        <v>4.7413793103448273E-2</v>
      </c>
    </row>
    <row r="24" spans="1:12" x14ac:dyDescent="0.25">
      <c r="A24" s="5" t="s">
        <v>21</v>
      </c>
      <c r="B24" s="8">
        <v>5</v>
      </c>
      <c r="C24" s="8">
        <v>63</v>
      </c>
      <c r="D24" s="8">
        <v>3</v>
      </c>
      <c r="E24" s="8">
        <v>54</v>
      </c>
      <c r="F24" s="8">
        <v>2</v>
      </c>
      <c r="G24" s="8">
        <v>61</v>
      </c>
      <c r="H24" s="8">
        <v>3</v>
      </c>
      <c r="I24" s="8">
        <v>45</v>
      </c>
      <c r="J24" s="8">
        <v>13</v>
      </c>
      <c r="K24" s="8">
        <v>223</v>
      </c>
      <c r="L24" s="9">
        <f>GETPIVOTDATA("Součet z SumOfnuly",$A$3,"Klinika","URO ")/GETPIVOTDATA("Součet z CountOfnuly",$A$3,"Klinika","URO ")</f>
        <v>5.829596412556054E-2</v>
      </c>
    </row>
    <row r="25" spans="1:12" x14ac:dyDescent="0.25">
      <c r="A25" s="5" t="s">
        <v>22</v>
      </c>
      <c r="B25" s="8">
        <v>0</v>
      </c>
      <c r="C25" s="8">
        <v>6</v>
      </c>
      <c r="D25" s="8">
        <v>0</v>
      </c>
      <c r="E25" s="8">
        <v>3</v>
      </c>
      <c r="F25" s="8">
        <v>0</v>
      </c>
      <c r="G25" s="8">
        <v>7</v>
      </c>
      <c r="H25" s="8">
        <v>0</v>
      </c>
      <c r="I25" s="8">
        <v>1</v>
      </c>
      <c r="J25" s="8">
        <v>0</v>
      </c>
      <c r="K25" s="8">
        <v>17</v>
      </c>
      <c r="L25" s="9">
        <f>GETPIVOTDATA("Součet z SumOfnuly",$A$3,"Klinika","VIRT")/GETPIVOTDATA("Součet z CountOfnuly",$A$3,"Klinika","VIRT")</f>
        <v>0</v>
      </c>
    </row>
    <row r="26" spans="1:12" x14ac:dyDescent="0.25">
      <c r="A26" s="5" t="s">
        <v>25</v>
      </c>
      <c r="B26" s="8">
        <v>145</v>
      </c>
      <c r="C26" s="8">
        <v>937</v>
      </c>
      <c r="D26" s="8">
        <v>121</v>
      </c>
      <c r="E26" s="8">
        <v>872</v>
      </c>
      <c r="F26" s="8">
        <v>152</v>
      </c>
      <c r="G26" s="8">
        <v>995</v>
      </c>
      <c r="H26" s="8">
        <v>102</v>
      </c>
      <c r="I26" s="8">
        <v>678</v>
      </c>
      <c r="J26" s="8">
        <v>520</v>
      </c>
      <c r="K26" s="8">
        <v>3482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9091-00D7-4F16-B214-92DDCC7FB209}">
  <dimension ref="A1:D81"/>
  <sheetViews>
    <sheetView workbookViewId="0">
      <selection sqref="A1:D81"/>
    </sheetView>
  </sheetViews>
  <sheetFormatPr defaultRowHeight="15" x14ac:dyDescent="0.25"/>
  <sheetData>
    <row r="1" spans="1:4" x14ac:dyDescent="0.25">
      <c r="A1" s="1" t="s">
        <v>0</v>
      </c>
      <c r="B1" s="1" t="s">
        <v>1</v>
      </c>
      <c r="C1" s="1" t="s">
        <v>28</v>
      </c>
      <c r="D1" s="1" t="s">
        <v>29</v>
      </c>
    </row>
    <row r="2" spans="1:4" x14ac:dyDescent="0.25">
      <c r="A2" s="2" t="s">
        <v>3</v>
      </c>
      <c r="B2" s="3">
        <v>1</v>
      </c>
      <c r="C2" s="3">
        <v>11</v>
      </c>
      <c r="D2" s="3">
        <v>134</v>
      </c>
    </row>
    <row r="3" spans="1:4" x14ac:dyDescent="0.25">
      <c r="A3" s="2" t="s">
        <v>3</v>
      </c>
      <c r="B3" s="3">
        <v>2</v>
      </c>
      <c r="C3" s="3">
        <v>6</v>
      </c>
      <c r="D3" s="3">
        <v>124</v>
      </c>
    </row>
    <row r="4" spans="1:4" x14ac:dyDescent="0.25">
      <c r="A4" s="2" t="s">
        <v>3</v>
      </c>
      <c r="B4" s="3">
        <v>3</v>
      </c>
      <c r="C4" s="3">
        <v>8</v>
      </c>
      <c r="D4" s="3">
        <v>131</v>
      </c>
    </row>
    <row r="5" spans="1:4" x14ac:dyDescent="0.25">
      <c r="A5" s="2" t="s">
        <v>3</v>
      </c>
      <c r="B5" s="3">
        <v>4</v>
      </c>
      <c r="C5" s="3">
        <v>3</v>
      </c>
      <c r="D5" s="3">
        <v>87</v>
      </c>
    </row>
    <row r="6" spans="1:4" x14ac:dyDescent="0.25">
      <c r="A6" s="2" t="s">
        <v>4</v>
      </c>
      <c r="B6" s="3">
        <v>1</v>
      </c>
      <c r="C6" s="3">
        <v>32</v>
      </c>
      <c r="D6" s="3">
        <v>107</v>
      </c>
    </row>
    <row r="7" spans="1:4" x14ac:dyDescent="0.25">
      <c r="A7" s="2" t="s">
        <v>4</v>
      </c>
      <c r="B7" s="3">
        <v>2</v>
      </c>
      <c r="C7" s="3">
        <v>41</v>
      </c>
      <c r="D7" s="3">
        <v>102</v>
      </c>
    </row>
    <row r="8" spans="1:4" x14ac:dyDescent="0.25">
      <c r="A8" s="2" t="s">
        <v>4</v>
      </c>
      <c r="B8" s="3">
        <v>3</v>
      </c>
      <c r="C8" s="3">
        <v>41</v>
      </c>
      <c r="D8" s="3">
        <v>114</v>
      </c>
    </row>
    <row r="9" spans="1:4" x14ac:dyDescent="0.25">
      <c r="A9" s="2" t="s">
        <v>4</v>
      </c>
      <c r="B9" s="3">
        <v>4</v>
      </c>
      <c r="C9" s="3">
        <v>26</v>
      </c>
      <c r="D9" s="3">
        <v>82</v>
      </c>
    </row>
    <row r="10" spans="1:4" x14ac:dyDescent="0.25">
      <c r="A10" s="2" t="s">
        <v>5</v>
      </c>
      <c r="B10" s="3">
        <v>1</v>
      </c>
      <c r="C10" s="3">
        <v>8</v>
      </c>
      <c r="D10" s="3">
        <v>58</v>
      </c>
    </row>
    <row r="11" spans="1:4" x14ac:dyDescent="0.25">
      <c r="A11" s="2" t="s">
        <v>5</v>
      </c>
      <c r="B11" s="3">
        <v>2</v>
      </c>
      <c r="C11" s="3">
        <v>5</v>
      </c>
      <c r="D11" s="3">
        <v>52</v>
      </c>
    </row>
    <row r="12" spans="1:4" x14ac:dyDescent="0.25">
      <c r="A12" s="2" t="s">
        <v>5</v>
      </c>
      <c r="B12" s="3">
        <v>3</v>
      </c>
      <c r="C12" s="3">
        <v>3</v>
      </c>
      <c r="D12" s="3">
        <v>60</v>
      </c>
    </row>
    <row r="13" spans="1:4" x14ac:dyDescent="0.25">
      <c r="A13" s="2" t="s">
        <v>5</v>
      </c>
      <c r="B13" s="3">
        <v>4</v>
      </c>
      <c r="C13" s="3">
        <v>6</v>
      </c>
      <c r="D13" s="3">
        <v>43</v>
      </c>
    </row>
    <row r="14" spans="1:4" x14ac:dyDescent="0.25">
      <c r="A14" s="2" t="s">
        <v>6</v>
      </c>
      <c r="B14" s="3">
        <v>1</v>
      </c>
      <c r="C14" s="3">
        <v>0</v>
      </c>
      <c r="D14" s="3">
        <v>32</v>
      </c>
    </row>
    <row r="15" spans="1:4" x14ac:dyDescent="0.25">
      <c r="A15" s="2" t="s">
        <v>6</v>
      </c>
      <c r="B15" s="3">
        <v>2</v>
      </c>
      <c r="C15" s="3">
        <v>0</v>
      </c>
      <c r="D15" s="3">
        <v>29</v>
      </c>
    </row>
    <row r="16" spans="1:4" x14ac:dyDescent="0.25">
      <c r="A16" s="2" t="s">
        <v>6</v>
      </c>
      <c r="B16" s="3">
        <v>3</v>
      </c>
      <c r="C16" s="3">
        <v>1</v>
      </c>
      <c r="D16" s="3">
        <v>34</v>
      </c>
    </row>
    <row r="17" spans="1:4" x14ac:dyDescent="0.25">
      <c r="A17" s="2" t="s">
        <v>6</v>
      </c>
      <c r="B17" s="3">
        <v>4</v>
      </c>
      <c r="C17" s="3">
        <v>2</v>
      </c>
      <c r="D17" s="3">
        <v>27</v>
      </c>
    </row>
    <row r="18" spans="1:4" x14ac:dyDescent="0.25">
      <c r="A18" s="2" t="s">
        <v>7</v>
      </c>
      <c r="B18" s="3">
        <v>1</v>
      </c>
      <c r="C18" s="3">
        <v>3</v>
      </c>
      <c r="D18" s="3">
        <v>9</v>
      </c>
    </row>
    <row r="19" spans="1:4" x14ac:dyDescent="0.25">
      <c r="A19" s="2" t="s">
        <v>7</v>
      </c>
      <c r="B19" s="3">
        <v>2</v>
      </c>
      <c r="C19" s="3">
        <v>1</v>
      </c>
      <c r="D19" s="3">
        <v>5</v>
      </c>
    </row>
    <row r="20" spans="1:4" x14ac:dyDescent="0.25">
      <c r="A20" s="2" t="s">
        <v>7</v>
      </c>
      <c r="B20" s="3">
        <v>3</v>
      </c>
      <c r="C20" s="3">
        <v>1</v>
      </c>
      <c r="D20" s="3">
        <v>7</v>
      </c>
    </row>
    <row r="21" spans="1:4" x14ac:dyDescent="0.25">
      <c r="A21" s="2" t="s">
        <v>7</v>
      </c>
      <c r="B21" s="3">
        <v>4</v>
      </c>
      <c r="C21" s="3">
        <v>3</v>
      </c>
      <c r="D21" s="3">
        <v>5</v>
      </c>
    </row>
    <row r="22" spans="1:4" x14ac:dyDescent="0.25">
      <c r="A22" s="2" t="s">
        <v>8</v>
      </c>
      <c r="B22" s="3">
        <v>1</v>
      </c>
      <c r="C22" s="3">
        <v>0</v>
      </c>
      <c r="D22" s="3">
        <v>6</v>
      </c>
    </row>
    <row r="23" spans="1:4" x14ac:dyDescent="0.25">
      <c r="A23" s="2" t="s">
        <v>8</v>
      </c>
      <c r="B23" s="3">
        <v>2</v>
      </c>
      <c r="C23" s="3">
        <v>0</v>
      </c>
      <c r="D23" s="3">
        <v>7</v>
      </c>
    </row>
    <row r="24" spans="1:4" x14ac:dyDescent="0.25">
      <c r="A24" s="2" t="s">
        <v>8</v>
      </c>
      <c r="B24" s="3">
        <v>3</v>
      </c>
      <c r="C24" s="3">
        <v>0</v>
      </c>
      <c r="D24" s="3">
        <v>7</v>
      </c>
    </row>
    <row r="25" spans="1:4" x14ac:dyDescent="0.25">
      <c r="A25" s="2" t="s">
        <v>8</v>
      </c>
      <c r="B25" s="3">
        <v>4</v>
      </c>
      <c r="C25" s="3">
        <v>1</v>
      </c>
      <c r="D25" s="3">
        <v>5</v>
      </c>
    </row>
    <row r="26" spans="1:4" x14ac:dyDescent="0.25">
      <c r="A26" s="2" t="s">
        <v>9</v>
      </c>
      <c r="B26" s="3">
        <v>1</v>
      </c>
      <c r="C26" s="3">
        <v>13</v>
      </c>
      <c r="D26" s="3">
        <v>44</v>
      </c>
    </row>
    <row r="27" spans="1:4" x14ac:dyDescent="0.25">
      <c r="A27" s="2" t="s">
        <v>9</v>
      </c>
      <c r="B27" s="3">
        <v>2</v>
      </c>
      <c r="C27" s="3">
        <v>6</v>
      </c>
      <c r="D27" s="3">
        <v>40</v>
      </c>
    </row>
    <row r="28" spans="1:4" x14ac:dyDescent="0.25">
      <c r="A28" s="2" t="s">
        <v>9</v>
      </c>
      <c r="B28" s="3">
        <v>3</v>
      </c>
      <c r="C28" s="3">
        <v>18</v>
      </c>
      <c r="D28" s="3">
        <v>60</v>
      </c>
    </row>
    <row r="29" spans="1:4" x14ac:dyDescent="0.25">
      <c r="A29" s="2" t="s">
        <v>9</v>
      </c>
      <c r="B29" s="3">
        <v>4</v>
      </c>
      <c r="C29" s="3">
        <v>7</v>
      </c>
      <c r="D29" s="3">
        <v>31</v>
      </c>
    </row>
    <row r="30" spans="1:4" x14ac:dyDescent="0.25">
      <c r="A30" s="2" t="s">
        <v>10</v>
      </c>
      <c r="B30" s="3">
        <v>1</v>
      </c>
      <c r="C30" s="3">
        <v>11</v>
      </c>
      <c r="D30" s="3">
        <v>49</v>
      </c>
    </row>
    <row r="31" spans="1:4" x14ac:dyDescent="0.25">
      <c r="A31" s="2" t="s">
        <v>10</v>
      </c>
      <c r="B31" s="3">
        <v>2</v>
      </c>
      <c r="C31" s="3">
        <v>3</v>
      </c>
      <c r="D31" s="3">
        <v>38</v>
      </c>
    </row>
    <row r="32" spans="1:4" x14ac:dyDescent="0.25">
      <c r="A32" s="2" t="s">
        <v>10</v>
      </c>
      <c r="B32" s="3">
        <v>3</v>
      </c>
      <c r="C32" s="3">
        <v>13</v>
      </c>
      <c r="D32" s="3">
        <v>49</v>
      </c>
    </row>
    <row r="33" spans="1:4" x14ac:dyDescent="0.25">
      <c r="A33" s="2" t="s">
        <v>10</v>
      </c>
      <c r="B33" s="3">
        <v>4</v>
      </c>
      <c r="C33" s="3">
        <v>2</v>
      </c>
      <c r="D33" s="3">
        <v>30</v>
      </c>
    </row>
    <row r="34" spans="1:4" x14ac:dyDescent="0.25">
      <c r="A34" s="2" t="s">
        <v>11</v>
      </c>
      <c r="B34" s="3">
        <v>1</v>
      </c>
      <c r="C34" s="3">
        <v>8</v>
      </c>
      <c r="D34" s="3">
        <v>72</v>
      </c>
    </row>
    <row r="35" spans="1:4" x14ac:dyDescent="0.25">
      <c r="A35" s="2" t="s">
        <v>11</v>
      </c>
      <c r="B35" s="3">
        <v>2</v>
      </c>
      <c r="C35" s="3">
        <v>11</v>
      </c>
      <c r="D35" s="3">
        <v>71</v>
      </c>
    </row>
    <row r="36" spans="1:4" x14ac:dyDescent="0.25">
      <c r="A36" s="2" t="s">
        <v>11</v>
      </c>
      <c r="B36" s="3">
        <v>3</v>
      </c>
      <c r="C36" s="3">
        <v>10</v>
      </c>
      <c r="D36" s="3">
        <v>77</v>
      </c>
    </row>
    <row r="37" spans="1:4" x14ac:dyDescent="0.25">
      <c r="A37" s="2" t="s">
        <v>11</v>
      </c>
      <c r="B37" s="3">
        <v>4</v>
      </c>
      <c r="C37" s="3">
        <v>4</v>
      </c>
      <c r="D37" s="3">
        <v>55</v>
      </c>
    </row>
    <row r="38" spans="1:4" x14ac:dyDescent="0.25">
      <c r="A38" s="2" t="s">
        <v>12</v>
      </c>
      <c r="B38" s="3">
        <v>1</v>
      </c>
      <c r="C38" s="3">
        <v>1</v>
      </c>
      <c r="D38" s="3">
        <v>12</v>
      </c>
    </row>
    <row r="39" spans="1:4" x14ac:dyDescent="0.25">
      <c r="A39" s="2" t="s">
        <v>12</v>
      </c>
      <c r="B39" s="3">
        <v>2</v>
      </c>
      <c r="C39" s="3">
        <v>0</v>
      </c>
      <c r="D39" s="3">
        <v>9</v>
      </c>
    </row>
    <row r="40" spans="1:4" x14ac:dyDescent="0.25">
      <c r="A40" s="2" t="s">
        <v>12</v>
      </c>
      <c r="B40" s="3">
        <v>3</v>
      </c>
      <c r="C40" s="3">
        <v>1</v>
      </c>
      <c r="D40" s="3">
        <v>12</v>
      </c>
    </row>
    <row r="41" spans="1:4" x14ac:dyDescent="0.25">
      <c r="A41" s="2" t="s">
        <v>12</v>
      </c>
      <c r="B41" s="3">
        <v>4</v>
      </c>
      <c r="C41" s="3">
        <v>0</v>
      </c>
      <c r="D41" s="3">
        <v>5</v>
      </c>
    </row>
    <row r="42" spans="1:4" x14ac:dyDescent="0.25">
      <c r="A42" s="2" t="s">
        <v>13</v>
      </c>
      <c r="B42" s="3">
        <v>1</v>
      </c>
      <c r="C42" s="3">
        <v>3</v>
      </c>
      <c r="D42" s="3">
        <v>3</v>
      </c>
    </row>
    <row r="43" spans="1:4" x14ac:dyDescent="0.25">
      <c r="A43" s="2" t="s">
        <v>13</v>
      </c>
      <c r="B43" s="3">
        <v>2</v>
      </c>
      <c r="C43" s="3">
        <v>1</v>
      </c>
      <c r="D43" s="3">
        <v>3</v>
      </c>
    </row>
    <row r="44" spans="1:4" x14ac:dyDescent="0.25">
      <c r="A44" s="2" t="s">
        <v>13</v>
      </c>
      <c r="B44" s="3">
        <v>3</v>
      </c>
      <c r="C44" s="3">
        <v>1</v>
      </c>
      <c r="D44" s="3">
        <v>7</v>
      </c>
    </row>
    <row r="45" spans="1:4" x14ac:dyDescent="0.25">
      <c r="A45" s="2" t="s">
        <v>13</v>
      </c>
      <c r="B45" s="3">
        <v>4</v>
      </c>
      <c r="C45" s="3">
        <v>1</v>
      </c>
      <c r="D45" s="3">
        <v>5</v>
      </c>
    </row>
    <row r="46" spans="1:4" x14ac:dyDescent="0.25">
      <c r="A46" s="2" t="s">
        <v>14</v>
      </c>
      <c r="B46" s="3">
        <v>1</v>
      </c>
      <c r="C46" s="3">
        <v>18</v>
      </c>
      <c r="D46" s="3">
        <v>61</v>
      </c>
    </row>
    <row r="47" spans="1:4" x14ac:dyDescent="0.25">
      <c r="A47" s="2" t="s">
        <v>14</v>
      </c>
      <c r="B47" s="3">
        <v>2</v>
      </c>
      <c r="C47" s="3">
        <v>15</v>
      </c>
      <c r="D47" s="3">
        <v>54</v>
      </c>
    </row>
    <row r="48" spans="1:4" x14ac:dyDescent="0.25">
      <c r="A48" s="2" t="s">
        <v>14</v>
      </c>
      <c r="B48" s="3">
        <v>3</v>
      </c>
      <c r="C48" s="3">
        <v>20</v>
      </c>
      <c r="D48" s="3">
        <v>62</v>
      </c>
    </row>
    <row r="49" spans="1:4" x14ac:dyDescent="0.25">
      <c r="A49" s="2" t="s">
        <v>14</v>
      </c>
      <c r="B49" s="3">
        <v>4</v>
      </c>
      <c r="C49" s="3">
        <v>15</v>
      </c>
      <c r="D49" s="3">
        <v>42</v>
      </c>
    </row>
    <row r="50" spans="1:4" x14ac:dyDescent="0.25">
      <c r="A50" s="2" t="s">
        <v>15</v>
      </c>
      <c r="B50" s="3">
        <v>1</v>
      </c>
      <c r="C50" s="3">
        <v>1</v>
      </c>
      <c r="D50" s="3">
        <v>75</v>
      </c>
    </row>
    <row r="51" spans="1:4" x14ac:dyDescent="0.25">
      <c r="A51" s="2" t="s">
        <v>15</v>
      </c>
      <c r="B51" s="3">
        <v>2</v>
      </c>
      <c r="C51" s="3">
        <v>6</v>
      </c>
      <c r="D51" s="3">
        <v>74</v>
      </c>
    </row>
    <row r="52" spans="1:4" x14ac:dyDescent="0.25">
      <c r="A52" s="2" t="s">
        <v>15</v>
      </c>
      <c r="B52" s="3">
        <v>3</v>
      </c>
      <c r="C52" s="3">
        <v>3</v>
      </c>
      <c r="D52" s="3">
        <v>86</v>
      </c>
    </row>
    <row r="53" spans="1:4" x14ac:dyDescent="0.25">
      <c r="A53" s="2" t="s">
        <v>15</v>
      </c>
      <c r="B53" s="3">
        <v>4</v>
      </c>
      <c r="C53" s="3">
        <v>4</v>
      </c>
      <c r="D53" s="3">
        <v>60</v>
      </c>
    </row>
    <row r="54" spans="1:4" x14ac:dyDescent="0.25">
      <c r="A54" s="2" t="s">
        <v>16</v>
      </c>
      <c r="B54" s="3">
        <v>1</v>
      </c>
      <c r="C54" s="3">
        <v>25</v>
      </c>
      <c r="D54" s="3">
        <v>82</v>
      </c>
    </row>
    <row r="55" spans="1:4" x14ac:dyDescent="0.25">
      <c r="A55" s="2" t="s">
        <v>16</v>
      </c>
      <c r="B55" s="3">
        <v>2</v>
      </c>
      <c r="C55" s="3">
        <v>18</v>
      </c>
      <c r="D55" s="3">
        <v>81</v>
      </c>
    </row>
    <row r="56" spans="1:4" x14ac:dyDescent="0.25">
      <c r="A56" s="2" t="s">
        <v>16</v>
      </c>
      <c r="B56" s="3">
        <v>3</v>
      </c>
      <c r="C56" s="3">
        <v>24</v>
      </c>
      <c r="D56" s="3">
        <v>84</v>
      </c>
    </row>
    <row r="57" spans="1:4" x14ac:dyDescent="0.25">
      <c r="A57" s="2" t="s">
        <v>16</v>
      </c>
      <c r="B57" s="3">
        <v>4</v>
      </c>
      <c r="C57" s="3">
        <v>19</v>
      </c>
      <c r="D57" s="3">
        <v>54</v>
      </c>
    </row>
    <row r="58" spans="1:4" x14ac:dyDescent="0.25">
      <c r="A58" s="2" t="s">
        <v>17</v>
      </c>
      <c r="B58" s="3">
        <v>1</v>
      </c>
      <c r="C58" s="3">
        <v>2</v>
      </c>
      <c r="D58" s="3">
        <v>43</v>
      </c>
    </row>
    <row r="59" spans="1:4" x14ac:dyDescent="0.25">
      <c r="A59" s="2" t="s">
        <v>17</v>
      </c>
      <c r="B59" s="3">
        <v>2</v>
      </c>
      <c r="C59" s="3">
        <v>0</v>
      </c>
      <c r="D59" s="3">
        <v>40</v>
      </c>
    </row>
    <row r="60" spans="1:4" x14ac:dyDescent="0.25">
      <c r="A60" s="2" t="s">
        <v>17</v>
      </c>
      <c r="B60" s="3">
        <v>3</v>
      </c>
      <c r="C60" s="3">
        <v>2</v>
      </c>
      <c r="D60" s="3">
        <v>51</v>
      </c>
    </row>
    <row r="61" spans="1:4" x14ac:dyDescent="0.25">
      <c r="A61" s="2" t="s">
        <v>17</v>
      </c>
      <c r="B61" s="3">
        <v>4</v>
      </c>
      <c r="C61" s="3">
        <v>2</v>
      </c>
      <c r="D61" s="3">
        <v>36</v>
      </c>
    </row>
    <row r="62" spans="1:4" x14ac:dyDescent="0.25">
      <c r="A62" s="2" t="s">
        <v>18</v>
      </c>
      <c r="B62" s="3">
        <v>1</v>
      </c>
      <c r="C62" s="3">
        <v>0</v>
      </c>
      <c r="D62" s="3">
        <v>8</v>
      </c>
    </row>
    <row r="63" spans="1:4" x14ac:dyDescent="0.25">
      <c r="A63" s="2" t="s">
        <v>18</v>
      </c>
      <c r="B63" s="3">
        <v>2</v>
      </c>
      <c r="C63" s="3">
        <v>1</v>
      </c>
      <c r="D63" s="3">
        <v>8</v>
      </c>
    </row>
    <row r="64" spans="1:4" x14ac:dyDescent="0.25">
      <c r="A64" s="2" t="s">
        <v>18</v>
      </c>
      <c r="B64" s="3">
        <v>3</v>
      </c>
      <c r="C64" s="3">
        <v>1</v>
      </c>
      <c r="D64" s="3">
        <v>8</v>
      </c>
    </row>
    <row r="65" spans="1:4" x14ac:dyDescent="0.25">
      <c r="A65" s="2" t="s">
        <v>18</v>
      </c>
      <c r="B65" s="3">
        <v>4</v>
      </c>
      <c r="C65" s="3">
        <v>0</v>
      </c>
      <c r="D65" s="3">
        <v>5</v>
      </c>
    </row>
    <row r="66" spans="1:4" x14ac:dyDescent="0.25">
      <c r="A66" s="2" t="s">
        <v>19</v>
      </c>
      <c r="B66" s="3">
        <v>1</v>
      </c>
      <c r="C66" s="3">
        <v>1</v>
      </c>
      <c r="D66" s="3">
        <v>17</v>
      </c>
    </row>
    <row r="67" spans="1:4" x14ac:dyDescent="0.25">
      <c r="A67" s="2" t="s">
        <v>19</v>
      </c>
      <c r="B67" s="3">
        <v>2</v>
      </c>
      <c r="C67" s="3">
        <v>0</v>
      </c>
      <c r="D67" s="3">
        <v>15</v>
      </c>
    </row>
    <row r="68" spans="1:4" x14ac:dyDescent="0.25">
      <c r="A68" s="2" t="s">
        <v>19</v>
      </c>
      <c r="B68" s="3">
        <v>3</v>
      </c>
      <c r="C68" s="3">
        <v>2</v>
      </c>
      <c r="D68" s="3">
        <v>16</v>
      </c>
    </row>
    <row r="69" spans="1:4" x14ac:dyDescent="0.25">
      <c r="A69" s="2" t="s">
        <v>19</v>
      </c>
      <c r="B69" s="3">
        <v>4</v>
      </c>
      <c r="C69" s="3">
        <v>1</v>
      </c>
      <c r="D69" s="3">
        <v>9</v>
      </c>
    </row>
    <row r="70" spans="1:4" x14ac:dyDescent="0.25">
      <c r="A70" s="2" t="s">
        <v>20</v>
      </c>
      <c r="B70" s="3">
        <v>1</v>
      </c>
      <c r="C70" s="3">
        <v>3</v>
      </c>
      <c r="D70" s="3">
        <v>56</v>
      </c>
    </row>
    <row r="71" spans="1:4" x14ac:dyDescent="0.25">
      <c r="A71" s="2" t="s">
        <v>20</v>
      </c>
      <c r="B71" s="3">
        <v>2</v>
      </c>
      <c r="C71" s="3">
        <v>4</v>
      </c>
      <c r="D71" s="3">
        <v>63</v>
      </c>
    </row>
    <row r="72" spans="1:4" x14ac:dyDescent="0.25">
      <c r="A72" s="2" t="s">
        <v>20</v>
      </c>
      <c r="B72" s="3">
        <v>3</v>
      </c>
      <c r="C72" s="3">
        <v>1</v>
      </c>
      <c r="D72" s="3">
        <v>62</v>
      </c>
    </row>
    <row r="73" spans="1:4" x14ac:dyDescent="0.25">
      <c r="A73" s="2" t="s">
        <v>20</v>
      </c>
      <c r="B73" s="3">
        <v>4</v>
      </c>
      <c r="C73" s="3">
        <v>3</v>
      </c>
      <c r="D73" s="3">
        <v>51</v>
      </c>
    </row>
    <row r="74" spans="1:4" x14ac:dyDescent="0.25">
      <c r="A74" s="2" t="s">
        <v>21</v>
      </c>
      <c r="B74" s="3">
        <v>1</v>
      </c>
      <c r="C74" s="3">
        <v>5</v>
      </c>
      <c r="D74" s="3">
        <v>63</v>
      </c>
    </row>
    <row r="75" spans="1:4" x14ac:dyDescent="0.25">
      <c r="A75" s="2" t="s">
        <v>21</v>
      </c>
      <c r="B75" s="3">
        <v>2</v>
      </c>
      <c r="C75" s="3">
        <v>3</v>
      </c>
      <c r="D75" s="3">
        <v>54</v>
      </c>
    </row>
    <row r="76" spans="1:4" x14ac:dyDescent="0.25">
      <c r="A76" s="2" t="s">
        <v>21</v>
      </c>
      <c r="B76" s="3">
        <v>3</v>
      </c>
      <c r="C76" s="3">
        <v>2</v>
      </c>
      <c r="D76" s="3">
        <v>61</v>
      </c>
    </row>
    <row r="77" spans="1:4" x14ac:dyDescent="0.25">
      <c r="A77" s="2" t="s">
        <v>21</v>
      </c>
      <c r="B77" s="3">
        <v>4</v>
      </c>
      <c r="C77" s="3">
        <v>3</v>
      </c>
      <c r="D77" s="3">
        <v>45</v>
      </c>
    </row>
    <row r="78" spans="1:4" x14ac:dyDescent="0.25">
      <c r="A78" s="2" t="s">
        <v>22</v>
      </c>
      <c r="B78" s="3">
        <v>1</v>
      </c>
      <c r="C78" s="3">
        <v>0</v>
      </c>
      <c r="D78" s="3">
        <v>6</v>
      </c>
    </row>
    <row r="79" spans="1:4" x14ac:dyDescent="0.25">
      <c r="A79" s="2" t="s">
        <v>22</v>
      </c>
      <c r="B79" s="3">
        <v>2</v>
      </c>
      <c r="C79" s="3">
        <v>0</v>
      </c>
      <c r="D79" s="3">
        <v>3</v>
      </c>
    </row>
    <row r="80" spans="1:4" x14ac:dyDescent="0.25">
      <c r="A80" s="2" t="s">
        <v>22</v>
      </c>
      <c r="B80" s="3">
        <v>3</v>
      </c>
      <c r="C80" s="3">
        <v>0</v>
      </c>
      <c r="D80" s="3">
        <v>7</v>
      </c>
    </row>
    <row r="81" spans="1:4" x14ac:dyDescent="0.25">
      <c r="A81" s="2" t="s">
        <v>22</v>
      </c>
      <c r="B81" s="3">
        <v>4</v>
      </c>
      <c r="C81" s="3">
        <v>0</v>
      </c>
      <c r="D81" s="3"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7F73-1CE9-4543-8DEB-0E1972DF83E9}">
  <dimension ref="A1:D21"/>
  <sheetViews>
    <sheetView tabSelected="1" workbookViewId="0">
      <selection activeCell="I10" sqref="I10"/>
    </sheetView>
  </sheetViews>
  <sheetFormatPr defaultRowHeight="15" x14ac:dyDescent="0.25"/>
  <sheetData>
    <row r="1" spans="1:4" ht="19.5" thickBot="1" x14ac:dyDescent="0.35">
      <c r="A1" s="10" t="s">
        <v>38</v>
      </c>
    </row>
    <row r="2" spans="1:4" ht="60.75" thickBot="1" x14ac:dyDescent="0.3">
      <c r="A2" s="18" t="s">
        <v>37</v>
      </c>
      <c r="B2" s="19" t="s">
        <v>35</v>
      </c>
      <c r="C2" s="19" t="s">
        <v>34</v>
      </c>
      <c r="D2" s="20" t="s">
        <v>36</v>
      </c>
    </row>
    <row r="3" spans="1:4" x14ac:dyDescent="0.25">
      <c r="A3" s="24" t="s">
        <v>3</v>
      </c>
      <c r="B3" s="21">
        <v>28</v>
      </c>
      <c r="C3" s="16">
        <v>476</v>
      </c>
      <c r="D3" s="17">
        <v>5.8823529411764705E-2</v>
      </c>
    </row>
    <row r="4" spans="1:4" x14ac:dyDescent="0.25">
      <c r="A4" s="25" t="s">
        <v>4</v>
      </c>
      <c r="B4" s="22">
        <v>140</v>
      </c>
      <c r="C4" s="11">
        <v>405</v>
      </c>
      <c r="D4" s="13">
        <v>0.34567901234567899</v>
      </c>
    </row>
    <row r="5" spans="1:4" x14ac:dyDescent="0.25">
      <c r="A5" s="25" t="s">
        <v>5</v>
      </c>
      <c r="B5" s="22">
        <v>22</v>
      </c>
      <c r="C5" s="11">
        <v>213</v>
      </c>
      <c r="D5" s="13">
        <v>0.10328638497652583</v>
      </c>
    </row>
    <row r="6" spans="1:4" x14ac:dyDescent="0.25">
      <c r="A6" s="25" t="s">
        <v>6</v>
      </c>
      <c r="B6" s="22">
        <v>3</v>
      </c>
      <c r="C6" s="11">
        <v>122</v>
      </c>
      <c r="D6" s="12">
        <v>2.4590163934426229E-2</v>
      </c>
    </row>
    <row r="7" spans="1:4" x14ac:dyDescent="0.25">
      <c r="A7" s="25" t="s">
        <v>7</v>
      </c>
      <c r="B7" s="22">
        <v>8</v>
      </c>
      <c r="C7" s="11">
        <v>26</v>
      </c>
      <c r="D7" s="13">
        <v>0.30769230769230771</v>
      </c>
    </row>
    <row r="8" spans="1:4" x14ac:dyDescent="0.25">
      <c r="A8" s="25" t="s">
        <v>8</v>
      </c>
      <c r="B8" s="22">
        <v>1</v>
      </c>
      <c r="C8" s="11">
        <v>25</v>
      </c>
      <c r="D8" s="12">
        <v>0.04</v>
      </c>
    </row>
    <row r="9" spans="1:4" x14ac:dyDescent="0.25">
      <c r="A9" s="25" t="s">
        <v>9</v>
      </c>
      <c r="B9" s="22">
        <v>44</v>
      </c>
      <c r="C9" s="11">
        <v>175</v>
      </c>
      <c r="D9" s="13">
        <v>0.25142857142857145</v>
      </c>
    </row>
    <row r="10" spans="1:4" x14ac:dyDescent="0.25">
      <c r="A10" s="25" t="s">
        <v>10</v>
      </c>
      <c r="B10" s="22">
        <v>29</v>
      </c>
      <c r="C10" s="11">
        <v>166</v>
      </c>
      <c r="D10" s="13">
        <v>0.1746987951807229</v>
      </c>
    </row>
    <row r="11" spans="1:4" x14ac:dyDescent="0.25">
      <c r="A11" s="25" t="s">
        <v>11</v>
      </c>
      <c r="B11" s="22">
        <v>33</v>
      </c>
      <c r="C11" s="11">
        <v>275</v>
      </c>
      <c r="D11" s="13">
        <v>0.12</v>
      </c>
    </row>
    <row r="12" spans="1:4" x14ac:dyDescent="0.25">
      <c r="A12" s="25" t="s">
        <v>12</v>
      </c>
      <c r="B12" s="22">
        <v>2</v>
      </c>
      <c r="C12" s="11">
        <v>38</v>
      </c>
      <c r="D12" s="12">
        <v>5.2631578947368418E-2</v>
      </c>
    </row>
    <row r="13" spans="1:4" x14ac:dyDescent="0.25">
      <c r="A13" s="25" t="s">
        <v>13</v>
      </c>
      <c r="B13" s="22">
        <v>6</v>
      </c>
      <c r="C13" s="11">
        <v>18</v>
      </c>
      <c r="D13" s="13">
        <v>0.33333333333333331</v>
      </c>
    </row>
    <row r="14" spans="1:4" x14ac:dyDescent="0.25">
      <c r="A14" s="25" t="s">
        <v>14</v>
      </c>
      <c r="B14" s="22">
        <v>68</v>
      </c>
      <c r="C14" s="11">
        <v>219</v>
      </c>
      <c r="D14" s="13">
        <v>0.31050228310502281</v>
      </c>
    </row>
    <row r="15" spans="1:4" x14ac:dyDescent="0.25">
      <c r="A15" s="25" t="s">
        <v>15</v>
      </c>
      <c r="B15" s="22">
        <v>14</v>
      </c>
      <c r="C15" s="11">
        <v>295</v>
      </c>
      <c r="D15" s="12">
        <v>4.7457627118644069E-2</v>
      </c>
    </row>
    <row r="16" spans="1:4" x14ac:dyDescent="0.25">
      <c r="A16" s="25" t="s">
        <v>16</v>
      </c>
      <c r="B16" s="22">
        <v>86</v>
      </c>
      <c r="C16" s="11">
        <v>301</v>
      </c>
      <c r="D16" s="13">
        <v>0.2857142857142857</v>
      </c>
    </row>
    <row r="17" spans="1:4" x14ac:dyDescent="0.25">
      <c r="A17" s="25" t="s">
        <v>17</v>
      </c>
      <c r="B17" s="22">
        <v>6</v>
      </c>
      <c r="C17" s="11">
        <v>170</v>
      </c>
      <c r="D17" s="12">
        <v>3.5294117647058823E-2</v>
      </c>
    </row>
    <row r="18" spans="1:4" x14ac:dyDescent="0.25">
      <c r="A18" s="25" t="s">
        <v>18</v>
      </c>
      <c r="B18" s="22">
        <v>2</v>
      </c>
      <c r="C18" s="11">
        <v>29</v>
      </c>
      <c r="D18" s="12">
        <v>6.8965517241379309E-2</v>
      </c>
    </row>
    <row r="19" spans="1:4" x14ac:dyDescent="0.25">
      <c r="A19" s="25" t="s">
        <v>19</v>
      </c>
      <c r="B19" s="22">
        <v>4</v>
      </c>
      <c r="C19" s="11">
        <v>57</v>
      </c>
      <c r="D19" s="12">
        <v>7.0175438596491224E-2</v>
      </c>
    </row>
    <row r="20" spans="1:4" x14ac:dyDescent="0.25">
      <c r="A20" s="25" t="s">
        <v>20</v>
      </c>
      <c r="B20" s="22">
        <v>11</v>
      </c>
      <c r="C20" s="11">
        <v>232</v>
      </c>
      <c r="D20" s="12">
        <v>4.7413793103448273E-2</v>
      </c>
    </row>
    <row r="21" spans="1:4" ht="15.75" thickBot="1" x14ac:dyDescent="0.3">
      <c r="A21" s="26" t="s">
        <v>21</v>
      </c>
      <c r="B21" s="23">
        <v>13</v>
      </c>
      <c r="C21" s="14">
        <v>223</v>
      </c>
      <c r="D21" s="15">
        <v>5.829596412556054E-2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%</vt:lpstr>
      <vt:lpstr>%</vt:lpstr>
      <vt:lpstr>KT počet</vt:lpstr>
      <vt:lpstr>Počet</vt:lpstr>
      <vt:lpstr>Fin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2023-05-05T06:36:10Z</dcterms:created>
  <dcterms:modified xsi:type="dcterms:W3CDTF">2023-05-05T12:21:10Z</dcterms:modified>
</cp:coreProperties>
</file>