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květen\"/>
    </mc:Choice>
  </mc:AlternateContent>
  <xr:revisionPtr revIDLastSave="0" documentId="13_ncr:1_{EE8C4DFC-91AC-40C5-87B7-78870DFE3BD8}" xr6:coauthVersionLast="36" xr6:coauthVersionMax="47" xr10:uidLastSave="{00000000-0000-0000-0000-000000000000}"/>
  <bookViews>
    <workbookView xWindow="-120" yWindow="-120" windowWidth="29040" windowHeight="15840" tabRatio="718" activeTab="8" xr2:uid="{9FB5EE73-9AAF-4D69-B9D5-6BCDA1CAB7D8}"/>
  </bookViews>
  <sheets>
    <sheet name="nastaveni" sheetId="1" r:id="rId1"/>
    <sheet name="PocetDnu" sheetId="3" r:id="rId2"/>
    <sheet name="PocetDnuProPrumer" sheetId="8" r:id="rId3"/>
    <sheet name="CasInt1" sheetId="4" r:id="rId4"/>
    <sheet name="DataGraf 1" sheetId="12" r:id="rId5"/>
    <sheet name="Data Graf2" sheetId="14" r:id="rId6"/>
    <sheet name="Data Graf 3" sheetId="16" r:id="rId7"/>
    <sheet name="CasInt2" sheetId="6" r:id="rId8"/>
    <sheet name="Graf1" sheetId="13" r:id="rId9"/>
    <sheet name="Graf2" sheetId="15" r:id="rId10"/>
    <sheet name="Graf3" sheetId="17" r:id="rId11"/>
  </sheets>
  <calcPr calcId="191029"/>
  <pivotCaches>
    <pivotCache cacheId="5" r:id="rId12"/>
    <pivotCache cacheId="6" r:id="rId13"/>
    <pivotCache cacheId="7" r:id="rId1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L2" i="3"/>
  <c r="C5" i="1" l="1"/>
  <c r="N3" i="8" l="1"/>
  <c r="N4" i="8"/>
  <c r="N5" i="8"/>
  <c r="N6" i="8"/>
  <c r="N2" i="8"/>
  <c r="M3" i="8"/>
  <c r="M4" i="8"/>
  <c r="M5" i="8"/>
  <c r="M6" i="8"/>
  <c r="M2" i="8"/>
  <c r="O2" i="8" l="1"/>
  <c r="O6" i="8"/>
  <c r="O5" i="8"/>
  <c r="O4" i="8"/>
  <c r="O3" i="8"/>
  <c r="M3" i="6"/>
  <c r="N3" i="6"/>
  <c r="M4" i="6"/>
  <c r="N4" i="6"/>
  <c r="M5" i="6"/>
  <c r="N5" i="6"/>
  <c r="M6" i="6"/>
  <c r="N6" i="6"/>
  <c r="M7" i="6"/>
  <c r="N7" i="6"/>
  <c r="M8" i="6"/>
  <c r="N8" i="6"/>
  <c r="M9" i="6"/>
  <c r="N9" i="6"/>
  <c r="M10" i="6"/>
  <c r="N10" i="6"/>
  <c r="M11" i="6"/>
  <c r="N11" i="6"/>
  <c r="M12" i="6"/>
  <c r="N12" i="6"/>
  <c r="M13" i="6"/>
  <c r="N13" i="6"/>
  <c r="M14" i="6"/>
  <c r="N14" i="6"/>
  <c r="M15" i="6"/>
  <c r="N15" i="6"/>
  <c r="M16" i="6"/>
  <c r="N16" i="6"/>
  <c r="M17" i="6"/>
  <c r="N17" i="6"/>
  <c r="M18" i="6"/>
  <c r="N18" i="6"/>
  <c r="M19" i="6"/>
  <c r="N19" i="6"/>
  <c r="M20" i="6"/>
  <c r="N20" i="6"/>
  <c r="M21" i="6"/>
  <c r="N21" i="6"/>
  <c r="M22" i="6"/>
  <c r="N22" i="6"/>
  <c r="M23" i="6"/>
  <c r="N23" i="6"/>
  <c r="M24" i="6"/>
  <c r="N24" i="6"/>
  <c r="M25" i="6"/>
  <c r="N25" i="6"/>
  <c r="N2" i="6"/>
  <c r="M2" i="6"/>
  <c r="C4" i="1"/>
  <c r="P2" i="8" l="1"/>
  <c r="P6" i="8"/>
  <c r="P5" i="8"/>
  <c r="P3" i="8"/>
  <c r="P4" i="8"/>
</calcChain>
</file>

<file path=xl/sharedStrings.xml><?xml version="1.0" encoding="utf-8"?>
<sst xmlns="http://schemas.openxmlformats.org/spreadsheetml/2006/main" count="338" uniqueCount="84">
  <si>
    <t>Klinika</t>
  </si>
  <si>
    <t>Text1</t>
  </si>
  <si>
    <t>Text2</t>
  </si>
  <si>
    <t>Text3</t>
  </si>
  <si>
    <t>CasovyInterval_1</t>
  </si>
  <si>
    <t>CasovyInterval_2</t>
  </si>
  <si>
    <t>Pondělí</t>
  </si>
  <si>
    <t>Po-Pá</t>
  </si>
  <si>
    <t>08:00-08:30</t>
  </si>
  <si>
    <t>08:00-09:00</t>
  </si>
  <si>
    <t>10:00-10:30</t>
  </si>
  <si>
    <t>10:00-11:00</t>
  </si>
  <si>
    <t>Pátek</t>
  </si>
  <si>
    <t>08:30-09:00</t>
  </si>
  <si>
    <t>09:00-09:30</t>
  </si>
  <si>
    <t>09:00-10:00</t>
  </si>
  <si>
    <t>Čtvrtek</t>
  </si>
  <si>
    <t>Středa</t>
  </si>
  <si>
    <t>11:00-11:30</t>
  </si>
  <si>
    <t>11:00-12:00</t>
  </si>
  <si>
    <t>12:00-12:30</t>
  </si>
  <si>
    <t>12:00-13:00</t>
  </si>
  <si>
    <t>09:30-10:00</t>
  </si>
  <si>
    <t>10:30-11:00</t>
  </si>
  <si>
    <t>Úterý</t>
  </si>
  <si>
    <t>11:30-12:00</t>
  </si>
  <si>
    <t>07:30-08:00</t>
  </si>
  <si>
    <t>07:00-08:00</t>
  </si>
  <si>
    <t>07:00-07:30</t>
  </si>
  <si>
    <t>13:00-13:30</t>
  </si>
  <si>
    <t>13:00-14:00</t>
  </si>
  <si>
    <t>14:00-14:30</t>
  </si>
  <si>
    <t>14:00-15:00</t>
  </si>
  <si>
    <t>12:30-13:00</t>
  </si>
  <si>
    <t>13:30-14:00</t>
  </si>
  <si>
    <t>06:00-07:00</t>
  </si>
  <si>
    <t>23:00-00:00</t>
  </si>
  <si>
    <t>15:00-15:30</t>
  </si>
  <si>
    <t>15:00-16:00</t>
  </si>
  <si>
    <t>14:30-15:00</t>
  </si>
  <si>
    <t>16:00-17:00</t>
  </si>
  <si>
    <t>15:30-16:00</t>
  </si>
  <si>
    <t>01:00-02:00</t>
  </si>
  <si>
    <t>Pocet</t>
  </si>
  <si>
    <t>Prichod</t>
  </si>
  <si>
    <t>Odchod</t>
  </si>
  <si>
    <t>20:00-20:30</t>
  </si>
  <si>
    <t>00:00-01:00</t>
  </si>
  <si>
    <t>02:00-03:00</t>
  </si>
  <si>
    <t>03:00-04:00</t>
  </si>
  <si>
    <t>04:00-05:00</t>
  </si>
  <si>
    <t>05:00-06:00</t>
  </si>
  <si>
    <t>17:00-18:00</t>
  </si>
  <si>
    <t>18:00-19:00</t>
  </si>
  <si>
    <t>19:00-20:00</t>
  </si>
  <si>
    <t>20:00-21:00</t>
  </si>
  <si>
    <t>21:00-22:00</t>
  </si>
  <si>
    <t>22:00-23:00</t>
  </si>
  <si>
    <t>Den</t>
  </si>
  <si>
    <t>Průměr</t>
  </si>
  <si>
    <t>Suma dní</t>
  </si>
  <si>
    <t>Počet dní</t>
  </si>
  <si>
    <t>Průměr celkem</t>
  </si>
  <si>
    <t>pondělí</t>
  </si>
  <si>
    <t>středa</t>
  </si>
  <si>
    <t>čtvrtek</t>
  </si>
  <si>
    <t>pátek</t>
  </si>
  <si>
    <t>So, Ne, Sv</t>
  </si>
  <si>
    <t>Sobota</t>
  </si>
  <si>
    <t>Ambulance</t>
  </si>
  <si>
    <t>Popisky řádků</t>
  </si>
  <si>
    <t>Celkový součet</t>
  </si>
  <si>
    <t>(Vše)</t>
  </si>
  <si>
    <t xml:space="preserve">Odchod </t>
  </si>
  <si>
    <t xml:space="preserve">Příchod </t>
  </si>
  <si>
    <t>Počet pacientů za rok 2022 (po 30 minutách)</t>
  </si>
  <si>
    <t>Počet pacientů za rok 2022 (po 60 minutách)</t>
  </si>
  <si>
    <t>Počet pacientů za rok 2022</t>
  </si>
  <si>
    <t>Součet z Pocet</t>
  </si>
  <si>
    <t>PCHIR</t>
  </si>
  <si>
    <t>6138 : PCHIR Ambulance</t>
  </si>
  <si>
    <t>7025 : PCHIR Ambulance 2</t>
  </si>
  <si>
    <t>7046 : PCHIR Ambulance 1</t>
  </si>
  <si>
    <t>7106 : PCHIR - Ambulantní operační sálek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</si>
</sst>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</cellStyleXfs>
  <cellXfs count="34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Border="1"/>
    <xf numFmtId="0" fontId="2" fillId="0" borderId="0" xfId="1"/>
    <xf numFmtId="0" fontId="1" fillId="0" borderId="2" xfId="1" applyFont="1" applyBorder="1" applyAlignment="1">
      <alignment horizontal="right"/>
    </xf>
    <xf numFmtId="0" fontId="3" fillId="2" borderId="1" xfId="2" applyFont="1" applyFill="1" applyBorder="1" applyAlignment="1">
      <alignment horizontal="center"/>
    </xf>
    <xf numFmtId="0" fontId="3" fillId="0" borderId="2" xfId="2" applyFont="1" applyBorder="1"/>
    <xf numFmtId="0" fontId="4" fillId="0" borderId="0" xfId="2"/>
    <xf numFmtId="0" fontId="3" fillId="0" borderId="2" xfId="2" applyFont="1" applyBorder="1" applyAlignment="1">
      <alignment horizontal="right"/>
    </xf>
    <xf numFmtId="0" fontId="5" fillId="0" borderId="0" xfId="0" applyFont="1" applyAlignment="1">
      <alignment horizontal="center" vertical="center" readingOrder="1"/>
    </xf>
    <xf numFmtId="0" fontId="3" fillId="2" borderId="1" xfId="3" applyFont="1" applyFill="1" applyBorder="1" applyAlignment="1">
      <alignment horizontal="center"/>
    </xf>
    <xf numFmtId="0" fontId="3" fillId="0" borderId="2" xfId="3" applyFont="1" applyBorder="1" applyAlignment="1">
      <alignment wrapText="1"/>
    </xf>
    <xf numFmtId="0" fontId="3" fillId="0" borderId="2" xfId="3" applyFont="1" applyBorder="1" applyAlignment="1">
      <alignment horizontal="right" wrapText="1"/>
    </xf>
    <xf numFmtId="0" fontId="3" fillId="2" borderId="1" xfId="4" applyFont="1" applyFill="1" applyBorder="1" applyAlignment="1">
      <alignment horizontal="center"/>
    </xf>
    <xf numFmtId="0" fontId="3" fillId="0" borderId="2" xfId="4" applyFont="1" applyBorder="1"/>
    <xf numFmtId="0" fontId="3" fillId="0" borderId="2" xfId="4" applyFont="1" applyBorder="1" applyAlignment="1">
      <alignment horizontal="right"/>
    </xf>
    <xf numFmtId="0" fontId="3" fillId="2" borderId="3" xfId="4" applyFont="1" applyFill="1" applyBorder="1" applyAlignment="1">
      <alignment horizontal="center"/>
    </xf>
    <xf numFmtId="0" fontId="3" fillId="2" borderId="4" xfId="4" applyFont="1" applyFill="1" applyBorder="1" applyAlignment="1">
      <alignment horizontal="center"/>
    </xf>
    <xf numFmtId="165" fontId="0" fillId="0" borderId="0" xfId="5" applyNumberFormat="1" applyFont="1"/>
    <xf numFmtId="0" fontId="1" fillId="2" borderId="0" xfId="1" applyFont="1" applyFill="1" applyAlignment="1">
      <alignment horizontal="center"/>
    </xf>
    <xf numFmtId="0" fontId="1" fillId="0" borderId="0" xfId="1" applyFont="1" applyAlignment="1">
      <alignment horizontal="right"/>
    </xf>
    <xf numFmtId="0" fontId="3" fillId="2" borderId="0" xfId="2" applyFont="1" applyFill="1" applyAlignment="1">
      <alignment horizontal="center"/>
    </xf>
    <xf numFmtId="0" fontId="3" fillId="0" borderId="0" xfId="2" applyFont="1" applyAlignment="1">
      <alignment horizontal="right"/>
    </xf>
    <xf numFmtId="0" fontId="3" fillId="2" borderId="0" xfId="4" applyFont="1" applyFill="1" applyAlignment="1">
      <alignment horizontal="center"/>
    </xf>
    <xf numFmtId="0" fontId="3" fillId="0" borderId="0" xfId="4" applyFont="1" applyAlignment="1">
      <alignment horizontal="right"/>
    </xf>
    <xf numFmtId="0" fontId="3" fillId="0" borderId="0" xfId="3" applyFont="1" applyAlignment="1">
      <alignment horizontal="right" wrapText="1"/>
    </xf>
    <xf numFmtId="0" fontId="3" fillId="0" borderId="0" xfId="2" applyFont="1" applyAlignment="1">
      <alignment horizontal="center"/>
    </xf>
    <xf numFmtId="0" fontId="3" fillId="0" borderId="0" xfId="4" applyFont="1" applyAlignment="1">
      <alignment horizontal="center"/>
    </xf>
    <xf numFmtId="0" fontId="3" fillId="0" borderId="2" xfId="3" applyFont="1" applyBorder="1"/>
    <xf numFmtId="0" fontId="3" fillId="0" borderId="2" xfId="3" applyFont="1" applyBorder="1" applyAlignment="1">
      <alignment horizontal="right"/>
    </xf>
    <xf numFmtId="0" fontId="3" fillId="0" borderId="0" xfId="3" applyFont="1" applyAlignment="1">
      <alignment horizontal="right"/>
    </xf>
    <xf numFmtId="0" fontId="1" fillId="0" borderId="0" xfId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</cellXfs>
  <cellStyles count="6">
    <cellStyle name="Čárka" xfId="5" builtinId="3"/>
    <cellStyle name="Normální" xfId="0" builtinId="0"/>
    <cellStyle name="Normální_CasInt1" xfId="1" xr:uid="{83FF06FE-83EB-439E-A38F-36F51A00D545}"/>
    <cellStyle name="Normální_CasInt2" xfId="2" xr:uid="{BE5F62CB-747F-4043-AF61-4BF48FC1DE1D}"/>
    <cellStyle name="Normální_PocetDnu_1" xfId="3" xr:uid="{2B560138-18FA-43F7-9B6D-3145DFDD6810}"/>
    <cellStyle name="Normální_PocetDnuProPrumer" xfId="4" xr:uid="{B9D746DF-E445-43E1-8912-745C5B9E3C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chartsheet" Target="chartsheets/sheet2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pivotCacheDefinition" Target="pivotCache/pivotCacheDefinition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[TAB_cekarna_PCHIR_graf - prezentace ředitel.xlsx]DataGraf 1!Kontingenční tabulka13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5.329053739204518E-2"/>
          <c:y val="1.8937957846703334E-2"/>
          <c:w val="0.91936270130080133"/>
          <c:h val="0.89237392813860228"/>
        </c:manualLayout>
      </c:layout>
      <c:areaChart>
        <c:grouping val="standard"/>
        <c:varyColors val="0"/>
        <c:ser>
          <c:idx val="0"/>
          <c:order val="0"/>
          <c:tx>
            <c:strRef>
              <c:f>'DataGraf 1'!$B$3</c:f>
              <c:strCache>
                <c:ptCount val="1"/>
                <c:pt idx="0">
                  <c:v>Příchod </c:v>
                </c:pt>
              </c:strCache>
            </c:strRef>
          </c:tx>
          <c:spPr>
            <a:solidFill>
              <a:schemeClr val="accent1">
                <a:lumMod val="75000"/>
                <a:alpha val="51000"/>
              </a:schemeClr>
            </a:solidFill>
            <a:ln>
              <a:noFill/>
            </a:ln>
            <a:effectLst/>
          </c:spPr>
          <c:cat>
            <c:strRef>
              <c:f>'DataGraf 1'!$A$4:$A$23</c:f>
              <c:strCache>
                <c:ptCount val="19"/>
                <c:pt idx="0">
                  <c:v>07:00-07:30</c:v>
                </c:pt>
                <c:pt idx="1">
                  <c:v>07:30-08:00</c:v>
                </c:pt>
                <c:pt idx="2">
                  <c:v>08:00-08:30</c:v>
                </c:pt>
                <c:pt idx="3">
                  <c:v>08:30-09:00</c:v>
                </c:pt>
                <c:pt idx="4">
                  <c:v>09:00-09:30</c:v>
                </c:pt>
                <c:pt idx="5">
                  <c:v>09:30-10:00</c:v>
                </c:pt>
                <c:pt idx="6">
                  <c:v>10:00-10:30</c:v>
                </c:pt>
                <c:pt idx="7">
                  <c:v>10:30-11:00</c:v>
                </c:pt>
                <c:pt idx="8">
                  <c:v>11:00-11:30</c:v>
                </c:pt>
                <c:pt idx="9">
                  <c:v>11:30-12:00</c:v>
                </c:pt>
                <c:pt idx="10">
                  <c:v>12:00-12:30</c:v>
                </c:pt>
                <c:pt idx="11">
                  <c:v>12:30-13:00</c:v>
                </c:pt>
                <c:pt idx="12">
                  <c:v>13:00-13:30</c:v>
                </c:pt>
                <c:pt idx="13">
                  <c:v>13:30-14:00</c:v>
                </c:pt>
                <c:pt idx="14">
                  <c:v>14:00-14:30</c:v>
                </c:pt>
                <c:pt idx="15">
                  <c:v>14:30-15:00</c:v>
                </c:pt>
                <c:pt idx="16">
                  <c:v>15:00-15:30</c:v>
                </c:pt>
                <c:pt idx="17">
                  <c:v>15:30-16:00</c:v>
                </c:pt>
                <c:pt idx="18">
                  <c:v>20:00-20:30</c:v>
                </c:pt>
              </c:strCache>
            </c:strRef>
          </c:cat>
          <c:val>
            <c:numRef>
              <c:f>'DataGraf 1'!$B$4:$B$23</c:f>
              <c:numCache>
                <c:formatCode>General</c:formatCode>
                <c:ptCount val="19"/>
                <c:pt idx="0">
                  <c:v>243</c:v>
                </c:pt>
                <c:pt idx="1">
                  <c:v>856</c:v>
                </c:pt>
                <c:pt idx="2">
                  <c:v>1050</c:v>
                </c:pt>
                <c:pt idx="3">
                  <c:v>1142</c:v>
                </c:pt>
                <c:pt idx="4">
                  <c:v>1174</c:v>
                </c:pt>
                <c:pt idx="5">
                  <c:v>1268</c:v>
                </c:pt>
                <c:pt idx="6">
                  <c:v>1051</c:v>
                </c:pt>
                <c:pt idx="7">
                  <c:v>906</c:v>
                </c:pt>
                <c:pt idx="8">
                  <c:v>688</c:v>
                </c:pt>
                <c:pt idx="9">
                  <c:v>470</c:v>
                </c:pt>
                <c:pt idx="10">
                  <c:v>246</c:v>
                </c:pt>
                <c:pt idx="11">
                  <c:v>430</c:v>
                </c:pt>
                <c:pt idx="12">
                  <c:v>431</c:v>
                </c:pt>
                <c:pt idx="13">
                  <c:v>276</c:v>
                </c:pt>
                <c:pt idx="14">
                  <c:v>87</c:v>
                </c:pt>
                <c:pt idx="15">
                  <c:v>10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A-490D-A10B-12539F0A96FC}"/>
            </c:ext>
          </c:extLst>
        </c:ser>
        <c:ser>
          <c:idx val="1"/>
          <c:order val="1"/>
          <c:tx>
            <c:strRef>
              <c:f>'DataGraf 1'!$C$3</c:f>
              <c:strCache>
                <c:ptCount val="1"/>
                <c:pt idx="0">
                  <c:v>Odchod </c:v>
                </c:pt>
              </c:strCache>
            </c:strRef>
          </c:tx>
          <c:spPr>
            <a:solidFill>
              <a:schemeClr val="accent6">
                <a:lumMod val="75000"/>
                <a:alpha val="49000"/>
              </a:schemeClr>
            </a:solidFill>
            <a:ln>
              <a:noFill/>
            </a:ln>
            <a:effectLst/>
          </c:spPr>
          <c:cat>
            <c:strRef>
              <c:f>'DataGraf 1'!$A$4:$A$23</c:f>
              <c:strCache>
                <c:ptCount val="19"/>
                <c:pt idx="0">
                  <c:v>07:00-07:30</c:v>
                </c:pt>
                <c:pt idx="1">
                  <c:v>07:30-08:00</c:v>
                </c:pt>
                <c:pt idx="2">
                  <c:v>08:00-08:30</c:v>
                </c:pt>
                <c:pt idx="3">
                  <c:v>08:30-09:00</c:v>
                </c:pt>
                <c:pt idx="4">
                  <c:v>09:00-09:30</c:v>
                </c:pt>
                <c:pt idx="5">
                  <c:v>09:30-10:00</c:v>
                </c:pt>
                <c:pt idx="6">
                  <c:v>10:00-10:30</c:v>
                </c:pt>
                <c:pt idx="7">
                  <c:v>10:30-11:00</c:v>
                </c:pt>
                <c:pt idx="8">
                  <c:v>11:00-11:30</c:v>
                </c:pt>
                <c:pt idx="9">
                  <c:v>11:30-12:00</c:v>
                </c:pt>
                <c:pt idx="10">
                  <c:v>12:00-12:30</c:v>
                </c:pt>
                <c:pt idx="11">
                  <c:v>12:30-13:00</c:v>
                </c:pt>
                <c:pt idx="12">
                  <c:v>13:00-13:30</c:v>
                </c:pt>
                <c:pt idx="13">
                  <c:v>13:30-14:00</c:v>
                </c:pt>
                <c:pt idx="14">
                  <c:v>14:00-14:30</c:v>
                </c:pt>
                <c:pt idx="15">
                  <c:v>14:30-15:00</c:v>
                </c:pt>
                <c:pt idx="16">
                  <c:v>15:00-15:30</c:v>
                </c:pt>
                <c:pt idx="17">
                  <c:v>15:30-16:00</c:v>
                </c:pt>
                <c:pt idx="18">
                  <c:v>20:00-20:30</c:v>
                </c:pt>
              </c:strCache>
            </c:strRef>
          </c:cat>
          <c:val>
            <c:numRef>
              <c:f>'DataGraf 1'!$C$4:$C$23</c:f>
              <c:numCache>
                <c:formatCode>General</c:formatCode>
                <c:ptCount val="19"/>
                <c:pt idx="0">
                  <c:v>9</c:v>
                </c:pt>
                <c:pt idx="1">
                  <c:v>81</c:v>
                </c:pt>
                <c:pt idx="2">
                  <c:v>754</c:v>
                </c:pt>
                <c:pt idx="3">
                  <c:v>983</c:v>
                </c:pt>
                <c:pt idx="4">
                  <c:v>1061</c:v>
                </c:pt>
                <c:pt idx="5">
                  <c:v>1064</c:v>
                </c:pt>
                <c:pt idx="6">
                  <c:v>1080</c:v>
                </c:pt>
                <c:pt idx="7">
                  <c:v>1086</c:v>
                </c:pt>
                <c:pt idx="8">
                  <c:v>996</c:v>
                </c:pt>
                <c:pt idx="9">
                  <c:v>888</c:v>
                </c:pt>
                <c:pt idx="10">
                  <c:v>574</c:v>
                </c:pt>
                <c:pt idx="11">
                  <c:v>288</c:v>
                </c:pt>
                <c:pt idx="12">
                  <c:v>442</c:v>
                </c:pt>
                <c:pt idx="13">
                  <c:v>524</c:v>
                </c:pt>
                <c:pt idx="14">
                  <c:v>350</c:v>
                </c:pt>
                <c:pt idx="15">
                  <c:v>133</c:v>
                </c:pt>
                <c:pt idx="16">
                  <c:v>6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A-490D-A10B-12539F0A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886752"/>
        <c:axId val="1800882912"/>
      </c:areaChart>
      <c:catAx>
        <c:axId val="180088675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800"/>
                  <a:t>Ordinační čas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low"/>
        <c:crossAx val="1800882912"/>
        <c:crosses val="autoZero"/>
        <c:auto val="1"/>
        <c:lblAlgn val="ctr"/>
        <c:lblOffset val="100"/>
        <c:noMultiLvlLbl val="0"/>
      </c:catAx>
      <c:valAx>
        <c:axId val="1800882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2800"/>
                  <a:t>Počet pacientů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crossAx val="1800886752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layout>
        <c:manualLayout>
          <c:xMode val="edge"/>
          <c:yMode val="edge"/>
          <c:x val="0.23531166184024269"/>
          <c:y val="2.0195786001192786E-2"/>
          <c:w val="0.50070197643621328"/>
          <c:h val="6.0011595109425726E-2"/>
        </c:manualLayout>
      </c:layout>
      <c:overlay val="0"/>
      <c:spPr>
        <a:noFill/>
        <a:ln>
          <a:solidFill>
            <a:sysClr val="window" lastClr="FFFFFF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4472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[TAB_cekarna_PCHIR_graf - prezentace ředitel.xlsx]Data Graf2!Kontingenční tabulka14</c:name>
    <c:fmtId val="1"/>
  </c:pivotSource>
  <c:chart>
    <c:title>
      <c:tx>
        <c:strRef>
          <c:f>nastaveni!$C$4</c:f>
          <c:strCache>
            <c:ptCount val="1"/>
            <c:pt idx="0">
              <c:v>PCHIR - Počet pacientů za rok 2022 (po 60 minutách)</c:v>
            </c:pt>
          </c:strCache>
        </c:strRef>
      </c:tx>
      <c:layout>
        <c:manualLayout>
          <c:xMode val="edge"/>
          <c:yMode val="edge"/>
          <c:x val="0.27553505140695261"/>
          <c:y val="6.66760381324387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8270456500792076E-2"/>
          <c:y val="0.11189846210919534"/>
          <c:w val="0.89341892521590949"/>
          <c:h val="0.70011470341390281"/>
        </c:manualLayout>
      </c:layout>
      <c:areaChart>
        <c:grouping val="standard"/>
        <c:varyColors val="0"/>
        <c:ser>
          <c:idx val="0"/>
          <c:order val="0"/>
          <c:tx>
            <c:strRef>
              <c:f>nastaveni!$C$4</c:f>
              <c:strCache>
                <c:ptCount val="1"/>
                <c:pt idx="0">
                  <c:v>Příchod </c:v>
                </c:pt>
              </c:strCache>
            </c:strRef>
          </c:tx>
          <c:spPr>
            <a:solidFill>
              <a:schemeClr val="accent1">
                <a:lumMod val="75000"/>
                <a:alpha val="51000"/>
              </a:schemeClr>
            </a:solidFill>
            <a:ln>
              <a:noFill/>
            </a:ln>
            <a:effectLst/>
          </c:spPr>
          <c:cat>
            <c:strRef>
              <c:f>nastaveni!$C$4</c:f>
              <c:strCache>
                <c:ptCount val="11"/>
                <c:pt idx="0">
                  <c:v>07:00-08:00</c:v>
                </c:pt>
                <c:pt idx="1">
                  <c:v>08:00-09:00</c:v>
                </c:pt>
                <c:pt idx="2">
                  <c:v>09:00-10:00</c:v>
                </c:pt>
                <c:pt idx="3">
                  <c:v>10:00-11:00</c:v>
                </c:pt>
                <c:pt idx="4">
                  <c:v>11:00-12:00</c:v>
                </c:pt>
                <c:pt idx="5">
                  <c:v>12:00-13:00</c:v>
                </c:pt>
                <c:pt idx="6">
                  <c:v>13:00-14:00</c:v>
                </c:pt>
                <c:pt idx="7">
                  <c:v>14:00-15:00</c:v>
                </c:pt>
                <c:pt idx="8">
                  <c:v>15:00-16:00</c:v>
                </c:pt>
                <c:pt idx="9">
                  <c:v>19:00-20:00</c:v>
                </c:pt>
                <c:pt idx="10">
                  <c:v>20:00-21:00</c:v>
                </c:pt>
              </c:strCache>
            </c:strRef>
          </c:cat>
          <c:val>
            <c:numRef>
              <c:f>nastaveni!$C$4</c:f>
              <c:numCache>
                <c:formatCode>General</c:formatCode>
                <c:ptCount val="11"/>
                <c:pt idx="0">
                  <c:v>1108</c:v>
                </c:pt>
                <c:pt idx="1">
                  <c:v>2192</c:v>
                </c:pt>
                <c:pt idx="2">
                  <c:v>2442</c:v>
                </c:pt>
                <c:pt idx="3">
                  <c:v>1957</c:v>
                </c:pt>
                <c:pt idx="4">
                  <c:v>1158</c:v>
                </c:pt>
                <c:pt idx="5">
                  <c:v>676</c:v>
                </c:pt>
                <c:pt idx="6">
                  <c:v>707</c:v>
                </c:pt>
                <c:pt idx="7">
                  <c:v>97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A-490D-A10B-12539F0A96FC}"/>
            </c:ext>
          </c:extLst>
        </c:ser>
        <c:ser>
          <c:idx val="1"/>
          <c:order val="1"/>
          <c:tx>
            <c:strRef>
              <c:f>nastaveni!$C$4</c:f>
              <c:strCache>
                <c:ptCount val="1"/>
                <c:pt idx="0">
                  <c:v>Odchod </c:v>
                </c:pt>
              </c:strCache>
            </c:strRef>
          </c:tx>
          <c:spPr>
            <a:solidFill>
              <a:schemeClr val="accent6">
                <a:lumMod val="75000"/>
                <a:alpha val="49000"/>
              </a:schemeClr>
            </a:solidFill>
            <a:ln>
              <a:noFill/>
            </a:ln>
            <a:effectLst/>
          </c:spPr>
          <c:cat>
            <c:strRef>
              <c:f>nastaveni!$C$4</c:f>
              <c:strCache>
                <c:ptCount val="11"/>
                <c:pt idx="0">
                  <c:v>07:00-08:00</c:v>
                </c:pt>
                <c:pt idx="1">
                  <c:v>08:00-09:00</c:v>
                </c:pt>
                <c:pt idx="2">
                  <c:v>09:00-10:00</c:v>
                </c:pt>
                <c:pt idx="3">
                  <c:v>10:00-11:00</c:v>
                </c:pt>
                <c:pt idx="4">
                  <c:v>11:00-12:00</c:v>
                </c:pt>
                <c:pt idx="5">
                  <c:v>12:00-13:00</c:v>
                </c:pt>
                <c:pt idx="6">
                  <c:v>13:00-14:00</c:v>
                </c:pt>
                <c:pt idx="7">
                  <c:v>14:00-15:00</c:v>
                </c:pt>
                <c:pt idx="8">
                  <c:v>15:00-16:00</c:v>
                </c:pt>
                <c:pt idx="9">
                  <c:v>19:00-20:00</c:v>
                </c:pt>
                <c:pt idx="10">
                  <c:v>20:00-21:00</c:v>
                </c:pt>
              </c:strCache>
            </c:strRef>
          </c:cat>
          <c:val>
            <c:numRef>
              <c:f>nastaveni!$C$4</c:f>
              <c:numCache>
                <c:formatCode>General</c:formatCode>
                <c:ptCount val="11"/>
                <c:pt idx="0">
                  <c:v>90</c:v>
                </c:pt>
                <c:pt idx="1">
                  <c:v>1737</c:v>
                </c:pt>
                <c:pt idx="2">
                  <c:v>2125</c:v>
                </c:pt>
                <c:pt idx="3">
                  <c:v>2166</c:v>
                </c:pt>
                <c:pt idx="4">
                  <c:v>1884</c:v>
                </c:pt>
                <c:pt idx="5">
                  <c:v>862</c:v>
                </c:pt>
                <c:pt idx="6">
                  <c:v>966</c:v>
                </c:pt>
                <c:pt idx="7">
                  <c:v>488</c:v>
                </c:pt>
                <c:pt idx="8">
                  <c:v>7</c:v>
                </c:pt>
                <c:pt idx="9">
                  <c:v>2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A-490D-A10B-12539F0A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886752"/>
        <c:axId val="1800882912"/>
      </c:areaChart>
      <c:catAx>
        <c:axId val="180088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2912"/>
        <c:crosses val="autoZero"/>
        <c:auto val="1"/>
        <c:lblAlgn val="ctr"/>
        <c:lblOffset val="100"/>
        <c:noMultiLvlLbl val="0"/>
      </c:catAx>
      <c:valAx>
        <c:axId val="180088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67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37595423745833995"/>
          <c:y val="0.11526902899692322"/>
          <c:w val="0.22760959659524763"/>
          <c:h val="4.5222423976756548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[TAB_cekarna_PCHIR_graf - prezentace ředitel.xlsx]Data Graf 3!Kontingenční tabulka15</c:name>
    <c:fmtId val="1"/>
  </c:pivotSource>
  <c:chart>
    <c:title>
      <c:tx>
        <c:strRef>
          <c:f>nastaveni!$C$5</c:f>
          <c:strCache>
            <c:ptCount val="1"/>
            <c:pt idx="0">
              <c:v>PCHIR - Počet pacientů za rok 2022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nastaveni!$C$5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nastaveni!$C$5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Sobota</c:v>
                </c:pt>
              </c:strCache>
            </c:strRef>
          </c:cat>
          <c:val>
            <c:numRef>
              <c:f>nastaveni!$C$5</c:f>
              <c:numCache>
                <c:formatCode>General</c:formatCode>
                <c:ptCount val="6"/>
                <c:pt idx="0">
                  <c:v>1999</c:v>
                </c:pt>
                <c:pt idx="1">
                  <c:v>2306</c:v>
                </c:pt>
                <c:pt idx="2">
                  <c:v>2245</c:v>
                </c:pt>
                <c:pt idx="3">
                  <c:v>2097</c:v>
                </c:pt>
                <c:pt idx="4">
                  <c:v>1652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C-453C-98B7-641618B16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9110640"/>
        <c:axId val="249115440"/>
      </c:barChart>
      <c:catAx>
        <c:axId val="24911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9115440"/>
        <c:crosses val="autoZero"/>
        <c:auto val="1"/>
        <c:lblAlgn val="ctr"/>
        <c:lblOffset val="100"/>
        <c:noMultiLvlLbl val="0"/>
      </c:catAx>
      <c:valAx>
        <c:axId val="249115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91106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2DB5A3D-CC3A-44C4-BFCD-027AA07F8DF2}">
  <sheetPr/>
  <sheetViews>
    <sheetView tabSelected="1" zoomScale="102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6A8AC15-201C-4FDA-A3A5-3698DA624AE6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3C32277-C549-438E-80BB-9AC44C2673F4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13824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6F032F2-DC69-B49F-6D18-812DC5477AB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9C5EDD0-F1A9-2CDD-0B22-C6CE5547CEC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3611A01-9DE8-3D41-C02F-B1BF1D73F2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6.423652777776" createdVersion="6" refreshedVersion="6" minRefreshableVersion="3" recordCount="1000" xr:uid="{CD7E10C7-D8AB-45C3-A83F-A34053C9574F}">
  <cacheSource type="worksheet">
    <worksheetSource ref="A1:C1048576" sheet="PocetDnuProPrumer"/>
  </cacheSource>
  <cacheFields count="3">
    <cacheField name="Den" numFmtId="0">
      <sharedItems containsBlank="1" count="8">
        <s v="Čtvrtek"/>
        <s v="Pátek"/>
        <s v="Pondělí"/>
        <s v="Sobota"/>
        <s v="Středa"/>
        <s v="Úterý"/>
        <m/>
        <s v="Neděle" u="1"/>
      </sharedItems>
    </cacheField>
    <cacheField name="Pocet" numFmtId="0">
      <sharedItems containsString="0" containsBlank="1" containsNumber="1" containsInteger="1" minValue="1" maxValue="1969"/>
    </cacheField>
    <cacheField name="Ambulance" numFmtId="0">
      <sharedItems containsBlank="1" count="25">
        <s v="7025 : PCHIR Ambulance 2"/>
        <s v="7046 : PCHIR Ambulance 1"/>
        <s v="7106 : PCHIR - Ambulantní operační sálek"/>
        <s v="6138 : PCHIR Ambulance"/>
        <m/>
        <s v="7193 : PGK - Fetální medicína" u="1"/>
        <s v="6166 : PGK - Ambulantní kartotéka" u="1"/>
        <s v="6495 : PGK - Fetální medicína - strava" u="1"/>
        <s v="6041 : PGK - Poradna pro léčbu neplodnosti" u="1"/>
        <s v="7585 : PGK - porodní sál ambulance - pohotovost" u="1"/>
        <s v="7313 : PGK - všeobecná ambulance - pohotovost" u="1"/>
        <s v="6488 : PGK - Fetální medicína - GEN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6.423652893522" createdVersion="6" refreshedVersion="6" minRefreshableVersion="3" recordCount="10000" xr:uid="{1ACD1E8F-A9EB-41A4-947A-363FBE196C4B}">
  <cacheSource type="worksheet">
    <worksheetSource ref="A1:D1048576" sheet="CasInt2"/>
  </cacheSource>
  <cacheFields count="4">
    <cacheField name="CasovyInterval_2" numFmtId="0">
      <sharedItems containsBlank="1" count="25">
        <s v="07:00-08:00"/>
        <s v="08:00-09:00"/>
        <s v="09:00-10:00"/>
        <s v="10:00-11:00"/>
        <s v="11:00-12:00"/>
        <s v="12:00-13:00"/>
        <s v="13:00-14:00"/>
        <s v="14:00-15:00"/>
        <s v="15:00-16:00"/>
        <s v="19:00-20:00"/>
        <s v="20:00-21:00"/>
        <m/>
        <s v="02:00-03:00" u="1"/>
        <s v="17:00-18:00" u="1"/>
        <s v="06:00-07:00" u="1"/>
        <s v="03:00-04:00" u="1"/>
        <s v="00:00-01:00" u="1"/>
        <s v="18:00-19:00" u="1"/>
        <s v="21:00-22:00" u="1"/>
        <s v="04:00-05:00" u="1"/>
        <s v="01:00-02:00" u="1"/>
        <s v="16:00-17:00" u="1"/>
        <s v="22:00-23:00" u="1"/>
        <s v="23:00-00:00" u="1"/>
        <s v="05:00-06:00" u="1"/>
      </sharedItems>
    </cacheField>
    <cacheField name="Prichod" numFmtId="0">
      <sharedItems containsString="0" containsBlank="1" containsNumber="1" containsInteger="1" minValue="1" maxValue="2018"/>
    </cacheField>
    <cacheField name="Odchod" numFmtId="0">
      <sharedItems containsString="0" containsBlank="1" containsNumber="1" containsInteger="1" minValue="1" maxValue="1784"/>
    </cacheField>
    <cacheField name="Ambulance" numFmtId="0">
      <sharedItems containsBlank="1" count="22">
        <s v="7025 : PCHIR Ambulance 2"/>
        <s v="7046 : PCHIR Ambulance 1"/>
        <s v="7106 : PCHIR - Ambulantní operační sálek"/>
        <s v="6138 : PCHIR Ambulance"/>
        <m/>
        <s v="7193 : PGK - Fetální medicína" u="1"/>
        <s v="6166 : PGK - Ambulantní kartotéka" u="1"/>
        <s v="7585 : PGK - porodní sál ambulance - pohotovost" u="1"/>
        <s v="7313 : PGK - všeobecná ambulance - pohotovost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6.423652893522" createdVersion="6" refreshedVersion="6" minRefreshableVersion="3" recordCount="10000" xr:uid="{88B9BCF3-DAC5-4C1B-9B76-0C6BA9871E18}">
  <cacheSource type="worksheet">
    <worksheetSource ref="A1:D1048576" sheet="CasInt1"/>
  </cacheSource>
  <cacheFields count="4">
    <cacheField name="CasovyInterval_1" numFmtId="0">
      <sharedItems containsBlank="1" count="49">
        <s v="07:00-07:30"/>
        <s v="07:30-08:00"/>
        <s v="08:00-08:30"/>
        <s v="08:30-09:00"/>
        <s v="09:00-09:30"/>
        <s v="09:30-10:00"/>
        <s v="10:00-10:30"/>
        <s v="10:30-11:00"/>
        <s v="11:00-11:30"/>
        <s v="11:30-12:00"/>
        <s v="12:00-12:30"/>
        <s v="12:30-13:00"/>
        <s v="13:00-13:30"/>
        <s v="13:30-14:00"/>
        <s v="14:00-14:30"/>
        <s v="14:30-15:00"/>
        <s v="15:00-15:30"/>
        <s v="15:30-16:00"/>
        <s v="20:00-20:30"/>
        <m/>
        <s v="06:30-07:00" u="1"/>
        <s v="20:30-21:00" u="1"/>
        <s v="03:30-04:00" u="1"/>
        <s v="00:30-01:00" u="1"/>
        <s v="21:00-21:30" u="1"/>
        <s v="04:00-04:30" u="1"/>
        <s v="01:00-01:30" u="1"/>
        <s v="18:30-19:00" u="1"/>
        <s v="19:00-19:30" u="1"/>
        <s v="16:00-16:30" u="1"/>
        <s v="21:30-22:00" u="1"/>
        <s v="04:30-05:00" u="1"/>
        <s v="01:30-02:00" u="1"/>
        <s v="22:00-22:30" u="1"/>
        <s v="05:00-05:30" u="1"/>
        <s v="02:00-02:30" u="1"/>
        <s v="16:30-17:00" u="1"/>
        <s v="19:30-20:00" u="1"/>
        <s v="17:00-17:30" u="1"/>
        <s v="22:30-23:00" u="1"/>
        <s v="23:30-00:00" u="1"/>
        <s v="05:30-06:00" u="1"/>
        <s v="02:30-03:00" u="1"/>
        <s v="23:00-23:30" u="1"/>
        <s v="06:00-06:30" u="1"/>
        <s v="03:00-03:30" u="1"/>
        <s v="00:00-00:30" u="1"/>
        <s v="17:30-18:00" u="1"/>
        <s v="18:00-18:30" u="1"/>
      </sharedItems>
    </cacheField>
    <cacheField name="Prichod" numFmtId="0">
      <sharedItems containsString="0" containsBlank="1" containsNumber="1" containsInteger="1" minValue="1" maxValue="1048"/>
    </cacheField>
    <cacheField name="Odchod" numFmtId="0">
      <sharedItems containsString="0" containsBlank="1" containsNumber="1" containsInteger="1" minValue="1" maxValue="894"/>
    </cacheField>
    <cacheField name="Ambulance" numFmtId="0">
      <sharedItems containsBlank="1" count="22">
        <s v="7046 : PCHIR Ambulance 1"/>
        <s v="7106 : PCHIR - Ambulantní operační sálek"/>
        <s v="7025 : PCHIR Ambulance 2"/>
        <s v="6138 : PCHIR Ambulance"/>
        <m/>
        <s v="7193 : PGK - Fetální medicína" u="1"/>
        <s v="6166 : PGK - Ambulantní kartotéka" u="1"/>
        <s v="7585 : PGK - porodní sál ambulance - pohotovost" u="1"/>
        <s v="7313 : PGK - všeobecná ambulance - pohotovost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x v="0"/>
    <n v="632"/>
    <x v="0"/>
  </r>
  <r>
    <x v="0"/>
    <n v="1150"/>
    <x v="1"/>
  </r>
  <r>
    <x v="0"/>
    <n v="315"/>
    <x v="2"/>
  </r>
  <r>
    <x v="1"/>
    <n v="1378"/>
    <x v="1"/>
  </r>
  <r>
    <x v="1"/>
    <n v="274"/>
    <x v="2"/>
  </r>
  <r>
    <x v="2"/>
    <n v="1"/>
    <x v="3"/>
  </r>
  <r>
    <x v="2"/>
    <n v="1698"/>
    <x v="1"/>
  </r>
  <r>
    <x v="2"/>
    <n v="300"/>
    <x v="2"/>
  </r>
  <r>
    <x v="3"/>
    <n v="5"/>
    <x v="1"/>
  </r>
  <r>
    <x v="4"/>
    <n v="1943"/>
    <x v="1"/>
  </r>
  <r>
    <x v="4"/>
    <n v="302"/>
    <x v="2"/>
  </r>
  <r>
    <x v="5"/>
    <n v="1"/>
    <x v="3"/>
  </r>
  <r>
    <x v="5"/>
    <n v="33"/>
    <x v="0"/>
  </r>
  <r>
    <x v="5"/>
    <n v="1969"/>
    <x v="1"/>
  </r>
  <r>
    <x v="5"/>
    <n v="303"/>
    <x v="2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0">
  <r>
    <x v="0"/>
    <n v="46"/>
    <n v="3"/>
    <x v="0"/>
  </r>
  <r>
    <x v="0"/>
    <n v="771"/>
    <n v="56"/>
    <x v="1"/>
  </r>
  <r>
    <x v="0"/>
    <n v="291"/>
    <n v="31"/>
    <x v="2"/>
  </r>
  <r>
    <x v="1"/>
    <n v="1"/>
    <n v="1"/>
    <x v="3"/>
  </r>
  <r>
    <x v="1"/>
    <n v="152"/>
    <n v="79"/>
    <x v="0"/>
  </r>
  <r>
    <x v="1"/>
    <n v="1801"/>
    <n v="1468"/>
    <x v="1"/>
  </r>
  <r>
    <x v="1"/>
    <n v="238"/>
    <n v="189"/>
    <x v="2"/>
  </r>
  <r>
    <x v="2"/>
    <n v="174"/>
    <n v="138"/>
    <x v="0"/>
  </r>
  <r>
    <x v="2"/>
    <n v="2018"/>
    <n v="1744"/>
    <x v="1"/>
  </r>
  <r>
    <x v="2"/>
    <n v="250"/>
    <n v="243"/>
    <x v="2"/>
  </r>
  <r>
    <x v="3"/>
    <n v="123"/>
    <n v="134"/>
    <x v="0"/>
  </r>
  <r>
    <x v="3"/>
    <n v="1605"/>
    <n v="1784"/>
    <x v="1"/>
  </r>
  <r>
    <x v="3"/>
    <n v="229"/>
    <n v="248"/>
    <x v="2"/>
  </r>
  <r>
    <x v="4"/>
    <n v="82"/>
    <n v="140"/>
    <x v="0"/>
  </r>
  <r>
    <x v="4"/>
    <n v="961"/>
    <n v="1521"/>
    <x v="1"/>
  </r>
  <r>
    <x v="4"/>
    <n v="115"/>
    <n v="223"/>
    <x v="2"/>
  </r>
  <r>
    <x v="5"/>
    <n v="41"/>
    <n v="76"/>
    <x v="0"/>
  </r>
  <r>
    <x v="5"/>
    <n v="425"/>
    <n v="609"/>
    <x v="1"/>
  </r>
  <r>
    <x v="5"/>
    <n v="210"/>
    <n v="177"/>
    <x v="2"/>
  </r>
  <r>
    <x v="6"/>
    <n v="53"/>
    <n v="71"/>
    <x v="0"/>
  </r>
  <r>
    <x v="6"/>
    <n v="505"/>
    <n v="690"/>
    <x v="1"/>
  </r>
  <r>
    <x v="6"/>
    <n v="149"/>
    <n v="205"/>
    <x v="2"/>
  </r>
  <r>
    <x v="7"/>
    <n v="3"/>
    <n v="32"/>
    <x v="0"/>
  </r>
  <r>
    <x v="7"/>
    <n v="88"/>
    <n v="300"/>
    <x v="1"/>
  </r>
  <r>
    <x v="7"/>
    <n v="6"/>
    <n v="156"/>
    <x v="2"/>
  </r>
  <r>
    <x v="8"/>
    <n v="2"/>
    <n v="7"/>
    <x v="1"/>
  </r>
  <r>
    <x v="9"/>
    <n v="1"/>
    <n v="2"/>
    <x v="1"/>
  </r>
  <r>
    <x v="10"/>
    <n v="1"/>
    <n v="1"/>
    <x v="1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  <r>
    <x v="11"/>
    <m/>
    <m/>
    <x v="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0">
  <r>
    <x v="0"/>
    <n v="123"/>
    <n v="5"/>
    <x v="0"/>
  </r>
  <r>
    <x v="0"/>
    <n v="120"/>
    <n v="4"/>
    <x v="1"/>
  </r>
  <r>
    <x v="1"/>
    <n v="37"/>
    <n v="3"/>
    <x v="2"/>
  </r>
  <r>
    <x v="1"/>
    <n v="648"/>
    <n v="51"/>
    <x v="0"/>
  </r>
  <r>
    <x v="1"/>
    <n v="171"/>
    <n v="27"/>
    <x v="1"/>
  </r>
  <r>
    <x v="2"/>
    <n v="64"/>
    <n v="29"/>
    <x v="2"/>
  </r>
  <r>
    <x v="2"/>
    <n v="885"/>
    <n v="626"/>
    <x v="0"/>
  </r>
  <r>
    <x v="2"/>
    <n v="101"/>
    <n v="99"/>
    <x v="1"/>
  </r>
  <r>
    <x v="3"/>
    <n v="1"/>
    <n v="1"/>
    <x v="3"/>
  </r>
  <r>
    <x v="3"/>
    <n v="88"/>
    <n v="50"/>
    <x v="2"/>
  </r>
  <r>
    <x v="3"/>
    <n v="916"/>
    <n v="842"/>
    <x v="0"/>
  </r>
  <r>
    <x v="3"/>
    <n v="137"/>
    <n v="90"/>
    <x v="1"/>
  </r>
  <r>
    <x v="4"/>
    <n v="75"/>
    <n v="66"/>
    <x v="2"/>
  </r>
  <r>
    <x v="4"/>
    <n v="970"/>
    <n v="862"/>
    <x v="0"/>
  </r>
  <r>
    <x v="4"/>
    <n v="129"/>
    <n v="133"/>
    <x v="1"/>
  </r>
  <r>
    <x v="5"/>
    <n v="99"/>
    <n v="72"/>
    <x v="2"/>
  </r>
  <r>
    <x v="5"/>
    <n v="1048"/>
    <n v="882"/>
    <x v="0"/>
  </r>
  <r>
    <x v="5"/>
    <n v="121"/>
    <n v="110"/>
    <x v="1"/>
  </r>
  <r>
    <x v="6"/>
    <n v="64"/>
    <n v="63"/>
    <x v="2"/>
  </r>
  <r>
    <x v="6"/>
    <n v="874"/>
    <n v="894"/>
    <x v="0"/>
  </r>
  <r>
    <x v="6"/>
    <n v="113"/>
    <n v="123"/>
    <x v="1"/>
  </r>
  <r>
    <x v="7"/>
    <n v="59"/>
    <n v="71"/>
    <x v="2"/>
  </r>
  <r>
    <x v="7"/>
    <n v="731"/>
    <n v="890"/>
    <x v="0"/>
  </r>
  <r>
    <x v="7"/>
    <n v="116"/>
    <n v="125"/>
    <x v="1"/>
  </r>
  <r>
    <x v="8"/>
    <n v="53"/>
    <n v="67"/>
    <x v="2"/>
  </r>
  <r>
    <x v="8"/>
    <n v="585"/>
    <n v="804"/>
    <x v="0"/>
  </r>
  <r>
    <x v="8"/>
    <n v="50"/>
    <n v="125"/>
    <x v="1"/>
  </r>
  <r>
    <x v="9"/>
    <n v="29"/>
    <n v="73"/>
    <x v="2"/>
  </r>
  <r>
    <x v="9"/>
    <n v="376"/>
    <n v="717"/>
    <x v="0"/>
  </r>
  <r>
    <x v="9"/>
    <n v="65"/>
    <n v="98"/>
    <x v="1"/>
  </r>
  <r>
    <x v="10"/>
    <n v="21"/>
    <n v="48"/>
    <x v="2"/>
  </r>
  <r>
    <x v="10"/>
    <n v="123"/>
    <n v="435"/>
    <x v="0"/>
  </r>
  <r>
    <x v="10"/>
    <n v="102"/>
    <n v="91"/>
    <x v="1"/>
  </r>
  <r>
    <x v="11"/>
    <n v="20"/>
    <n v="28"/>
    <x v="2"/>
  </r>
  <r>
    <x v="11"/>
    <n v="302"/>
    <n v="174"/>
    <x v="0"/>
  </r>
  <r>
    <x v="11"/>
    <n v="108"/>
    <n v="86"/>
    <x v="1"/>
  </r>
  <r>
    <x v="12"/>
    <n v="33"/>
    <n v="22"/>
    <x v="2"/>
  </r>
  <r>
    <x v="12"/>
    <n v="317"/>
    <n v="326"/>
    <x v="0"/>
  </r>
  <r>
    <x v="12"/>
    <n v="81"/>
    <n v="94"/>
    <x v="1"/>
  </r>
  <r>
    <x v="13"/>
    <n v="20"/>
    <n v="49"/>
    <x v="2"/>
  </r>
  <r>
    <x v="13"/>
    <n v="188"/>
    <n v="364"/>
    <x v="0"/>
  </r>
  <r>
    <x v="13"/>
    <n v="68"/>
    <n v="111"/>
    <x v="1"/>
  </r>
  <r>
    <x v="14"/>
    <n v="3"/>
    <n v="27"/>
    <x v="2"/>
  </r>
  <r>
    <x v="14"/>
    <n v="79"/>
    <n v="219"/>
    <x v="0"/>
  </r>
  <r>
    <x v="14"/>
    <n v="5"/>
    <n v="104"/>
    <x v="1"/>
  </r>
  <r>
    <x v="15"/>
    <n v="9"/>
    <n v="81"/>
    <x v="0"/>
  </r>
  <r>
    <x v="15"/>
    <n v="1"/>
    <n v="52"/>
    <x v="1"/>
  </r>
  <r>
    <x v="16"/>
    <n v="1"/>
    <n v="6"/>
    <x v="0"/>
  </r>
  <r>
    <x v="17"/>
    <n v="1"/>
    <n v="1"/>
    <x v="0"/>
  </r>
  <r>
    <x v="18"/>
    <n v="1"/>
    <n v="1"/>
    <x v="0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  <r>
    <x v="19"/>
    <m/>
    <m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1A0ADE-8908-4BF3-997A-015F672EF05B}" name="Kontingenční tabulka13" cacheId="7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6">
  <location ref="A3:C23" firstHeaderRow="0" firstDataRow="1" firstDataCol="1" rowPageCount="1" colPageCount="1"/>
  <pivotFields count="4">
    <pivotField axis="axisRow" showAll="0">
      <items count="50">
        <item m="1" x="46"/>
        <item m="1" x="23"/>
        <item m="1" x="26"/>
        <item m="1" x="32"/>
        <item m="1" x="35"/>
        <item m="1" x="42"/>
        <item m="1" x="45"/>
        <item m="1" x="22"/>
        <item m="1" x="25"/>
        <item m="1" x="31"/>
        <item m="1" x="34"/>
        <item m="1" x="41"/>
        <item m="1" x="44"/>
        <item m="1"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m="1" x="29"/>
        <item m="1" x="36"/>
        <item m="1" x="38"/>
        <item m="1" x="47"/>
        <item m="1" x="48"/>
        <item m="1" x="27"/>
        <item m="1" x="28"/>
        <item m="1" x="37"/>
        <item x="18"/>
        <item m="1" x="21"/>
        <item m="1" x="24"/>
        <item m="1" x="30"/>
        <item m="1" x="33"/>
        <item m="1" x="39"/>
        <item m="1" x="43"/>
        <item m="1" x="40"/>
        <item h="1" x="19"/>
        <item t="default"/>
      </items>
    </pivotField>
    <pivotField dataField="1" showAll="0"/>
    <pivotField dataField="1" showAll="0"/>
    <pivotField axis="axisPage" multipleItemSelectionAllowed="1" showAll="0">
      <items count="23">
        <item m="1" x="6"/>
        <item m="1" x="16"/>
        <item m="1" x="5"/>
        <item m="1" x="10"/>
        <item m="1" x="18"/>
        <item m="1" x="17"/>
        <item m="1" x="19"/>
        <item m="1" x="15"/>
        <item m="1" x="8"/>
        <item m="1" x="20"/>
        <item m="1" x="9"/>
        <item m="1" x="11"/>
        <item m="1" x="21"/>
        <item m="1" x="13"/>
        <item m="1" x="7"/>
        <item m="1" x="14"/>
        <item m="1" x="12"/>
        <item x="4"/>
        <item x="0"/>
        <item x="1"/>
        <item x="2"/>
        <item x="3"/>
        <item t="default"/>
      </items>
    </pivotField>
  </pivotFields>
  <rowFields count="1">
    <field x="0"/>
  </rowFields>
  <rowItems count="20"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40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Příchod " fld="1" baseField="0" baseItem="14"/>
    <dataField name="Odchod " fld="2" baseField="0" baseItem="14"/>
  </dataFields>
  <chartFormats count="6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9F15BB-ABCE-4E84-A1A7-D23A2C3BBDE6}" name="Kontingenční tabulka14" cacheId="6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C15" firstHeaderRow="0" firstDataRow="1" firstDataCol="1" rowPageCount="1" colPageCount="1"/>
  <pivotFields count="4">
    <pivotField axis="axisRow" showAll="0">
      <items count="26">
        <item m="1" x="16"/>
        <item m="1" x="20"/>
        <item m="1" x="12"/>
        <item m="1" x="15"/>
        <item m="1" x="19"/>
        <item m="1" x="24"/>
        <item m="1" x="14"/>
        <item x="0"/>
        <item x="1"/>
        <item x="2"/>
        <item x="3"/>
        <item x="4"/>
        <item x="5"/>
        <item x="6"/>
        <item x="7"/>
        <item x="8"/>
        <item m="1" x="21"/>
        <item m="1" x="13"/>
        <item m="1" x="17"/>
        <item x="9"/>
        <item x="10"/>
        <item m="1" x="18"/>
        <item m="1" x="22"/>
        <item m="1" x="23"/>
        <item h="1" x="11"/>
        <item t="default"/>
      </items>
    </pivotField>
    <pivotField dataField="1" showAll="0"/>
    <pivotField dataField="1" showAll="0"/>
    <pivotField axis="axisPage" showAll="0">
      <items count="23">
        <item m="1" x="6"/>
        <item m="1" x="16"/>
        <item m="1" x="5"/>
        <item m="1" x="10"/>
        <item m="1" x="18"/>
        <item m="1" x="17"/>
        <item m="1" x="19"/>
        <item m="1" x="15"/>
        <item m="1" x="8"/>
        <item m="1" x="20"/>
        <item m="1" x="9"/>
        <item m="1" x="11"/>
        <item m="1" x="21"/>
        <item m="1" x="13"/>
        <item m="1" x="7"/>
        <item m="1" x="14"/>
        <item m="1" x="12"/>
        <item x="4"/>
        <item x="0"/>
        <item x="1"/>
        <item x="2"/>
        <item x="3"/>
        <item t="default"/>
      </items>
    </pivotField>
  </pivotFields>
  <rowFields count="1">
    <field x="0"/>
  </rowFields>
  <rowItems count="12"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9"/>
    </i>
    <i>
      <x v="20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Příchod " fld="1" baseField="0" baseItem="0"/>
    <dataField name="Odchod " fld="2" baseField="0" baseItem="0"/>
  </dataFields>
  <chartFormats count="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CE2B18-C30B-4A28-95F7-627652264F58}" name="Kontingenční tabulka15" cacheId="5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B10" firstHeaderRow="1" firstDataRow="1" firstDataCol="1" rowPageCount="1" colPageCount="1"/>
  <pivotFields count="3">
    <pivotField axis="axisRow" showAll="0">
      <items count="9">
        <item x="2"/>
        <item x="5"/>
        <item x="4"/>
        <item x="0"/>
        <item x="1"/>
        <item x="3"/>
        <item m="1" x="7"/>
        <item h="1" x="6"/>
        <item t="default"/>
      </items>
    </pivotField>
    <pivotField dataField="1" showAll="0"/>
    <pivotField axis="axisPage" showAll="0">
      <items count="26">
        <item m="1" x="8"/>
        <item m="1" x="6"/>
        <item m="1" x="11"/>
        <item m="1" x="7"/>
        <item m="1" x="19"/>
        <item m="1" x="5"/>
        <item m="1" x="13"/>
        <item m="1" x="21"/>
        <item m="1" x="20"/>
        <item m="1" x="22"/>
        <item m="1" x="18"/>
        <item m="1" x="10"/>
        <item m="1" x="23"/>
        <item m="1" x="12"/>
        <item m="1" x="14"/>
        <item m="1" x="24"/>
        <item m="1" x="16"/>
        <item m="1" x="9"/>
        <item m="1" x="17"/>
        <item m="1" x="15"/>
        <item x="4"/>
        <item x="0"/>
        <item x="1"/>
        <item x="2"/>
        <item x="3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2" hier="-1"/>
  </pageFields>
  <dataFields count="1">
    <dataField name="Součet z Pocet" fld="1" baseField="0" baseItem="5"/>
  </dataFields>
  <chartFormats count="1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A5696-07A9-4513-B0C3-0A7921895CE9}">
  <dimension ref="A1:C5"/>
  <sheetViews>
    <sheetView workbookViewId="0">
      <selection activeCell="C24" sqref="C24"/>
    </sheetView>
  </sheetViews>
  <sheetFormatPr defaultRowHeight="15" x14ac:dyDescent="0.25"/>
  <cols>
    <col min="1" max="1" width="49.7109375" bestFit="1" customWidth="1"/>
    <col min="2" max="2" width="5.85546875" bestFit="1" customWidth="1"/>
    <col min="3" max="3" width="45.28515625" bestFit="1" customWidth="1"/>
  </cols>
  <sheetData>
    <row r="1" spans="1:3" x14ac:dyDescent="0.25">
      <c r="A1" t="s">
        <v>1</v>
      </c>
      <c r="B1" t="s">
        <v>2</v>
      </c>
      <c r="C1" t="s">
        <v>3</v>
      </c>
    </row>
    <row r="2" spans="1:3" x14ac:dyDescent="0.25">
      <c r="A2" t="s">
        <v>0</v>
      </c>
      <c r="B2" t="s">
        <v>79</v>
      </c>
    </row>
    <row r="3" spans="1:3" ht="18.75" x14ac:dyDescent="0.25">
      <c r="A3" s="9" t="s">
        <v>75</v>
      </c>
      <c r="C3" t="str">
        <f>CONCATENATE(B2," - ",A3)</f>
        <v>PCHIR - Počet pacientů za rok 2022 (po 30 minutách)</v>
      </c>
    </row>
    <row r="4" spans="1:3" ht="18.75" x14ac:dyDescent="0.25">
      <c r="A4" s="9" t="s">
        <v>76</v>
      </c>
      <c r="C4" t="str">
        <f>CONCATENATE(B2," - ",A4)</f>
        <v>PCHIR - Počet pacientů za rok 2022 (po 60 minutách)</v>
      </c>
    </row>
    <row r="5" spans="1:3" ht="18.75" x14ac:dyDescent="0.25">
      <c r="A5" s="9" t="s">
        <v>77</v>
      </c>
      <c r="C5" t="str">
        <f>CONCATENATE(B2," - ",A5)</f>
        <v>PCHIR - Počet pacientů za rok 2022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3810F-E64E-4673-979A-1BD0771EA7D0}">
  <dimension ref="A1:L21"/>
  <sheetViews>
    <sheetView workbookViewId="0">
      <selection sqref="A1:C1000"/>
    </sheetView>
  </sheetViews>
  <sheetFormatPr defaultRowHeight="15" x14ac:dyDescent="0.25"/>
  <cols>
    <col min="1" max="1" width="9.7109375" bestFit="1" customWidth="1"/>
    <col min="2" max="2" width="6" bestFit="1" customWidth="1"/>
    <col min="3" max="3" width="44.28515625" bestFit="1" customWidth="1"/>
  </cols>
  <sheetData>
    <row r="1" spans="1:12" x14ac:dyDescent="0.25">
      <c r="A1" s="10" t="s">
        <v>58</v>
      </c>
      <c r="B1" s="10" t="s">
        <v>43</v>
      </c>
      <c r="C1" s="10" t="s">
        <v>69</v>
      </c>
    </row>
    <row r="2" spans="1:12" x14ac:dyDescent="0.25">
      <c r="A2" s="11" t="s">
        <v>7</v>
      </c>
      <c r="B2" s="12">
        <v>2</v>
      </c>
      <c r="C2" t="s">
        <v>80</v>
      </c>
      <c r="L2">
        <f>MAX(B2:B112)</f>
        <v>252</v>
      </c>
    </row>
    <row r="3" spans="1:12" x14ac:dyDescent="0.25">
      <c r="A3" s="11" t="s">
        <v>7</v>
      </c>
      <c r="B3" s="12">
        <v>30</v>
      </c>
      <c r="C3" t="s">
        <v>81</v>
      </c>
    </row>
    <row r="4" spans="1:12" x14ac:dyDescent="0.25">
      <c r="A4" s="11" t="s">
        <v>7</v>
      </c>
      <c r="B4" s="12">
        <v>252</v>
      </c>
      <c r="C4" t="s">
        <v>82</v>
      </c>
    </row>
    <row r="5" spans="1:12" x14ac:dyDescent="0.25">
      <c r="A5" s="11" t="s">
        <v>7</v>
      </c>
      <c r="B5" s="12">
        <v>240</v>
      </c>
      <c r="C5" t="s">
        <v>83</v>
      </c>
    </row>
    <row r="6" spans="1:12" x14ac:dyDescent="0.25">
      <c r="A6" s="11" t="s">
        <v>67</v>
      </c>
      <c r="B6" s="12">
        <v>4</v>
      </c>
      <c r="C6" t="s">
        <v>82</v>
      </c>
    </row>
    <row r="7" spans="1:12" x14ac:dyDescent="0.25">
      <c r="A7" s="11" t="s">
        <v>16</v>
      </c>
      <c r="B7" s="12">
        <v>28</v>
      </c>
      <c r="C7" t="s">
        <v>81</v>
      </c>
    </row>
    <row r="8" spans="1:12" x14ac:dyDescent="0.25">
      <c r="A8" t="s">
        <v>16</v>
      </c>
      <c r="B8">
        <v>51</v>
      </c>
      <c r="C8" t="s">
        <v>82</v>
      </c>
    </row>
    <row r="9" spans="1:12" x14ac:dyDescent="0.25">
      <c r="A9" t="s">
        <v>16</v>
      </c>
      <c r="B9">
        <v>48</v>
      </c>
      <c r="C9" t="s">
        <v>83</v>
      </c>
    </row>
    <row r="10" spans="1:12" x14ac:dyDescent="0.25">
      <c r="A10" t="s">
        <v>12</v>
      </c>
      <c r="B10">
        <v>50</v>
      </c>
      <c r="C10" t="s">
        <v>82</v>
      </c>
    </row>
    <row r="11" spans="1:12" x14ac:dyDescent="0.25">
      <c r="A11" t="s">
        <v>12</v>
      </c>
      <c r="B11">
        <v>46</v>
      </c>
      <c r="C11" t="s">
        <v>83</v>
      </c>
    </row>
    <row r="12" spans="1:12" x14ac:dyDescent="0.25">
      <c r="A12" t="s">
        <v>6</v>
      </c>
      <c r="B12">
        <v>1</v>
      </c>
      <c r="C12" t="s">
        <v>80</v>
      </c>
    </row>
    <row r="13" spans="1:12" x14ac:dyDescent="0.25">
      <c r="A13" t="s">
        <v>6</v>
      </c>
      <c r="B13">
        <v>50</v>
      </c>
      <c r="C13" t="s">
        <v>82</v>
      </c>
    </row>
    <row r="14" spans="1:12" x14ac:dyDescent="0.25">
      <c r="A14" t="s">
        <v>6</v>
      </c>
      <c r="B14">
        <v>48</v>
      </c>
      <c r="C14" t="s">
        <v>83</v>
      </c>
    </row>
    <row r="15" spans="1:12" x14ac:dyDescent="0.25">
      <c r="A15" t="s">
        <v>68</v>
      </c>
      <c r="B15">
        <v>3</v>
      </c>
      <c r="C15" t="s">
        <v>82</v>
      </c>
    </row>
    <row r="16" spans="1:12" x14ac:dyDescent="0.25">
      <c r="A16" t="s">
        <v>17</v>
      </c>
      <c r="B16">
        <v>51</v>
      </c>
      <c r="C16" t="s">
        <v>82</v>
      </c>
    </row>
    <row r="17" spans="1:3" x14ac:dyDescent="0.25">
      <c r="A17" t="s">
        <v>17</v>
      </c>
      <c r="B17">
        <v>49</v>
      </c>
      <c r="C17" t="s">
        <v>83</v>
      </c>
    </row>
    <row r="18" spans="1:3" x14ac:dyDescent="0.25">
      <c r="A18" t="s">
        <v>24</v>
      </c>
      <c r="B18">
        <v>1</v>
      </c>
      <c r="C18" t="s">
        <v>80</v>
      </c>
    </row>
    <row r="19" spans="1:3" x14ac:dyDescent="0.25">
      <c r="A19" t="s">
        <v>24</v>
      </c>
      <c r="B19">
        <v>2</v>
      </c>
      <c r="C19" t="s">
        <v>81</v>
      </c>
    </row>
    <row r="20" spans="1:3" x14ac:dyDescent="0.25">
      <c r="A20" t="s">
        <v>24</v>
      </c>
      <c r="B20">
        <v>51</v>
      </c>
      <c r="C20" t="s">
        <v>82</v>
      </c>
    </row>
    <row r="21" spans="1:3" x14ac:dyDescent="0.25">
      <c r="A21" t="s">
        <v>24</v>
      </c>
      <c r="B21">
        <v>49</v>
      </c>
      <c r="C21" t="s">
        <v>83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4A20F-3B60-48B9-951B-92491903497B}">
  <dimension ref="A1:P16"/>
  <sheetViews>
    <sheetView workbookViewId="0">
      <selection sqref="A1:C1000"/>
    </sheetView>
  </sheetViews>
  <sheetFormatPr defaultRowHeight="15" x14ac:dyDescent="0.25"/>
  <cols>
    <col min="1" max="1" width="7.7109375" bestFit="1" customWidth="1"/>
    <col min="2" max="2" width="6" bestFit="1" customWidth="1"/>
    <col min="3" max="3" width="44.28515625" bestFit="1" customWidth="1"/>
    <col min="4" max="11" width="7" customWidth="1"/>
    <col min="12" max="13" width="18.5703125" bestFit="1" customWidth="1"/>
    <col min="14" max="14" width="11.85546875" bestFit="1" customWidth="1"/>
    <col min="16" max="16" width="14.5703125" bestFit="1" customWidth="1"/>
  </cols>
  <sheetData>
    <row r="1" spans="1:16" x14ac:dyDescent="0.25">
      <c r="A1" s="13" t="s">
        <v>58</v>
      </c>
      <c r="B1" s="13" t="s">
        <v>43</v>
      </c>
      <c r="C1" s="23" t="s">
        <v>69</v>
      </c>
      <c r="D1" s="27"/>
      <c r="E1" s="27"/>
      <c r="F1" s="27"/>
      <c r="G1" s="27"/>
      <c r="H1" s="27"/>
      <c r="I1" s="27"/>
      <c r="J1" s="27"/>
      <c r="L1" s="13" t="s">
        <v>58</v>
      </c>
      <c r="M1" s="13" t="s">
        <v>60</v>
      </c>
      <c r="N1" s="17" t="s">
        <v>61</v>
      </c>
      <c r="O1" s="16" t="s">
        <v>59</v>
      </c>
      <c r="P1" s="16" t="s">
        <v>62</v>
      </c>
    </row>
    <row r="2" spans="1:16" x14ac:dyDescent="0.25">
      <c r="A2" s="14" t="s">
        <v>16</v>
      </c>
      <c r="B2" s="15">
        <v>632</v>
      </c>
      <c r="C2" s="24" t="s">
        <v>81</v>
      </c>
      <c r="D2" s="24"/>
      <c r="E2" s="24"/>
      <c r="F2" s="24"/>
      <c r="G2" s="24"/>
      <c r="H2" s="24"/>
      <c r="I2" s="24"/>
      <c r="J2" s="24"/>
      <c r="L2" s="14" t="s">
        <v>63</v>
      </c>
      <c r="M2" s="15">
        <f>VLOOKUP(L2,A:B,2,FALSE)</f>
        <v>1</v>
      </c>
      <c r="N2">
        <f>VLOOKUP(L2,PocetDnu!A:B,2,FALSE)</f>
        <v>1</v>
      </c>
      <c r="O2" s="18">
        <f>M2/N2</f>
        <v>1</v>
      </c>
      <c r="P2" s="18">
        <f>AVERAGE($O$2:$O$6)</f>
        <v>18.045893557422971</v>
      </c>
    </row>
    <row r="3" spans="1:16" x14ac:dyDescent="0.25">
      <c r="A3" s="14" t="s">
        <v>16</v>
      </c>
      <c r="B3" s="15">
        <v>1150</v>
      </c>
      <c r="C3" s="24" t="s">
        <v>82</v>
      </c>
      <c r="D3" s="24"/>
      <c r="E3" s="24"/>
      <c r="F3" s="24"/>
      <c r="G3" s="24"/>
      <c r="H3" s="24"/>
      <c r="I3" s="24"/>
      <c r="J3" s="24"/>
      <c r="L3" s="14" t="s">
        <v>24</v>
      </c>
      <c r="M3" s="15">
        <f t="shared" ref="M3:M6" si="0">VLOOKUP(L3,A:B,2,FALSE)</f>
        <v>1</v>
      </c>
      <c r="N3">
        <f>VLOOKUP(L3,PocetDnu!A:B,2,FALSE)</f>
        <v>1</v>
      </c>
      <c r="O3" s="18">
        <f t="shared" ref="O3:O6" si="1">M3/N3</f>
        <v>1</v>
      </c>
      <c r="P3" s="18">
        <f t="shared" ref="P3:P6" si="2">AVERAGE($O$2:$O$6)</f>
        <v>18.045893557422971</v>
      </c>
    </row>
    <row r="4" spans="1:16" x14ac:dyDescent="0.25">
      <c r="A4" s="14" t="s">
        <v>16</v>
      </c>
      <c r="B4" s="15">
        <v>315</v>
      </c>
      <c r="C4" s="24" t="s">
        <v>83</v>
      </c>
      <c r="D4" s="24"/>
      <c r="E4" s="24"/>
      <c r="F4" s="24"/>
      <c r="G4" s="24"/>
      <c r="H4" s="24"/>
      <c r="I4" s="24"/>
      <c r="J4" s="24"/>
      <c r="L4" s="14" t="s">
        <v>64</v>
      </c>
      <c r="M4" s="15">
        <f t="shared" si="0"/>
        <v>1943</v>
      </c>
      <c r="N4">
        <f>VLOOKUP(L4,PocetDnu!A:B,2,FALSE)</f>
        <v>51</v>
      </c>
      <c r="O4" s="18">
        <f t="shared" si="1"/>
        <v>38.098039215686278</v>
      </c>
      <c r="P4" s="18">
        <f t="shared" si="2"/>
        <v>18.045893557422971</v>
      </c>
    </row>
    <row r="5" spans="1:16" x14ac:dyDescent="0.25">
      <c r="A5" s="14" t="s">
        <v>12</v>
      </c>
      <c r="B5" s="15">
        <v>1378</v>
      </c>
      <c r="C5" s="24" t="s">
        <v>82</v>
      </c>
      <c r="D5" s="24"/>
      <c r="E5" s="24"/>
      <c r="F5" s="24"/>
      <c r="G5" s="24"/>
      <c r="H5" s="24"/>
      <c r="I5" s="24"/>
      <c r="J5" s="24"/>
      <c r="L5" s="14" t="s">
        <v>65</v>
      </c>
      <c r="M5" s="15">
        <f t="shared" si="0"/>
        <v>632</v>
      </c>
      <c r="N5">
        <f>VLOOKUP(L5,PocetDnu!A:B,2,FALSE)</f>
        <v>28</v>
      </c>
      <c r="O5" s="18">
        <f t="shared" si="1"/>
        <v>22.571428571428573</v>
      </c>
      <c r="P5" s="18">
        <f t="shared" si="2"/>
        <v>18.045893557422971</v>
      </c>
    </row>
    <row r="6" spans="1:16" x14ac:dyDescent="0.25">
      <c r="A6" s="14" t="s">
        <v>12</v>
      </c>
      <c r="B6" s="15">
        <v>274</v>
      </c>
      <c r="C6" s="24" t="s">
        <v>83</v>
      </c>
      <c r="D6" s="24"/>
      <c r="E6" s="24"/>
      <c r="F6" s="24"/>
      <c r="G6" s="24"/>
      <c r="H6" s="24"/>
      <c r="I6" s="24"/>
      <c r="J6" s="24"/>
      <c r="L6" s="14" t="s">
        <v>66</v>
      </c>
      <c r="M6" s="15">
        <f t="shared" si="0"/>
        <v>1378</v>
      </c>
      <c r="N6">
        <f>VLOOKUP(L6,PocetDnu!A:B,2,FALSE)</f>
        <v>50</v>
      </c>
      <c r="O6" s="18">
        <f t="shared" si="1"/>
        <v>27.56</v>
      </c>
      <c r="P6" s="18">
        <f t="shared" si="2"/>
        <v>18.045893557422971</v>
      </c>
    </row>
    <row r="7" spans="1:16" x14ac:dyDescent="0.25">
      <c r="A7" s="28" t="s">
        <v>6</v>
      </c>
      <c r="B7" s="29">
        <v>1</v>
      </c>
      <c r="C7" s="30" t="s">
        <v>80</v>
      </c>
      <c r="D7" s="25"/>
      <c r="E7" s="25"/>
      <c r="F7" s="25"/>
      <c r="G7" s="25"/>
      <c r="H7" s="25"/>
      <c r="I7" s="25"/>
      <c r="J7" s="25"/>
    </row>
    <row r="8" spans="1:16" x14ac:dyDescent="0.25">
      <c r="A8" t="s">
        <v>6</v>
      </c>
      <c r="B8">
        <v>1698</v>
      </c>
      <c r="C8" t="s">
        <v>82</v>
      </c>
    </row>
    <row r="9" spans="1:16" x14ac:dyDescent="0.25">
      <c r="A9" t="s">
        <v>6</v>
      </c>
      <c r="B9">
        <v>300</v>
      </c>
      <c r="C9" t="s">
        <v>83</v>
      </c>
    </row>
    <row r="10" spans="1:16" x14ac:dyDescent="0.25">
      <c r="A10" t="s">
        <v>68</v>
      </c>
      <c r="B10">
        <v>5</v>
      </c>
      <c r="C10" t="s">
        <v>82</v>
      </c>
    </row>
    <row r="11" spans="1:16" x14ac:dyDescent="0.25">
      <c r="A11" t="s">
        <v>17</v>
      </c>
      <c r="B11">
        <v>1943</v>
      </c>
      <c r="C11" t="s">
        <v>82</v>
      </c>
    </row>
    <row r="12" spans="1:16" x14ac:dyDescent="0.25">
      <c r="A12" t="s">
        <v>17</v>
      </c>
      <c r="B12">
        <v>302</v>
      </c>
      <c r="C12" t="s">
        <v>83</v>
      </c>
    </row>
    <row r="13" spans="1:16" x14ac:dyDescent="0.25">
      <c r="A13" t="s">
        <v>24</v>
      </c>
      <c r="B13">
        <v>1</v>
      </c>
      <c r="C13" t="s">
        <v>80</v>
      </c>
    </row>
    <row r="14" spans="1:16" x14ac:dyDescent="0.25">
      <c r="A14" t="s">
        <v>24</v>
      </c>
      <c r="B14">
        <v>33</v>
      </c>
      <c r="C14" t="s">
        <v>81</v>
      </c>
    </row>
    <row r="15" spans="1:16" x14ac:dyDescent="0.25">
      <c r="A15" t="s">
        <v>24</v>
      </c>
      <c r="B15">
        <v>1969</v>
      </c>
      <c r="C15" t="s">
        <v>82</v>
      </c>
    </row>
    <row r="16" spans="1:16" x14ac:dyDescent="0.25">
      <c r="A16" t="s">
        <v>24</v>
      </c>
      <c r="B16">
        <v>303</v>
      </c>
      <c r="C16" t="s">
        <v>83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E9FCE-479D-4071-8A26-FB99438517BD}">
  <dimension ref="A1:L51"/>
  <sheetViews>
    <sheetView workbookViewId="0">
      <selection sqref="A1:D10000"/>
    </sheetView>
  </sheetViews>
  <sheetFormatPr defaultRowHeight="15" x14ac:dyDescent="0.25"/>
  <cols>
    <col min="1" max="1" width="16.140625" bestFit="1" customWidth="1"/>
    <col min="2" max="2" width="7.7109375" bestFit="1" customWidth="1"/>
    <col min="3" max="3" width="7.85546875" bestFit="1" customWidth="1"/>
    <col min="4" max="4" width="44.28515625" bestFit="1" customWidth="1"/>
    <col min="5" max="12" width="7.85546875" customWidth="1"/>
  </cols>
  <sheetData>
    <row r="1" spans="1:12" x14ac:dyDescent="0.25">
      <c r="A1" s="1" t="s">
        <v>4</v>
      </c>
      <c r="B1" s="1" t="s">
        <v>44</v>
      </c>
      <c r="C1" s="1" t="s">
        <v>45</v>
      </c>
      <c r="D1" s="19" t="s">
        <v>69</v>
      </c>
      <c r="E1" s="31"/>
      <c r="F1" s="31"/>
      <c r="G1" s="31"/>
      <c r="H1" s="31"/>
      <c r="I1" s="31"/>
      <c r="J1" s="31"/>
      <c r="K1" s="31"/>
      <c r="L1" s="31"/>
    </row>
    <row r="2" spans="1:12" x14ac:dyDescent="0.25">
      <c r="A2" s="2" t="s">
        <v>28</v>
      </c>
      <c r="B2" s="3">
        <v>123</v>
      </c>
      <c r="C2" s="3">
        <v>5</v>
      </c>
      <c r="D2" s="3" t="s">
        <v>82</v>
      </c>
      <c r="E2" s="3"/>
      <c r="F2" s="3"/>
      <c r="G2" s="3"/>
      <c r="H2" s="3"/>
      <c r="I2" s="3"/>
      <c r="J2" s="3"/>
      <c r="K2" s="3"/>
      <c r="L2" s="3"/>
    </row>
    <row r="3" spans="1:12" x14ac:dyDescent="0.25">
      <c r="A3" s="2" t="s">
        <v>28</v>
      </c>
      <c r="B3" s="3">
        <v>120</v>
      </c>
      <c r="C3" s="3">
        <v>4</v>
      </c>
      <c r="D3" s="3" t="s">
        <v>83</v>
      </c>
      <c r="E3" s="3"/>
      <c r="F3" s="3"/>
      <c r="G3" s="3"/>
      <c r="H3" s="3"/>
      <c r="I3" s="3"/>
      <c r="J3" s="3"/>
      <c r="K3" s="3"/>
      <c r="L3" s="3"/>
    </row>
    <row r="4" spans="1:12" x14ac:dyDescent="0.25">
      <c r="A4" s="2" t="s">
        <v>26</v>
      </c>
      <c r="B4" s="4">
        <v>37</v>
      </c>
      <c r="C4" s="3">
        <v>3</v>
      </c>
      <c r="D4" s="3" t="s">
        <v>81</v>
      </c>
      <c r="E4" s="3"/>
      <c r="F4" s="3"/>
      <c r="G4" s="3"/>
      <c r="H4" s="3"/>
      <c r="I4" s="3"/>
      <c r="J4" s="3"/>
      <c r="K4" s="3"/>
      <c r="L4" s="3"/>
    </row>
    <row r="5" spans="1:12" x14ac:dyDescent="0.25">
      <c r="A5" s="2" t="s">
        <v>26</v>
      </c>
      <c r="B5" s="3">
        <v>648</v>
      </c>
      <c r="C5" s="3">
        <v>51</v>
      </c>
      <c r="D5" s="3" t="s">
        <v>82</v>
      </c>
      <c r="E5" s="3"/>
      <c r="F5" s="3"/>
      <c r="G5" s="3"/>
      <c r="H5" s="3"/>
      <c r="I5" s="3"/>
      <c r="J5" s="3"/>
      <c r="K5" s="3"/>
      <c r="L5" s="3"/>
    </row>
    <row r="6" spans="1:12" x14ac:dyDescent="0.25">
      <c r="A6" s="2" t="s">
        <v>26</v>
      </c>
      <c r="B6" s="3">
        <v>171</v>
      </c>
      <c r="C6" s="3">
        <v>27</v>
      </c>
      <c r="D6" s="3" t="s">
        <v>83</v>
      </c>
      <c r="E6" s="3"/>
      <c r="F6" s="3"/>
      <c r="G6" s="3"/>
      <c r="H6" s="3"/>
      <c r="I6" s="3"/>
      <c r="J6" s="3"/>
      <c r="K6" s="3"/>
      <c r="L6" s="3"/>
    </row>
    <row r="7" spans="1:12" x14ac:dyDescent="0.25">
      <c r="A7" s="2" t="s">
        <v>8</v>
      </c>
      <c r="B7" s="3">
        <v>64</v>
      </c>
      <c r="C7" s="3">
        <v>29</v>
      </c>
      <c r="D7" s="3" t="s">
        <v>81</v>
      </c>
      <c r="E7" s="3"/>
      <c r="F7" s="3"/>
      <c r="G7" s="3"/>
      <c r="H7" s="3"/>
      <c r="I7" s="3"/>
      <c r="J7" s="3"/>
      <c r="K7" s="3"/>
      <c r="L7" s="3"/>
    </row>
    <row r="8" spans="1:12" x14ac:dyDescent="0.25">
      <c r="A8" s="2" t="s">
        <v>8</v>
      </c>
      <c r="B8" s="3">
        <v>885</v>
      </c>
      <c r="C8" s="3">
        <v>626</v>
      </c>
      <c r="D8" s="3" t="s">
        <v>82</v>
      </c>
      <c r="E8" s="3"/>
      <c r="F8" s="3"/>
      <c r="G8" s="3"/>
      <c r="H8" s="3"/>
      <c r="I8" s="3"/>
      <c r="J8" s="3"/>
      <c r="K8" s="3"/>
      <c r="L8" s="3"/>
    </row>
    <row r="9" spans="1:12" x14ac:dyDescent="0.25">
      <c r="A9" s="2" t="s">
        <v>8</v>
      </c>
      <c r="B9" s="3">
        <v>101</v>
      </c>
      <c r="C9" s="3">
        <v>99</v>
      </c>
      <c r="D9" s="3" t="s">
        <v>83</v>
      </c>
      <c r="E9" s="3"/>
      <c r="F9" s="3"/>
      <c r="G9" s="3"/>
      <c r="H9" s="3"/>
      <c r="I9" s="3"/>
      <c r="J9" s="3"/>
      <c r="K9" s="3"/>
      <c r="L9" s="3"/>
    </row>
    <row r="10" spans="1:12" x14ac:dyDescent="0.25">
      <c r="A10" s="2" t="s">
        <v>13</v>
      </c>
      <c r="B10" s="3">
        <v>1</v>
      </c>
      <c r="C10" s="3">
        <v>1</v>
      </c>
      <c r="D10" s="3" t="s">
        <v>80</v>
      </c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2" t="s">
        <v>13</v>
      </c>
      <c r="B11" s="3">
        <v>88</v>
      </c>
      <c r="C11" s="3">
        <v>50</v>
      </c>
      <c r="D11" s="3" t="s">
        <v>81</v>
      </c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2" t="s">
        <v>13</v>
      </c>
      <c r="B12" s="3">
        <v>916</v>
      </c>
      <c r="C12" s="3">
        <v>842</v>
      </c>
      <c r="D12" s="3" t="s">
        <v>82</v>
      </c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2" t="s">
        <v>13</v>
      </c>
      <c r="B13" s="3">
        <v>137</v>
      </c>
      <c r="C13" s="3">
        <v>90</v>
      </c>
      <c r="D13" s="3" t="s">
        <v>83</v>
      </c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2" t="s">
        <v>14</v>
      </c>
      <c r="B14" s="3">
        <v>75</v>
      </c>
      <c r="C14" s="3">
        <v>66</v>
      </c>
      <c r="D14" s="3" t="s">
        <v>81</v>
      </c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2" t="s">
        <v>14</v>
      </c>
      <c r="B15" s="4">
        <v>970</v>
      </c>
      <c r="C15" s="3">
        <v>862</v>
      </c>
      <c r="D15" s="3" t="s">
        <v>82</v>
      </c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2" t="s">
        <v>14</v>
      </c>
      <c r="B16" s="4">
        <v>129</v>
      </c>
      <c r="C16" s="4">
        <v>133</v>
      </c>
      <c r="D16" s="20" t="s">
        <v>83</v>
      </c>
      <c r="E16" s="20"/>
      <c r="F16" s="20"/>
      <c r="G16" s="20"/>
      <c r="H16" s="20"/>
      <c r="I16" s="20"/>
      <c r="J16" s="20"/>
      <c r="K16" s="20"/>
      <c r="L16" s="20"/>
    </row>
    <row r="17" spans="1:12" x14ac:dyDescent="0.25">
      <c r="A17" s="2" t="s">
        <v>22</v>
      </c>
      <c r="B17" s="4">
        <v>99</v>
      </c>
      <c r="C17" s="4">
        <v>72</v>
      </c>
      <c r="D17" s="20" t="s">
        <v>81</v>
      </c>
      <c r="E17" s="20"/>
      <c r="F17" s="20"/>
      <c r="G17" s="20"/>
      <c r="H17" s="20"/>
      <c r="I17" s="20"/>
      <c r="J17" s="20"/>
      <c r="K17" s="20"/>
      <c r="L17" s="20"/>
    </row>
    <row r="18" spans="1:12" x14ac:dyDescent="0.25">
      <c r="A18" s="2" t="s">
        <v>22</v>
      </c>
      <c r="B18" s="4">
        <v>1048</v>
      </c>
      <c r="C18" s="4">
        <v>882</v>
      </c>
      <c r="D18" s="20" t="s">
        <v>82</v>
      </c>
      <c r="E18" s="20"/>
      <c r="F18" s="20"/>
      <c r="G18" s="20"/>
      <c r="H18" s="20"/>
      <c r="I18" s="20"/>
      <c r="J18" s="20"/>
      <c r="K18" s="20"/>
      <c r="L18" s="20"/>
    </row>
    <row r="19" spans="1:12" x14ac:dyDescent="0.25">
      <c r="A19" s="2" t="s">
        <v>22</v>
      </c>
      <c r="B19" s="4">
        <v>121</v>
      </c>
      <c r="C19" s="4">
        <v>110</v>
      </c>
      <c r="D19" s="20" t="s">
        <v>83</v>
      </c>
      <c r="E19" s="20"/>
      <c r="F19" s="20"/>
      <c r="G19" s="20"/>
      <c r="H19" s="20"/>
      <c r="I19" s="20"/>
      <c r="J19" s="20"/>
      <c r="K19" s="20"/>
      <c r="L19" s="20"/>
    </row>
    <row r="20" spans="1:12" x14ac:dyDescent="0.25">
      <c r="A20" s="2" t="s">
        <v>10</v>
      </c>
      <c r="B20" s="4">
        <v>64</v>
      </c>
      <c r="C20" s="4">
        <v>63</v>
      </c>
      <c r="D20" s="20" t="s">
        <v>81</v>
      </c>
      <c r="E20" s="20"/>
      <c r="F20" s="20"/>
      <c r="G20" s="20"/>
      <c r="H20" s="20"/>
      <c r="I20" s="20"/>
      <c r="J20" s="20"/>
      <c r="K20" s="20"/>
      <c r="L20" s="20"/>
    </row>
    <row r="21" spans="1:12" x14ac:dyDescent="0.25">
      <c r="A21" s="2" t="s">
        <v>10</v>
      </c>
      <c r="B21" s="4">
        <v>874</v>
      </c>
      <c r="C21" s="4">
        <v>894</v>
      </c>
      <c r="D21" s="20" t="s">
        <v>82</v>
      </c>
      <c r="E21" s="20"/>
      <c r="F21" s="20"/>
      <c r="G21" s="20"/>
      <c r="H21" s="20"/>
      <c r="I21" s="20"/>
      <c r="J21" s="20"/>
      <c r="K21" s="20"/>
      <c r="L21" s="20"/>
    </row>
    <row r="22" spans="1:12" x14ac:dyDescent="0.25">
      <c r="A22" s="2" t="s">
        <v>10</v>
      </c>
      <c r="B22" s="4">
        <v>113</v>
      </c>
      <c r="C22" s="4">
        <v>123</v>
      </c>
      <c r="D22" s="20" t="s">
        <v>83</v>
      </c>
      <c r="E22" s="20"/>
      <c r="F22" s="20"/>
      <c r="G22" s="20"/>
      <c r="H22" s="20"/>
      <c r="I22" s="20"/>
      <c r="J22" s="20"/>
      <c r="K22" s="20"/>
      <c r="L22" s="20"/>
    </row>
    <row r="23" spans="1:12" x14ac:dyDescent="0.25">
      <c r="A23" s="2" t="s">
        <v>23</v>
      </c>
      <c r="B23" s="4">
        <v>59</v>
      </c>
      <c r="C23" s="4">
        <v>71</v>
      </c>
      <c r="D23" s="20" t="s">
        <v>81</v>
      </c>
      <c r="E23" s="20"/>
      <c r="F23" s="20"/>
      <c r="G23" s="20"/>
      <c r="H23" s="20"/>
      <c r="I23" s="20"/>
      <c r="J23" s="20"/>
      <c r="K23" s="20"/>
      <c r="L23" s="20"/>
    </row>
    <row r="24" spans="1:12" x14ac:dyDescent="0.25">
      <c r="A24" s="2" t="s">
        <v>23</v>
      </c>
      <c r="B24" s="4">
        <v>731</v>
      </c>
      <c r="C24" s="4">
        <v>890</v>
      </c>
      <c r="D24" s="20" t="s">
        <v>82</v>
      </c>
      <c r="E24" s="20"/>
      <c r="F24" s="20"/>
      <c r="G24" s="20"/>
      <c r="H24" s="20"/>
      <c r="I24" s="20"/>
      <c r="J24" s="20"/>
      <c r="K24" s="20"/>
      <c r="L24" s="20"/>
    </row>
    <row r="25" spans="1:12" x14ac:dyDescent="0.25">
      <c r="A25" s="2" t="s">
        <v>23</v>
      </c>
      <c r="B25" s="4">
        <v>116</v>
      </c>
      <c r="C25" s="4">
        <v>125</v>
      </c>
      <c r="D25" s="20" t="s">
        <v>83</v>
      </c>
      <c r="E25" s="20"/>
      <c r="F25" s="20"/>
      <c r="G25" s="20"/>
      <c r="H25" s="20"/>
      <c r="I25" s="20"/>
      <c r="J25" s="20"/>
      <c r="K25" s="20"/>
      <c r="L25" s="20"/>
    </row>
    <row r="26" spans="1:12" x14ac:dyDescent="0.25">
      <c r="A26" s="2" t="s">
        <v>18</v>
      </c>
      <c r="B26" s="4">
        <v>53</v>
      </c>
      <c r="C26" s="4">
        <v>67</v>
      </c>
      <c r="D26" s="20" t="s">
        <v>81</v>
      </c>
      <c r="E26" s="20"/>
      <c r="F26" s="20"/>
      <c r="G26" s="20"/>
      <c r="H26" s="20"/>
      <c r="I26" s="20"/>
      <c r="J26" s="20"/>
      <c r="K26" s="20"/>
      <c r="L26" s="20"/>
    </row>
    <row r="27" spans="1:12" x14ac:dyDescent="0.25">
      <c r="A27" s="2" t="s">
        <v>18</v>
      </c>
      <c r="B27" s="4">
        <v>585</v>
      </c>
      <c r="C27" s="4">
        <v>804</v>
      </c>
      <c r="D27" s="20" t="s">
        <v>82</v>
      </c>
      <c r="E27" s="20"/>
      <c r="F27" s="20"/>
      <c r="G27" s="20"/>
      <c r="H27" s="20"/>
      <c r="I27" s="20"/>
      <c r="J27" s="20"/>
      <c r="K27" s="20"/>
      <c r="L27" s="20"/>
    </row>
    <row r="28" spans="1:12" x14ac:dyDescent="0.25">
      <c r="A28" s="2" t="s">
        <v>18</v>
      </c>
      <c r="B28" s="4">
        <v>50</v>
      </c>
      <c r="C28" s="4">
        <v>125</v>
      </c>
      <c r="D28" s="20" t="s">
        <v>83</v>
      </c>
      <c r="E28" s="20"/>
      <c r="F28" s="20"/>
      <c r="G28" s="20"/>
      <c r="H28" s="20"/>
      <c r="I28" s="20"/>
      <c r="J28" s="20"/>
      <c r="K28" s="20"/>
      <c r="L28" s="20"/>
    </row>
    <row r="29" spans="1:12" x14ac:dyDescent="0.25">
      <c r="A29" s="2" t="s">
        <v>25</v>
      </c>
      <c r="B29" s="4">
        <v>29</v>
      </c>
      <c r="C29" s="4">
        <v>73</v>
      </c>
      <c r="D29" s="20" t="s">
        <v>81</v>
      </c>
      <c r="E29" s="20"/>
      <c r="F29" s="20"/>
      <c r="G29" s="20"/>
      <c r="H29" s="20"/>
      <c r="I29" s="20"/>
      <c r="J29" s="20"/>
      <c r="K29" s="20"/>
      <c r="L29" s="20"/>
    </row>
    <row r="30" spans="1:12" x14ac:dyDescent="0.25">
      <c r="A30" s="2" t="s">
        <v>25</v>
      </c>
      <c r="B30" s="4">
        <v>376</v>
      </c>
      <c r="C30" s="4">
        <v>717</v>
      </c>
      <c r="D30" s="20" t="s">
        <v>82</v>
      </c>
      <c r="E30" s="20"/>
      <c r="F30" s="20"/>
      <c r="G30" s="20"/>
      <c r="H30" s="20"/>
      <c r="I30" s="20"/>
      <c r="J30" s="20"/>
      <c r="K30" s="20"/>
      <c r="L30" s="20"/>
    </row>
    <row r="31" spans="1:12" x14ac:dyDescent="0.25">
      <c r="A31" s="2" t="s">
        <v>25</v>
      </c>
      <c r="B31" s="4">
        <v>65</v>
      </c>
      <c r="C31" s="4">
        <v>98</v>
      </c>
      <c r="D31" s="20" t="s">
        <v>83</v>
      </c>
      <c r="E31" s="20"/>
      <c r="F31" s="20"/>
      <c r="G31" s="20"/>
      <c r="H31" s="20"/>
      <c r="I31" s="20"/>
      <c r="J31" s="20"/>
      <c r="K31" s="20"/>
      <c r="L31" s="20"/>
    </row>
    <row r="32" spans="1:12" x14ac:dyDescent="0.25">
      <c r="A32" s="2" t="s">
        <v>20</v>
      </c>
      <c r="B32" s="4">
        <v>21</v>
      </c>
      <c r="C32" s="4">
        <v>48</v>
      </c>
      <c r="D32" s="20" t="s">
        <v>81</v>
      </c>
      <c r="E32" s="20"/>
      <c r="F32" s="20"/>
      <c r="G32" s="20"/>
      <c r="H32" s="20"/>
      <c r="I32" s="20"/>
      <c r="J32" s="20"/>
      <c r="K32" s="20"/>
      <c r="L32" s="20"/>
    </row>
    <row r="33" spans="1:12" x14ac:dyDescent="0.25">
      <c r="A33" s="2" t="s">
        <v>20</v>
      </c>
      <c r="B33" s="3">
        <v>123</v>
      </c>
      <c r="C33" s="4">
        <v>435</v>
      </c>
      <c r="D33" s="20" t="s">
        <v>82</v>
      </c>
      <c r="E33" s="20"/>
      <c r="F33" s="20"/>
      <c r="G33" s="20"/>
      <c r="H33" s="20"/>
      <c r="I33" s="20"/>
      <c r="J33" s="20"/>
      <c r="K33" s="20"/>
      <c r="L33" s="20"/>
    </row>
    <row r="34" spans="1:12" x14ac:dyDescent="0.25">
      <c r="A34" s="2" t="s">
        <v>20</v>
      </c>
      <c r="B34" s="3">
        <v>102</v>
      </c>
      <c r="C34" s="4">
        <v>91</v>
      </c>
      <c r="D34" s="20" t="s">
        <v>83</v>
      </c>
      <c r="E34" s="20"/>
      <c r="F34" s="20"/>
      <c r="G34" s="20"/>
      <c r="H34" s="20"/>
      <c r="I34" s="20"/>
      <c r="J34" s="20"/>
      <c r="K34" s="20"/>
      <c r="L34" s="20"/>
    </row>
    <row r="35" spans="1:12" x14ac:dyDescent="0.25">
      <c r="A35" s="2" t="s">
        <v>33</v>
      </c>
      <c r="B35" s="3">
        <v>20</v>
      </c>
      <c r="C35" s="4">
        <v>28</v>
      </c>
      <c r="D35" s="20" t="s">
        <v>81</v>
      </c>
      <c r="E35" s="20"/>
      <c r="F35" s="20"/>
      <c r="G35" s="20"/>
      <c r="H35" s="20"/>
      <c r="I35" s="20"/>
      <c r="J35" s="20"/>
      <c r="K35" s="20"/>
      <c r="L35" s="20"/>
    </row>
    <row r="36" spans="1:12" x14ac:dyDescent="0.25">
      <c r="A36" s="2" t="s">
        <v>33</v>
      </c>
      <c r="B36" s="3">
        <v>302</v>
      </c>
      <c r="C36" s="3">
        <v>174</v>
      </c>
      <c r="D36" s="3" t="s">
        <v>82</v>
      </c>
      <c r="E36" s="3"/>
      <c r="F36" s="3"/>
      <c r="G36" s="3"/>
      <c r="H36" s="3"/>
      <c r="I36" s="3"/>
      <c r="J36" s="3"/>
      <c r="K36" s="3"/>
      <c r="L36" s="3"/>
    </row>
    <row r="37" spans="1:12" x14ac:dyDescent="0.25">
      <c r="A37" s="2" t="s">
        <v>33</v>
      </c>
      <c r="B37" s="3">
        <v>108</v>
      </c>
      <c r="C37" s="3">
        <v>86</v>
      </c>
      <c r="D37" s="3" t="s">
        <v>83</v>
      </c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2" t="s">
        <v>29</v>
      </c>
      <c r="B38" s="3">
        <v>33</v>
      </c>
      <c r="C38" s="3">
        <v>22</v>
      </c>
      <c r="D38" s="3" t="s">
        <v>81</v>
      </c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2" t="s">
        <v>29</v>
      </c>
      <c r="B39" s="3">
        <v>317</v>
      </c>
      <c r="C39" s="3">
        <v>326</v>
      </c>
      <c r="D39" s="3" t="s">
        <v>82</v>
      </c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2" t="s">
        <v>29</v>
      </c>
      <c r="B40" s="3">
        <v>81</v>
      </c>
      <c r="C40" s="3">
        <v>94</v>
      </c>
      <c r="D40" s="3" t="s">
        <v>83</v>
      </c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2" t="s">
        <v>34</v>
      </c>
      <c r="B41" s="3">
        <v>20</v>
      </c>
      <c r="C41" s="3">
        <v>49</v>
      </c>
      <c r="D41" s="3" t="s">
        <v>81</v>
      </c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2" t="s">
        <v>34</v>
      </c>
      <c r="B42" s="3">
        <v>188</v>
      </c>
      <c r="C42" s="3">
        <v>364</v>
      </c>
      <c r="D42" s="3" t="s">
        <v>82</v>
      </c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2" t="s">
        <v>34</v>
      </c>
      <c r="B43" s="3">
        <v>68</v>
      </c>
      <c r="C43" s="3">
        <v>111</v>
      </c>
      <c r="D43" s="3" t="s">
        <v>83</v>
      </c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2" t="s">
        <v>31</v>
      </c>
      <c r="B44" s="3">
        <v>3</v>
      </c>
      <c r="C44" s="3">
        <v>27</v>
      </c>
      <c r="D44" s="3" t="s">
        <v>81</v>
      </c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2" t="s">
        <v>31</v>
      </c>
      <c r="B45" s="3">
        <v>79</v>
      </c>
      <c r="C45" s="3">
        <v>219</v>
      </c>
      <c r="D45" s="3" t="s">
        <v>82</v>
      </c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2" t="s">
        <v>31</v>
      </c>
      <c r="B46" s="3">
        <v>5</v>
      </c>
      <c r="C46" s="3">
        <v>104</v>
      </c>
      <c r="D46" s="3" t="s">
        <v>83</v>
      </c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2" t="s">
        <v>39</v>
      </c>
      <c r="B47" s="3">
        <v>9</v>
      </c>
      <c r="C47" s="3">
        <v>81</v>
      </c>
      <c r="D47" s="3" t="s">
        <v>82</v>
      </c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2" t="s">
        <v>39</v>
      </c>
      <c r="B48" s="3">
        <v>1</v>
      </c>
      <c r="C48" s="3">
        <v>52</v>
      </c>
      <c r="D48" s="3" t="s">
        <v>83</v>
      </c>
      <c r="E48" s="3"/>
      <c r="F48" s="3"/>
      <c r="G48" s="3"/>
      <c r="H48" s="3"/>
      <c r="I48" s="3"/>
      <c r="J48" s="3"/>
      <c r="K48" s="3"/>
      <c r="L48" s="3"/>
    </row>
    <row r="49" spans="1:12" x14ac:dyDescent="0.25">
      <c r="A49" s="2" t="s">
        <v>37</v>
      </c>
      <c r="B49" s="3">
        <v>1</v>
      </c>
      <c r="C49" s="4">
        <v>6</v>
      </c>
      <c r="D49" s="20" t="s">
        <v>82</v>
      </c>
      <c r="E49" s="20"/>
      <c r="F49" s="20"/>
      <c r="G49" s="20"/>
      <c r="H49" s="20"/>
      <c r="I49" s="20"/>
      <c r="J49" s="20"/>
      <c r="K49" s="20"/>
      <c r="L49" s="20"/>
    </row>
    <row r="50" spans="1:12" x14ac:dyDescent="0.25">
      <c r="A50" t="s">
        <v>41</v>
      </c>
      <c r="B50">
        <v>1</v>
      </c>
      <c r="C50">
        <v>1</v>
      </c>
      <c r="D50" t="s">
        <v>82</v>
      </c>
    </row>
    <row r="51" spans="1:12" x14ac:dyDescent="0.25">
      <c r="A51" t="s">
        <v>46</v>
      </c>
      <c r="B51">
        <v>1</v>
      </c>
      <c r="C51">
        <v>1</v>
      </c>
      <c r="D51" t="s">
        <v>82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EC47-78D7-44E8-B853-B9BBBD7B524E}">
  <dimension ref="A1:C23"/>
  <sheetViews>
    <sheetView topLeftCell="A19" workbookViewId="0">
      <selection activeCell="A10" sqref="A10"/>
    </sheetView>
  </sheetViews>
  <sheetFormatPr defaultRowHeight="15" x14ac:dyDescent="0.25"/>
  <cols>
    <col min="1" max="1" width="15.7109375" bestFit="1" customWidth="1"/>
    <col min="2" max="2" width="8.140625" bestFit="1" customWidth="1"/>
    <col min="3" max="3" width="8.28515625" bestFit="1" customWidth="1"/>
  </cols>
  <sheetData>
    <row r="1" spans="1:3" x14ac:dyDescent="0.25">
      <c r="A1" s="32" t="s">
        <v>69</v>
      </c>
      <c r="B1" t="s">
        <v>72</v>
      </c>
    </row>
    <row r="3" spans="1:3" x14ac:dyDescent="0.25">
      <c r="A3" s="32" t="s">
        <v>70</v>
      </c>
      <c r="B3" t="s">
        <v>74</v>
      </c>
      <c r="C3" t="s">
        <v>73</v>
      </c>
    </row>
    <row r="4" spans="1:3" x14ac:dyDescent="0.25">
      <c r="A4" s="33" t="s">
        <v>28</v>
      </c>
      <c r="B4">
        <v>243</v>
      </c>
      <c r="C4">
        <v>9</v>
      </c>
    </row>
    <row r="5" spans="1:3" x14ac:dyDescent="0.25">
      <c r="A5" s="33" t="s">
        <v>26</v>
      </c>
      <c r="B5">
        <v>856</v>
      </c>
      <c r="C5">
        <v>81</v>
      </c>
    </row>
    <row r="6" spans="1:3" x14ac:dyDescent="0.25">
      <c r="A6" s="33" t="s">
        <v>8</v>
      </c>
      <c r="B6">
        <v>1050</v>
      </c>
      <c r="C6">
        <v>754</v>
      </c>
    </row>
    <row r="7" spans="1:3" x14ac:dyDescent="0.25">
      <c r="A7" s="33" t="s">
        <v>13</v>
      </c>
      <c r="B7">
        <v>1142</v>
      </c>
      <c r="C7">
        <v>983</v>
      </c>
    </row>
    <row r="8" spans="1:3" x14ac:dyDescent="0.25">
      <c r="A8" s="33" t="s">
        <v>14</v>
      </c>
      <c r="B8">
        <v>1174</v>
      </c>
      <c r="C8">
        <v>1061</v>
      </c>
    </row>
    <row r="9" spans="1:3" x14ac:dyDescent="0.25">
      <c r="A9" s="33" t="s">
        <v>22</v>
      </c>
      <c r="B9">
        <v>1268</v>
      </c>
      <c r="C9">
        <v>1064</v>
      </c>
    </row>
    <row r="10" spans="1:3" x14ac:dyDescent="0.25">
      <c r="A10" s="33" t="s">
        <v>10</v>
      </c>
      <c r="B10">
        <v>1051</v>
      </c>
      <c r="C10">
        <v>1080</v>
      </c>
    </row>
    <row r="11" spans="1:3" x14ac:dyDescent="0.25">
      <c r="A11" s="33" t="s">
        <v>23</v>
      </c>
      <c r="B11">
        <v>906</v>
      </c>
      <c r="C11">
        <v>1086</v>
      </c>
    </row>
    <row r="12" spans="1:3" x14ac:dyDescent="0.25">
      <c r="A12" s="33" t="s">
        <v>18</v>
      </c>
      <c r="B12">
        <v>688</v>
      </c>
      <c r="C12">
        <v>996</v>
      </c>
    </row>
    <row r="13" spans="1:3" x14ac:dyDescent="0.25">
      <c r="A13" s="33" t="s">
        <v>25</v>
      </c>
      <c r="B13">
        <v>470</v>
      </c>
      <c r="C13">
        <v>888</v>
      </c>
    </row>
    <row r="14" spans="1:3" x14ac:dyDescent="0.25">
      <c r="A14" s="33" t="s">
        <v>20</v>
      </c>
      <c r="B14">
        <v>246</v>
      </c>
      <c r="C14">
        <v>574</v>
      </c>
    </row>
    <row r="15" spans="1:3" x14ac:dyDescent="0.25">
      <c r="A15" s="33" t="s">
        <v>33</v>
      </c>
      <c r="B15">
        <v>430</v>
      </c>
      <c r="C15">
        <v>288</v>
      </c>
    </row>
    <row r="16" spans="1:3" x14ac:dyDescent="0.25">
      <c r="A16" s="33" t="s">
        <v>29</v>
      </c>
      <c r="B16">
        <v>431</v>
      </c>
      <c r="C16">
        <v>442</v>
      </c>
    </row>
    <row r="17" spans="1:3" x14ac:dyDescent="0.25">
      <c r="A17" s="33" t="s">
        <v>34</v>
      </c>
      <c r="B17">
        <v>276</v>
      </c>
      <c r="C17">
        <v>524</v>
      </c>
    </row>
    <row r="18" spans="1:3" x14ac:dyDescent="0.25">
      <c r="A18" s="33" t="s">
        <v>31</v>
      </c>
      <c r="B18">
        <v>87</v>
      </c>
      <c r="C18">
        <v>350</v>
      </c>
    </row>
    <row r="19" spans="1:3" x14ac:dyDescent="0.25">
      <c r="A19" s="33" t="s">
        <v>39</v>
      </c>
      <c r="B19">
        <v>10</v>
      </c>
      <c r="C19">
        <v>133</v>
      </c>
    </row>
    <row r="20" spans="1:3" x14ac:dyDescent="0.25">
      <c r="A20" s="33" t="s">
        <v>37</v>
      </c>
      <c r="B20">
        <v>1</v>
      </c>
      <c r="C20">
        <v>6</v>
      </c>
    </row>
    <row r="21" spans="1:3" x14ac:dyDescent="0.25">
      <c r="A21" s="33" t="s">
        <v>41</v>
      </c>
      <c r="B21">
        <v>1</v>
      </c>
      <c r="C21">
        <v>1</v>
      </c>
    </row>
    <row r="22" spans="1:3" x14ac:dyDescent="0.25">
      <c r="A22" s="33" t="s">
        <v>46</v>
      </c>
      <c r="B22">
        <v>1</v>
      </c>
      <c r="C22">
        <v>1</v>
      </c>
    </row>
    <row r="23" spans="1:3" x14ac:dyDescent="0.25">
      <c r="A23" s="33" t="s">
        <v>71</v>
      </c>
      <c r="B23">
        <v>10331</v>
      </c>
      <c r="C23">
        <v>10321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74FC9-781A-4123-A8F2-07BAACB32139}">
  <dimension ref="A1:C15"/>
  <sheetViews>
    <sheetView workbookViewId="0">
      <selection activeCell="A13" sqref="A13"/>
    </sheetView>
  </sheetViews>
  <sheetFormatPr defaultRowHeight="15" x14ac:dyDescent="0.25"/>
  <cols>
    <col min="1" max="1" width="15.7109375" bestFit="1" customWidth="1"/>
    <col min="2" max="2" width="8.140625" bestFit="1" customWidth="1"/>
    <col min="3" max="3" width="8.28515625" bestFit="1" customWidth="1"/>
  </cols>
  <sheetData>
    <row r="1" spans="1:3" x14ac:dyDescent="0.25">
      <c r="A1" s="32" t="s">
        <v>69</v>
      </c>
      <c r="B1" t="s">
        <v>72</v>
      </c>
    </row>
    <row r="3" spans="1:3" x14ac:dyDescent="0.25">
      <c r="A3" s="32" t="s">
        <v>70</v>
      </c>
      <c r="B3" t="s">
        <v>74</v>
      </c>
      <c r="C3" t="s">
        <v>73</v>
      </c>
    </row>
    <row r="4" spans="1:3" x14ac:dyDescent="0.25">
      <c r="A4" s="33" t="s">
        <v>27</v>
      </c>
      <c r="B4">
        <v>1108</v>
      </c>
      <c r="C4">
        <v>90</v>
      </c>
    </row>
    <row r="5" spans="1:3" x14ac:dyDescent="0.25">
      <c r="A5" s="33" t="s">
        <v>9</v>
      </c>
      <c r="B5">
        <v>2192</v>
      </c>
      <c r="C5">
        <v>1737</v>
      </c>
    </row>
    <row r="6" spans="1:3" x14ac:dyDescent="0.25">
      <c r="A6" s="33" t="s">
        <v>15</v>
      </c>
      <c r="B6">
        <v>2442</v>
      </c>
      <c r="C6">
        <v>2125</v>
      </c>
    </row>
    <row r="7" spans="1:3" x14ac:dyDescent="0.25">
      <c r="A7" s="33" t="s">
        <v>11</v>
      </c>
      <c r="B7">
        <v>1957</v>
      </c>
      <c r="C7">
        <v>2166</v>
      </c>
    </row>
    <row r="8" spans="1:3" x14ac:dyDescent="0.25">
      <c r="A8" s="33" t="s">
        <v>19</v>
      </c>
      <c r="B8">
        <v>1158</v>
      </c>
      <c r="C8">
        <v>1884</v>
      </c>
    </row>
    <row r="9" spans="1:3" x14ac:dyDescent="0.25">
      <c r="A9" s="33" t="s">
        <v>21</v>
      </c>
      <c r="B9">
        <v>676</v>
      </c>
      <c r="C9">
        <v>862</v>
      </c>
    </row>
    <row r="10" spans="1:3" x14ac:dyDescent="0.25">
      <c r="A10" s="33" t="s">
        <v>30</v>
      </c>
      <c r="B10">
        <v>707</v>
      </c>
      <c r="C10">
        <v>966</v>
      </c>
    </row>
    <row r="11" spans="1:3" x14ac:dyDescent="0.25">
      <c r="A11" s="33" t="s">
        <v>32</v>
      </c>
      <c r="B11">
        <v>97</v>
      </c>
      <c r="C11">
        <v>488</v>
      </c>
    </row>
    <row r="12" spans="1:3" x14ac:dyDescent="0.25">
      <c r="A12" s="33" t="s">
        <v>38</v>
      </c>
      <c r="B12">
        <v>2</v>
      </c>
      <c r="C12">
        <v>7</v>
      </c>
    </row>
    <row r="13" spans="1:3" x14ac:dyDescent="0.25">
      <c r="A13" s="33" t="s">
        <v>54</v>
      </c>
      <c r="B13">
        <v>1</v>
      </c>
      <c r="C13">
        <v>2</v>
      </c>
    </row>
    <row r="14" spans="1:3" x14ac:dyDescent="0.25">
      <c r="A14" s="33" t="s">
        <v>55</v>
      </c>
      <c r="B14">
        <v>1</v>
      </c>
      <c r="C14">
        <v>1</v>
      </c>
    </row>
    <row r="15" spans="1:3" x14ac:dyDescent="0.25">
      <c r="A15" s="33" t="s">
        <v>71</v>
      </c>
      <c r="B15">
        <v>10341</v>
      </c>
      <c r="C15">
        <v>10328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43FD0-1625-42EB-BDE7-CF95A9937BD2}">
  <dimension ref="A1:B10"/>
  <sheetViews>
    <sheetView workbookViewId="0">
      <selection activeCell="A9" sqref="A9"/>
    </sheetView>
  </sheetViews>
  <sheetFormatPr defaultRowHeight="15" x14ac:dyDescent="0.25"/>
  <cols>
    <col min="1" max="1" width="15.7109375" bestFit="1" customWidth="1"/>
    <col min="2" max="2" width="13.85546875" bestFit="1" customWidth="1"/>
  </cols>
  <sheetData>
    <row r="1" spans="1:2" x14ac:dyDescent="0.25">
      <c r="A1" s="32" t="s">
        <v>69</v>
      </c>
      <c r="B1" t="s">
        <v>72</v>
      </c>
    </row>
    <row r="3" spans="1:2" x14ac:dyDescent="0.25">
      <c r="A3" s="32" t="s">
        <v>70</v>
      </c>
      <c r="B3" t="s">
        <v>78</v>
      </c>
    </row>
    <row r="4" spans="1:2" x14ac:dyDescent="0.25">
      <c r="A4" s="33" t="s">
        <v>6</v>
      </c>
      <c r="B4">
        <v>1999</v>
      </c>
    </row>
    <row r="5" spans="1:2" x14ac:dyDescent="0.25">
      <c r="A5" s="33" t="s">
        <v>24</v>
      </c>
      <c r="B5">
        <v>2306</v>
      </c>
    </row>
    <row r="6" spans="1:2" x14ac:dyDescent="0.25">
      <c r="A6" s="33" t="s">
        <v>17</v>
      </c>
      <c r="B6">
        <v>2245</v>
      </c>
    </row>
    <row r="7" spans="1:2" x14ac:dyDescent="0.25">
      <c r="A7" s="33" t="s">
        <v>16</v>
      </c>
      <c r="B7">
        <v>2097</v>
      </c>
    </row>
    <row r="8" spans="1:2" x14ac:dyDescent="0.25">
      <c r="A8" s="33" t="s">
        <v>12</v>
      </c>
      <c r="B8">
        <v>1652</v>
      </c>
    </row>
    <row r="9" spans="1:2" x14ac:dyDescent="0.25">
      <c r="A9" s="33" t="s">
        <v>68</v>
      </c>
      <c r="B9">
        <v>5</v>
      </c>
    </row>
    <row r="10" spans="1:2" x14ac:dyDescent="0.25">
      <c r="A10" s="33" t="s">
        <v>71</v>
      </c>
      <c r="B10">
        <v>10304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E0847-722C-4DF6-BA42-F7AE19476593}">
  <dimension ref="A1:N29"/>
  <sheetViews>
    <sheetView workbookViewId="0">
      <selection sqref="A1:D10000"/>
    </sheetView>
  </sheetViews>
  <sheetFormatPr defaultRowHeight="15" x14ac:dyDescent="0.25"/>
  <cols>
    <col min="1" max="1" width="16.140625" bestFit="1" customWidth="1"/>
    <col min="2" max="2" width="7.7109375" bestFit="1" customWidth="1"/>
    <col min="3" max="3" width="7.85546875" bestFit="1" customWidth="1"/>
    <col min="4" max="4" width="44.28515625" bestFit="1" customWidth="1"/>
    <col min="12" max="12" width="16.140625" bestFit="1" customWidth="1"/>
    <col min="13" max="14" width="12" bestFit="1" customWidth="1"/>
  </cols>
  <sheetData>
    <row r="1" spans="1:14" x14ac:dyDescent="0.25">
      <c r="A1" s="5" t="s">
        <v>5</v>
      </c>
      <c r="B1" s="5" t="s">
        <v>44</v>
      </c>
      <c r="C1" s="5" t="s">
        <v>45</v>
      </c>
      <c r="D1" s="21" t="s">
        <v>69</v>
      </c>
      <c r="E1" s="26"/>
      <c r="F1" s="26"/>
      <c r="G1" s="26"/>
      <c r="H1" s="26"/>
      <c r="I1" s="26"/>
      <c r="J1" s="26"/>
      <c r="L1" s="5" t="s">
        <v>5</v>
      </c>
      <c r="M1" s="5" t="s">
        <v>44</v>
      </c>
      <c r="N1" s="5" t="s">
        <v>45</v>
      </c>
    </row>
    <row r="2" spans="1:14" x14ac:dyDescent="0.25">
      <c r="A2" s="6" t="s">
        <v>27</v>
      </c>
      <c r="B2" s="7">
        <v>46</v>
      </c>
      <c r="C2" s="7">
        <v>3</v>
      </c>
      <c r="D2" s="7" t="s">
        <v>81</v>
      </c>
      <c r="E2" s="7"/>
      <c r="F2" s="7"/>
      <c r="G2" s="7"/>
      <c r="H2" s="7"/>
      <c r="I2" s="7"/>
      <c r="J2" s="7"/>
      <c r="L2" s="6" t="s">
        <v>47</v>
      </c>
      <c r="M2" s="7">
        <f>B2/PocetDnu!$B$2</f>
        <v>23</v>
      </c>
      <c r="N2" s="7">
        <f>C2/PocetDnu!$B$2</f>
        <v>1.5</v>
      </c>
    </row>
    <row r="3" spans="1:14" x14ac:dyDescent="0.25">
      <c r="A3" s="6" t="s">
        <v>27</v>
      </c>
      <c r="B3" s="8">
        <v>771</v>
      </c>
      <c r="C3" s="7">
        <v>56</v>
      </c>
      <c r="D3" s="7" t="s">
        <v>82</v>
      </c>
      <c r="E3" s="7"/>
      <c r="F3" s="7"/>
      <c r="G3" s="7"/>
      <c r="H3" s="7"/>
      <c r="I3" s="7"/>
      <c r="J3" s="7"/>
      <c r="L3" s="6" t="s">
        <v>42</v>
      </c>
      <c r="M3" s="7">
        <f>B3/PocetDnu!$B$2</f>
        <v>385.5</v>
      </c>
      <c r="N3" s="7">
        <f>C3/PocetDnu!$B$2</f>
        <v>28</v>
      </c>
    </row>
    <row r="4" spans="1:14" x14ac:dyDescent="0.25">
      <c r="A4" s="6" t="s">
        <v>27</v>
      </c>
      <c r="B4" s="7">
        <v>291</v>
      </c>
      <c r="C4" s="7">
        <v>31</v>
      </c>
      <c r="D4" s="7" t="s">
        <v>83</v>
      </c>
      <c r="E4" s="7"/>
      <c r="F4" s="7"/>
      <c r="G4" s="7"/>
      <c r="H4" s="7"/>
      <c r="I4" s="7"/>
      <c r="J4" s="7"/>
      <c r="L4" s="6" t="s">
        <v>48</v>
      </c>
      <c r="M4" s="7">
        <f>B4/PocetDnu!$B$2</f>
        <v>145.5</v>
      </c>
      <c r="N4" s="7">
        <f>C4/PocetDnu!$B$2</f>
        <v>15.5</v>
      </c>
    </row>
    <row r="5" spans="1:14" x14ac:dyDescent="0.25">
      <c r="A5" s="6" t="s">
        <v>9</v>
      </c>
      <c r="B5" s="7">
        <v>1</v>
      </c>
      <c r="C5" s="7">
        <v>1</v>
      </c>
      <c r="D5" s="7" t="s">
        <v>80</v>
      </c>
      <c r="E5" s="7"/>
      <c r="F5" s="7"/>
      <c r="G5" s="7"/>
      <c r="H5" s="7"/>
      <c r="I5" s="7"/>
      <c r="J5" s="7"/>
      <c r="L5" s="6" t="s">
        <v>49</v>
      </c>
      <c r="M5" s="7">
        <f>B5/PocetDnu!$B$2</f>
        <v>0.5</v>
      </c>
      <c r="N5" s="7">
        <f>C5/PocetDnu!$B$2</f>
        <v>0.5</v>
      </c>
    </row>
    <row r="6" spans="1:14" x14ac:dyDescent="0.25">
      <c r="A6" s="6" t="s">
        <v>9</v>
      </c>
      <c r="B6" s="7">
        <v>152</v>
      </c>
      <c r="C6" s="7">
        <v>79</v>
      </c>
      <c r="D6" s="7" t="s">
        <v>81</v>
      </c>
      <c r="E6" s="7"/>
      <c r="F6" s="7"/>
      <c r="G6" s="7"/>
      <c r="H6" s="7"/>
      <c r="I6" s="7"/>
      <c r="J6" s="7"/>
      <c r="L6" s="6" t="s">
        <v>50</v>
      </c>
      <c r="M6" s="7">
        <f>B6/PocetDnu!$B$2</f>
        <v>76</v>
      </c>
      <c r="N6" s="7">
        <f>C6/PocetDnu!$B$2</f>
        <v>39.5</v>
      </c>
    </row>
    <row r="7" spans="1:14" x14ac:dyDescent="0.25">
      <c r="A7" s="6" t="s">
        <v>9</v>
      </c>
      <c r="B7" s="7">
        <v>1801</v>
      </c>
      <c r="C7" s="7">
        <v>1468</v>
      </c>
      <c r="D7" s="7" t="s">
        <v>82</v>
      </c>
      <c r="E7" s="7"/>
      <c r="F7" s="7"/>
      <c r="G7" s="7"/>
      <c r="H7" s="7"/>
      <c r="I7" s="7"/>
      <c r="J7" s="7"/>
      <c r="L7" s="6" t="s">
        <v>51</v>
      </c>
      <c r="M7" s="7">
        <f>B7/PocetDnu!$B$2</f>
        <v>900.5</v>
      </c>
      <c r="N7" s="7">
        <f>C7/PocetDnu!$B$2</f>
        <v>734</v>
      </c>
    </row>
    <row r="8" spans="1:14" x14ac:dyDescent="0.25">
      <c r="A8" s="6" t="s">
        <v>9</v>
      </c>
      <c r="B8" s="8">
        <v>238</v>
      </c>
      <c r="C8" s="7">
        <v>189</v>
      </c>
      <c r="D8" s="7" t="s">
        <v>83</v>
      </c>
      <c r="E8" s="7"/>
      <c r="F8" s="7"/>
      <c r="G8" s="7"/>
      <c r="H8" s="7"/>
      <c r="I8" s="7"/>
      <c r="J8" s="7"/>
      <c r="L8" s="6" t="s">
        <v>35</v>
      </c>
      <c r="M8" s="7">
        <f>B8/PocetDnu!$B$2</f>
        <v>119</v>
      </c>
      <c r="N8" s="7">
        <f>C8/PocetDnu!$B$2</f>
        <v>94.5</v>
      </c>
    </row>
    <row r="9" spans="1:14" x14ac:dyDescent="0.25">
      <c r="A9" s="6" t="s">
        <v>15</v>
      </c>
      <c r="B9" s="8">
        <v>174</v>
      </c>
      <c r="C9" s="8">
        <v>138</v>
      </c>
      <c r="D9" s="22" t="s">
        <v>81</v>
      </c>
      <c r="E9" s="22"/>
      <c r="F9" s="22"/>
      <c r="G9" s="22"/>
      <c r="H9" s="22"/>
      <c r="I9" s="22"/>
      <c r="J9" s="22"/>
      <c r="L9" s="6" t="s">
        <v>27</v>
      </c>
      <c r="M9" s="7">
        <f>B9/PocetDnu!$B$2</f>
        <v>87</v>
      </c>
      <c r="N9" s="7">
        <f>C9/PocetDnu!$B$2</f>
        <v>69</v>
      </c>
    </row>
    <row r="10" spans="1:14" x14ac:dyDescent="0.25">
      <c r="A10" s="6" t="s">
        <v>15</v>
      </c>
      <c r="B10" s="8">
        <v>2018</v>
      </c>
      <c r="C10" s="8">
        <v>1744</v>
      </c>
      <c r="D10" s="22" t="s">
        <v>82</v>
      </c>
      <c r="E10" s="22"/>
      <c r="F10" s="22"/>
      <c r="G10" s="22"/>
      <c r="H10" s="22"/>
      <c r="I10" s="22"/>
      <c r="J10" s="22"/>
      <c r="L10" s="6" t="s">
        <v>9</v>
      </c>
      <c r="M10" s="7">
        <f>B10/PocetDnu!$B$2</f>
        <v>1009</v>
      </c>
      <c r="N10" s="7">
        <f>C10/PocetDnu!$B$2</f>
        <v>872</v>
      </c>
    </row>
    <row r="11" spans="1:14" x14ac:dyDescent="0.25">
      <c r="A11" s="6" t="s">
        <v>15</v>
      </c>
      <c r="B11" s="8">
        <v>250</v>
      </c>
      <c r="C11" s="8">
        <v>243</v>
      </c>
      <c r="D11" s="22" t="s">
        <v>83</v>
      </c>
      <c r="E11" s="22"/>
      <c r="F11" s="22"/>
      <c r="G11" s="22"/>
      <c r="H11" s="22"/>
      <c r="I11" s="22"/>
      <c r="J11" s="22"/>
      <c r="L11" s="6" t="s">
        <v>15</v>
      </c>
      <c r="M11" s="7">
        <f>B11/PocetDnu!$B$2</f>
        <v>125</v>
      </c>
      <c r="N11" s="7">
        <f>C11/PocetDnu!$B$2</f>
        <v>121.5</v>
      </c>
    </row>
    <row r="12" spans="1:14" x14ac:dyDescent="0.25">
      <c r="A12" s="6" t="s">
        <v>11</v>
      </c>
      <c r="B12" s="8">
        <v>123</v>
      </c>
      <c r="C12" s="8">
        <v>134</v>
      </c>
      <c r="D12" s="22" t="s">
        <v>81</v>
      </c>
      <c r="E12" s="22"/>
      <c r="F12" s="22"/>
      <c r="G12" s="22"/>
      <c r="H12" s="22"/>
      <c r="I12" s="22"/>
      <c r="J12" s="22"/>
      <c r="L12" s="6" t="s">
        <v>11</v>
      </c>
      <c r="M12" s="7">
        <f>B12/PocetDnu!$B$2</f>
        <v>61.5</v>
      </c>
      <c r="N12" s="7">
        <f>C12/PocetDnu!$B$2</f>
        <v>67</v>
      </c>
    </row>
    <row r="13" spans="1:14" x14ac:dyDescent="0.25">
      <c r="A13" s="6" t="s">
        <v>11</v>
      </c>
      <c r="B13" s="8">
        <v>1605</v>
      </c>
      <c r="C13" s="8">
        <v>1784</v>
      </c>
      <c r="D13" s="22" t="s">
        <v>82</v>
      </c>
      <c r="E13" s="22"/>
      <c r="F13" s="22"/>
      <c r="G13" s="22"/>
      <c r="H13" s="22"/>
      <c r="I13" s="22"/>
      <c r="J13" s="22"/>
      <c r="L13" s="6" t="s">
        <v>19</v>
      </c>
      <c r="M13" s="7">
        <f>B13/PocetDnu!$B$2</f>
        <v>802.5</v>
      </c>
      <c r="N13" s="7">
        <f>C13/PocetDnu!$B$2</f>
        <v>892</v>
      </c>
    </row>
    <row r="14" spans="1:14" x14ac:dyDescent="0.25">
      <c r="A14" s="6" t="s">
        <v>11</v>
      </c>
      <c r="B14" s="8">
        <v>229</v>
      </c>
      <c r="C14" s="8">
        <v>248</v>
      </c>
      <c r="D14" s="22" t="s">
        <v>83</v>
      </c>
      <c r="E14" s="22"/>
      <c r="F14" s="22"/>
      <c r="G14" s="22"/>
      <c r="H14" s="22"/>
      <c r="I14" s="22"/>
      <c r="J14" s="22"/>
      <c r="L14" s="6" t="s">
        <v>21</v>
      </c>
      <c r="M14" s="7">
        <f>B14/PocetDnu!$B$2</f>
        <v>114.5</v>
      </c>
      <c r="N14" s="7">
        <f>C14/PocetDnu!$B$2</f>
        <v>124</v>
      </c>
    </row>
    <row r="15" spans="1:14" x14ac:dyDescent="0.25">
      <c r="A15" s="6" t="s">
        <v>19</v>
      </c>
      <c r="B15" s="8">
        <v>82</v>
      </c>
      <c r="C15" s="8">
        <v>140</v>
      </c>
      <c r="D15" s="22" t="s">
        <v>81</v>
      </c>
      <c r="E15" s="22"/>
      <c r="F15" s="22"/>
      <c r="G15" s="22"/>
      <c r="H15" s="22"/>
      <c r="I15" s="22"/>
      <c r="J15" s="22"/>
      <c r="L15" s="6" t="s">
        <v>30</v>
      </c>
      <c r="M15" s="7">
        <f>B15/PocetDnu!$B$2</f>
        <v>41</v>
      </c>
      <c r="N15" s="7">
        <f>C15/PocetDnu!$B$2</f>
        <v>70</v>
      </c>
    </row>
    <row r="16" spans="1:14" x14ac:dyDescent="0.25">
      <c r="A16" s="6" t="s">
        <v>19</v>
      </c>
      <c r="B16" s="8">
        <v>961</v>
      </c>
      <c r="C16" s="8">
        <v>1521</v>
      </c>
      <c r="D16" s="22" t="s">
        <v>82</v>
      </c>
      <c r="E16" s="22"/>
      <c r="F16" s="22"/>
      <c r="G16" s="22"/>
      <c r="H16" s="22"/>
      <c r="I16" s="22"/>
      <c r="J16" s="22"/>
      <c r="L16" s="6" t="s">
        <v>32</v>
      </c>
      <c r="M16" s="7">
        <f>B16/PocetDnu!$B$2</f>
        <v>480.5</v>
      </c>
      <c r="N16" s="7">
        <f>C16/PocetDnu!$B$2</f>
        <v>760.5</v>
      </c>
    </row>
    <row r="17" spans="1:14" x14ac:dyDescent="0.25">
      <c r="A17" s="6" t="s">
        <v>19</v>
      </c>
      <c r="B17" s="8">
        <v>115</v>
      </c>
      <c r="C17" s="8">
        <v>223</v>
      </c>
      <c r="D17" s="22" t="s">
        <v>83</v>
      </c>
      <c r="E17" s="22"/>
      <c r="F17" s="22"/>
      <c r="G17" s="22"/>
      <c r="H17" s="22"/>
      <c r="I17" s="22"/>
      <c r="J17" s="22"/>
      <c r="L17" s="6" t="s">
        <v>38</v>
      </c>
      <c r="M17" s="7">
        <f>B17/PocetDnu!$B$2</f>
        <v>57.5</v>
      </c>
      <c r="N17" s="7">
        <f>C17/PocetDnu!$B$2</f>
        <v>111.5</v>
      </c>
    </row>
    <row r="18" spans="1:14" x14ac:dyDescent="0.25">
      <c r="A18" s="6" t="s">
        <v>21</v>
      </c>
      <c r="B18" s="7">
        <v>41</v>
      </c>
      <c r="C18" s="8">
        <v>76</v>
      </c>
      <c r="D18" s="22" t="s">
        <v>81</v>
      </c>
      <c r="E18" s="22"/>
      <c r="F18" s="22"/>
      <c r="G18" s="22"/>
      <c r="H18" s="22"/>
      <c r="I18" s="22"/>
      <c r="J18" s="22"/>
      <c r="L18" s="6" t="s">
        <v>40</v>
      </c>
      <c r="M18" s="7">
        <f>B18/PocetDnu!$B$2</f>
        <v>20.5</v>
      </c>
      <c r="N18" s="7">
        <f>C18/PocetDnu!$B$2</f>
        <v>38</v>
      </c>
    </row>
    <row r="19" spans="1:14" x14ac:dyDescent="0.25">
      <c r="A19" s="6" t="s">
        <v>21</v>
      </c>
      <c r="B19" s="7">
        <v>425</v>
      </c>
      <c r="C19" s="7">
        <v>609</v>
      </c>
      <c r="D19" s="7" t="s">
        <v>82</v>
      </c>
      <c r="E19" s="7"/>
      <c r="F19" s="7"/>
      <c r="G19" s="7"/>
      <c r="H19" s="7"/>
      <c r="I19" s="7"/>
      <c r="J19" s="7"/>
      <c r="L19" s="6" t="s">
        <v>52</v>
      </c>
      <c r="M19" s="7">
        <f>B19/PocetDnu!$B$2</f>
        <v>212.5</v>
      </c>
      <c r="N19" s="7">
        <f>C19/PocetDnu!$B$2</f>
        <v>304.5</v>
      </c>
    </row>
    <row r="20" spans="1:14" x14ac:dyDescent="0.25">
      <c r="A20" s="6" t="s">
        <v>21</v>
      </c>
      <c r="B20" s="7">
        <v>210</v>
      </c>
      <c r="C20" s="7">
        <v>177</v>
      </c>
      <c r="D20" s="7" t="s">
        <v>83</v>
      </c>
      <c r="E20" s="7"/>
      <c r="F20" s="7"/>
      <c r="G20" s="7"/>
      <c r="H20" s="7"/>
      <c r="I20" s="7"/>
      <c r="J20" s="7"/>
      <c r="L20" s="6" t="s">
        <v>53</v>
      </c>
      <c r="M20" s="7">
        <f>B20/PocetDnu!$B$2</f>
        <v>105</v>
      </c>
      <c r="N20" s="7">
        <f>C20/PocetDnu!$B$2</f>
        <v>88.5</v>
      </c>
    </row>
    <row r="21" spans="1:14" x14ac:dyDescent="0.25">
      <c r="A21" s="6" t="s">
        <v>30</v>
      </c>
      <c r="B21" s="7">
        <v>53</v>
      </c>
      <c r="C21" s="7">
        <v>71</v>
      </c>
      <c r="D21" s="7" t="s">
        <v>81</v>
      </c>
      <c r="E21" s="7"/>
      <c r="F21" s="7"/>
      <c r="G21" s="7"/>
      <c r="H21" s="7"/>
      <c r="I21" s="7"/>
      <c r="J21" s="7"/>
      <c r="L21" s="6" t="s">
        <v>54</v>
      </c>
      <c r="M21" s="7">
        <f>B21/PocetDnu!$B$2</f>
        <v>26.5</v>
      </c>
      <c r="N21" s="7">
        <f>C21/PocetDnu!$B$2</f>
        <v>35.5</v>
      </c>
    </row>
    <row r="22" spans="1:14" x14ac:dyDescent="0.25">
      <c r="A22" s="6" t="s">
        <v>30</v>
      </c>
      <c r="B22" s="7">
        <v>505</v>
      </c>
      <c r="C22" s="7">
        <v>690</v>
      </c>
      <c r="D22" s="7" t="s">
        <v>82</v>
      </c>
      <c r="E22" s="7"/>
      <c r="F22" s="7"/>
      <c r="G22" s="7"/>
      <c r="H22" s="7"/>
      <c r="I22" s="7"/>
      <c r="J22" s="7"/>
      <c r="L22" s="6" t="s">
        <v>55</v>
      </c>
      <c r="M22" s="7">
        <f>B22/PocetDnu!$B$2</f>
        <v>252.5</v>
      </c>
      <c r="N22" s="7">
        <f>C22/PocetDnu!$B$2</f>
        <v>345</v>
      </c>
    </row>
    <row r="23" spans="1:14" x14ac:dyDescent="0.25">
      <c r="A23" s="6" t="s">
        <v>30</v>
      </c>
      <c r="B23" s="7">
        <v>149</v>
      </c>
      <c r="C23" s="7">
        <v>205</v>
      </c>
      <c r="D23" s="7" t="s">
        <v>83</v>
      </c>
      <c r="E23" s="7"/>
      <c r="F23" s="7"/>
      <c r="G23" s="7"/>
      <c r="H23" s="7"/>
      <c r="I23" s="7"/>
      <c r="J23" s="7"/>
      <c r="L23" s="6" t="s">
        <v>56</v>
      </c>
      <c r="M23" s="7">
        <f>B23/PocetDnu!$B$2</f>
        <v>74.5</v>
      </c>
      <c r="N23" s="7">
        <f>C23/PocetDnu!$B$2</f>
        <v>102.5</v>
      </c>
    </row>
    <row r="24" spans="1:14" x14ac:dyDescent="0.25">
      <c r="A24" s="6" t="s">
        <v>32</v>
      </c>
      <c r="B24" s="7">
        <v>3</v>
      </c>
      <c r="C24" s="7">
        <v>32</v>
      </c>
      <c r="D24" s="7" t="s">
        <v>81</v>
      </c>
      <c r="E24" s="7"/>
      <c r="F24" s="7"/>
      <c r="G24" s="7"/>
      <c r="H24" s="7"/>
      <c r="I24" s="7"/>
      <c r="J24" s="7"/>
      <c r="L24" s="6" t="s">
        <v>57</v>
      </c>
      <c r="M24" s="7">
        <f>B24/PocetDnu!$B$2</f>
        <v>1.5</v>
      </c>
      <c r="N24" s="7">
        <f>C24/PocetDnu!$B$2</f>
        <v>16</v>
      </c>
    </row>
    <row r="25" spans="1:14" x14ac:dyDescent="0.25">
      <c r="A25" s="6" t="s">
        <v>32</v>
      </c>
      <c r="B25" s="7">
        <v>88</v>
      </c>
      <c r="C25" s="8">
        <v>300</v>
      </c>
      <c r="D25" s="22" t="s">
        <v>82</v>
      </c>
      <c r="E25" s="22"/>
      <c r="F25" s="22"/>
      <c r="G25" s="22"/>
      <c r="H25" s="22"/>
      <c r="I25" s="22"/>
      <c r="J25" s="22"/>
      <c r="L25" s="6" t="s">
        <v>36</v>
      </c>
      <c r="M25" s="7">
        <f>B25/PocetDnu!$B$2</f>
        <v>44</v>
      </c>
      <c r="N25" s="7">
        <f>C25/PocetDnu!$B$2</f>
        <v>150</v>
      </c>
    </row>
    <row r="26" spans="1:14" x14ac:dyDescent="0.25">
      <c r="A26" t="s">
        <v>32</v>
      </c>
      <c r="B26">
        <v>6</v>
      </c>
      <c r="C26">
        <v>156</v>
      </c>
      <c r="D26" t="s">
        <v>83</v>
      </c>
    </row>
    <row r="27" spans="1:14" x14ac:dyDescent="0.25">
      <c r="A27" t="s">
        <v>38</v>
      </c>
      <c r="B27">
        <v>2</v>
      </c>
      <c r="C27">
        <v>7</v>
      </c>
      <c r="D27" t="s">
        <v>82</v>
      </c>
    </row>
    <row r="28" spans="1:14" x14ac:dyDescent="0.25">
      <c r="A28" t="s">
        <v>54</v>
      </c>
      <c r="B28">
        <v>1</v>
      </c>
      <c r="C28">
        <v>2</v>
      </c>
      <c r="D28" t="s">
        <v>82</v>
      </c>
    </row>
    <row r="29" spans="1:14" x14ac:dyDescent="0.25">
      <c r="A29" t="s">
        <v>55</v>
      </c>
      <c r="B29">
        <v>1</v>
      </c>
      <c r="C29">
        <v>1</v>
      </c>
      <c r="D29" t="s">
        <v>82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Grafy</vt:lpstr>
      </vt:variant>
      <vt:variant>
        <vt:i4>3</vt:i4>
      </vt:variant>
    </vt:vector>
  </HeadingPairs>
  <TitlesOfParts>
    <vt:vector size="11" baseType="lpstr">
      <vt:lpstr>nastaveni</vt:lpstr>
      <vt:lpstr>PocetDnu</vt:lpstr>
      <vt:lpstr>PocetDnuProPrumer</vt:lpstr>
      <vt:lpstr>CasInt1</vt:lpstr>
      <vt:lpstr>DataGraf 1</vt:lpstr>
      <vt:lpstr>Data Graf2</vt:lpstr>
      <vt:lpstr>Data Graf 3</vt:lpstr>
      <vt:lpstr>CasInt2</vt:lpstr>
      <vt:lpstr>Graf1</vt:lpstr>
      <vt:lpstr>Graf2</vt:lpstr>
      <vt:lpstr>Graf3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2023-05-16T06:51:16Z</dcterms:created>
  <dcterms:modified xsi:type="dcterms:W3CDTF">2023-06-05T11:19:22Z</dcterms:modified>
</cp:coreProperties>
</file>