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13_ncr:1_{1970F820-1301-4AF1-AC34-4DD2F25926F4}" xr6:coauthVersionLast="36" xr6:coauthVersionMax="36" xr10:uidLastSave="{00000000-0000-0000-0000-000000000000}"/>
  <bookViews>
    <workbookView xWindow="0" yWindow="0" windowWidth="21570" windowHeight="7380" activeTab="3" xr2:uid="{57EA39BC-ECBD-4113-B2BE-AC07EAB4F9CD}"/>
  </bookViews>
  <sheets>
    <sheet name="List1" sheetId="1" r:id="rId1"/>
    <sheet name="ON" sheetId="2" r:id="rId2"/>
    <sheet name="CL" sheetId="3" r:id="rId3"/>
    <sheet name="List4" sheetId="4" r:id="rId4"/>
  </sheets>
  <externalReferences>
    <externalReference r:id="rId5"/>
  </externalReferences>
  <calcPr calcI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8" i="1" l="1"/>
  <c r="Z17" i="1"/>
  <c r="Z12" i="1"/>
  <c r="N3" i="3" l="1"/>
  <c r="O3" i="3"/>
  <c r="C3" i="3" l="1"/>
  <c r="D3" i="3"/>
  <c r="E3" i="3"/>
  <c r="F3" i="3"/>
  <c r="G3" i="3"/>
  <c r="H3" i="3"/>
  <c r="I3" i="3"/>
  <c r="J3" i="3"/>
  <c r="K3" i="3"/>
  <c r="L3" i="3"/>
  <c r="M3" i="3"/>
  <c r="AA9" i="1" l="1"/>
  <c r="AA10" i="1"/>
  <c r="AA11" i="1"/>
  <c r="AA13" i="1"/>
  <c r="AA14" i="1"/>
  <c r="AA15" i="1"/>
  <c r="AA8" i="1"/>
  <c r="B3" i="3"/>
  <c r="AA12" i="1" l="1"/>
  <c r="C2" i="3"/>
  <c r="J2" i="3"/>
  <c r="K2" i="3"/>
  <c r="D2" i="3"/>
  <c r="I2" i="3"/>
  <c r="G2" i="3"/>
  <c r="B2" i="3"/>
  <c r="F2" i="3"/>
  <c r="H2" i="3"/>
  <c r="L2" i="3"/>
  <c r="E2" i="3"/>
  <c r="J4" i="2"/>
  <c r="K4" i="2"/>
  <c r="G4" i="2"/>
  <c r="H4" i="2"/>
  <c r="D4" i="2"/>
  <c r="F4" i="2"/>
  <c r="C4" i="2"/>
  <c r="B4" i="2"/>
  <c r="I4" i="2"/>
  <c r="E4" i="2"/>
  <c r="L4" i="2"/>
</calcChain>
</file>

<file path=xl/sharedStrings.xml><?xml version="1.0" encoding="utf-8"?>
<sst xmlns="http://schemas.openxmlformats.org/spreadsheetml/2006/main" count="18" uniqueCount="17">
  <si>
    <t>Investice / hospodářský výsledek</t>
  </si>
  <si>
    <t>Investice / HV</t>
  </si>
  <si>
    <t>Hospodářský výsledek</t>
  </si>
  <si>
    <t>Celkové investice</t>
  </si>
  <si>
    <t>Osobní náklady</t>
  </si>
  <si>
    <t>Léky</t>
  </si>
  <si>
    <t>Zdravotnický materiál</t>
  </si>
  <si>
    <t>Náklady na prodané zboží</t>
  </si>
  <si>
    <t xml:space="preserve">Ostatní náklady </t>
  </si>
  <si>
    <t>Odpisy</t>
  </si>
  <si>
    <t>Ostatní materiálové náklady</t>
  </si>
  <si>
    <t>Energie</t>
  </si>
  <si>
    <t xml:space="preserve"> z toho Léky CELKEM v tis. Kč</t>
  </si>
  <si>
    <t xml:space="preserve">       z toho Centrové léky v tis. Kč</t>
  </si>
  <si>
    <t xml:space="preserve">       z toho §16 v tis. Kč</t>
  </si>
  <si>
    <t xml:space="preserve">       z toho Centrové léky a §16 v tis. Kč</t>
  </si>
  <si>
    <t xml:space="preserve"> ZM CELKEM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</si>
</sst>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FFFF"/>
      <name val="Calibri"/>
      <family val="2"/>
      <charset val="238"/>
    </font>
    <font>
      <b/>
      <sz val="16"/>
      <color theme="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E5B9B7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0" borderId="0"/>
    <xf numFmtId="3" fontId="16" fillId="0" borderId="11">
      <alignment horizontal="right" vertical="center"/>
    </xf>
  </cellStyleXfs>
  <cellXfs count="35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5" fillId="0" borderId="0" xfId="0" applyFont="1"/>
    <xf numFmtId="9" fontId="0" fillId="0" borderId="0" xfId="1" applyFont="1"/>
    <xf numFmtId="0" fontId="6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8" fillId="4" borderId="4" xfId="0" applyNumberFormat="1" applyFont="1" applyFill="1" applyBorder="1" applyAlignment="1">
      <alignment horizontal="right" wrapText="1" readingOrder="1"/>
    </xf>
    <xf numFmtId="3" fontId="9" fillId="4" borderId="4" xfId="0" applyNumberFormat="1" applyFont="1" applyFill="1" applyBorder="1" applyAlignment="1">
      <alignment horizontal="right" wrapText="1" readingOrder="1"/>
    </xf>
    <xf numFmtId="3" fontId="10" fillId="4" borderId="5" xfId="0" applyNumberFormat="1" applyFont="1" applyFill="1" applyBorder="1" applyAlignment="1">
      <alignment horizontal="right" wrapText="1" readingOrder="1"/>
    </xf>
    <xf numFmtId="0" fontId="11" fillId="4" borderId="6" xfId="0" applyFont="1" applyFill="1" applyBorder="1" applyAlignment="1">
      <alignment horizontal="left" wrapText="1" readingOrder="1"/>
    </xf>
    <xf numFmtId="3" fontId="11" fillId="4" borderId="6" xfId="0" applyNumberFormat="1" applyFont="1" applyFill="1" applyBorder="1" applyAlignment="1">
      <alignment horizontal="right" wrapText="1" readingOrder="1"/>
    </xf>
    <xf numFmtId="3" fontId="12" fillId="4" borderId="7" xfId="0" applyNumberFormat="1" applyFont="1" applyFill="1" applyBorder="1" applyAlignment="1">
      <alignment horizontal="right" wrapText="1" readingOrder="1"/>
    </xf>
    <xf numFmtId="0" fontId="13" fillId="0" borderId="0" xfId="0" applyFont="1"/>
    <xf numFmtId="0" fontId="11" fillId="5" borderId="8" xfId="0" applyFont="1" applyFill="1" applyBorder="1" applyAlignment="1">
      <alignment horizontal="left" wrapText="1" readingOrder="1"/>
    </xf>
    <xf numFmtId="3" fontId="11" fillId="5" borderId="8" xfId="0" applyNumberFormat="1" applyFont="1" applyFill="1" applyBorder="1" applyAlignment="1">
      <alignment horizontal="right" wrapText="1" readingOrder="1"/>
    </xf>
    <xf numFmtId="3" fontId="14" fillId="5" borderId="8" xfId="0" applyNumberFormat="1" applyFont="1" applyFill="1" applyBorder="1" applyAlignment="1">
      <alignment horizontal="right" wrapText="1" readingOrder="1"/>
    </xf>
    <xf numFmtId="3" fontId="12" fillId="5" borderId="9" xfId="0" applyNumberFormat="1" applyFont="1" applyFill="1" applyBorder="1" applyAlignment="1">
      <alignment horizontal="right" wrapText="1" readingOrder="1"/>
    </xf>
    <xf numFmtId="0" fontId="11" fillId="5" borderId="6" xfId="0" applyFont="1" applyFill="1" applyBorder="1" applyAlignment="1">
      <alignment horizontal="left" wrapText="1" readingOrder="1"/>
    </xf>
    <xf numFmtId="3" fontId="11" fillId="5" borderId="6" xfId="0" applyNumberFormat="1" applyFont="1" applyFill="1" applyBorder="1" applyAlignment="1">
      <alignment horizontal="right" wrapText="1" readingOrder="1"/>
    </xf>
    <xf numFmtId="3" fontId="14" fillId="5" borderId="6" xfId="0" applyNumberFormat="1" applyFont="1" applyFill="1" applyBorder="1" applyAlignment="1">
      <alignment horizontal="right" wrapText="1" readingOrder="1"/>
    </xf>
    <xf numFmtId="3" fontId="12" fillId="5" borderId="7" xfId="0" applyNumberFormat="1" applyFont="1" applyFill="1" applyBorder="1" applyAlignment="1">
      <alignment horizontal="right" wrapText="1" readingOrder="1"/>
    </xf>
    <xf numFmtId="0" fontId="8" fillId="4" borderId="6" xfId="0" applyFont="1" applyFill="1" applyBorder="1" applyAlignment="1">
      <alignment horizontal="left" wrapText="1" readingOrder="1"/>
    </xf>
    <xf numFmtId="3" fontId="8" fillId="4" borderId="6" xfId="0" applyNumberFormat="1" applyFont="1" applyFill="1" applyBorder="1" applyAlignment="1">
      <alignment horizontal="right" wrapText="1" readingOrder="1"/>
    </xf>
    <xf numFmtId="3" fontId="10" fillId="4" borderId="7" xfId="0" applyNumberFormat="1" applyFont="1" applyFill="1" applyBorder="1" applyAlignment="1">
      <alignment horizontal="right" wrapText="1" readingOrder="1"/>
    </xf>
    <xf numFmtId="0" fontId="15" fillId="0" borderId="0" xfId="0" applyFont="1"/>
    <xf numFmtId="0" fontId="7" fillId="3" borderId="10" xfId="0" applyFont="1" applyFill="1" applyBorder="1" applyAlignment="1">
      <alignment horizontal="center" vertical="top" wrapText="1"/>
    </xf>
    <xf numFmtId="3" fontId="12" fillId="5" borderId="0" xfId="0" applyNumberFormat="1" applyFont="1" applyFill="1" applyBorder="1" applyAlignment="1">
      <alignment horizontal="right" wrapText="1" readingOrder="1"/>
    </xf>
    <xf numFmtId="3" fontId="17" fillId="6" borderId="11" xfId="3" applyNumberFormat="1" applyFont="1" applyFill="1" applyBorder="1" applyAlignment="1" applyProtection="1">
      <alignment horizontal="right" vertical="center" wrapText="1"/>
    </xf>
    <xf numFmtId="3" fontId="0" fillId="0" borderId="0" xfId="0" applyNumberFormat="1"/>
  </cellXfs>
  <cellStyles count="4">
    <cellStyle name="CFM Value" xfId="3" xr:uid="{00000000-0005-0000-0000-000032000000}"/>
    <cellStyle name="Normální" xfId="0" builtinId="0"/>
    <cellStyle name="Normální 2" xfId="2" xr:uid="{00000000-0005-0000-0000-000031000000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List1!$A$22</c:f>
              <c:strCache>
                <c:ptCount val="1"/>
                <c:pt idx="0">
                  <c:v>Celkové investice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List1!$B$21:$N$21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List1!$B$22:$N$22</c:f>
              <c:numCache>
                <c:formatCode>#,##0</c:formatCode>
                <c:ptCount val="13"/>
                <c:pt idx="0">
                  <c:v>311049</c:v>
                </c:pt>
                <c:pt idx="1">
                  <c:v>315594</c:v>
                </c:pt>
                <c:pt idx="2">
                  <c:v>242975</c:v>
                </c:pt>
                <c:pt idx="3">
                  <c:v>304362</c:v>
                </c:pt>
                <c:pt idx="4">
                  <c:v>337088</c:v>
                </c:pt>
                <c:pt idx="5">
                  <c:v>249366</c:v>
                </c:pt>
                <c:pt idx="6">
                  <c:v>475431</c:v>
                </c:pt>
                <c:pt idx="7">
                  <c:v>632455</c:v>
                </c:pt>
                <c:pt idx="8">
                  <c:v>348064</c:v>
                </c:pt>
                <c:pt idx="9">
                  <c:v>431480</c:v>
                </c:pt>
                <c:pt idx="10">
                  <c:v>907521</c:v>
                </c:pt>
                <c:pt idx="11">
                  <c:v>1105718</c:v>
                </c:pt>
                <c:pt idx="12">
                  <c:v>864582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9-4E0B-B1F6-42C2F0DCE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299416"/>
        <c:axId val="452299744"/>
      </c:barChart>
      <c:catAx>
        <c:axId val="45229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2299744"/>
        <c:crosses val="autoZero"/>
        <c:auto val="1"/>
        <c:lblAlgn val="ctr"/>
        <c:lblOffset val="100"/>
        <c:noMultiLvlLbl val="0"/>
      </c:catAx>
      <c:valAx>
        <c:axId val="4522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2299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accent1">
                    <a:lumMod val="75000"/>
                  </a:schemeClr>
                </a:solidFill>
              </a:rPr>
              <a:t>Hospodářský výsledek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List1!$A$23</c:f>
              <c:strCache>
                <c:ptCount val="1"/>
                <c:pt idx="0">
                  <c:v>Hospodářský výsledek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List1!$B$21:$N$21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List1!$B$23:$N$23</c:f>
              <c:numCache>
                <c:formatCode>#,##0</c:formatCode>
                <c:ptCount val="13"/>
                <c:pt idx="0">
                  <c:v>41838</c:v>
                </c:pt>
                <c:pt idx="1">
                  <c:v>79582</c:v>
                </c:pt>
                <c:pt idx="2">
                  <c:v>47573</c:v>
                </c:pt>
                <c:pt idx="3">
                  <c:v>198558</c:v>
                </c:pt>
                <c:pt idx="4">
                  <c:v>299416</c:v>
                </c:pt>
                <c:pt idx="5">
                  <c:v>143018</c:v>
                </c:pt>
                <c:pt idx="6">
                  <c:v>186175</c:v>
                </c:pt>
                <c:pt idx="7">
                  <c:v>150988</c:v>
                </c:pt>
                <c:pt idx="8">
                  <c:v>181164</c:v>
                </c:pt>
                <c:pt idx="9">
                  <c:v>383601</c:v>
                </c:pt>
                <c:pt idx="10">
                  <c:v>434709</c:v>
                </c:pt>
                <c:pt idx="11">
                  <c:v>572841</c:v>
                </c:pt>
                <c:pt idx="12">
                  <c:v>788627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6-4E99-9703-6D57FA510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3415176"/>
        <c:axId val="493414520"/>
      </c:barChart>
      <c:catAx>
        <c:axId val="493415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414520"/>
        <c:crosses val="autoZero"/>
        <c:auto val="1"/>
        <c:lblAlgn val="ctr"/>
        <c:lblOffset val="100"/>
        <c:noMultiLvlLbl val="0"/>
      </c:catAx>
      <c:valAx>
        <c:axId val="49341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93415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43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052460273517745E-4"/>
          <c:y val="0.15809095905383208"/>
          <c:w val="0.99650663049900778"/>
          <c:h val="0.56192568396277687"/>
        </c:manualLayout>
      </c:layout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CEB-48A7-AEC7-225769A51FDA}"/>
              </c:ext>
            </c:extLst>
          </c:dPt>
          <c:dPt>
            <c:idx val="1"/>
            <c:bubble3D val="0"/>
            <c:explosion val="37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EB-48A7-AEC7-225769A51FD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CEB-48A7-AEC7-225769A51F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EB-48A7-AEC7-225769A51F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CEB-48A7-AEC7-225769A51FD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CEB-48A7-AEC7-225769A51F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EB-48A7-AEC7-225769A51F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7CEB-48A7-AEC7-225769A51FDA}"/>
              </c:ext>
            </c:extLst>
          </c:dPt>
          <c:dLbls>
            <c:dLbl>
              <c:idx val="0"/>
              <c:layout>
                <c:manualLayout>
                  <c:x val="7.1343675738625711E-2"/>
                  <c:y val="0.1141965715355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EB-48A7-AEC7-225769A51FDA}"/>
                </c:ext>
              </c:extLst>
            </c:dLbl>
            <c:dLbl>
              <c:idx val="1"/>
              <c:layout>
                <c:manualLayout>
                  <c:x val="-7.2259491506752122E-2"/>
                  <c:y val="2.9299713309003789E-2"/>
                </c:manualLayout>
              </c:layout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47024680707383"/>
                      <c:h val="0.117355525703393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CEB-48A7-AEC7-225769A51FDA}"/>
                </c:ext>
              </c:extLst>
            </c:dLbl>
            <c:dLbl>
              <c:idx val="2"/>
              <c:layout>
                <c:manualLayout>
                  <c:x val="-0.10158956002214706"/>
                  <c:y val="-0.150795428078789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EB-48A7-AEC7-225769A51FDA}"/>
                </c:ext>
              </c:extLst>
            </c:dLbl>
            <c:dLbl>
              <c:idx val="3"/>
              <c:layout>
                <c:manualLayout>
                  <c:x val="3.2740816090030003E-2"/>
                  <c:y val="-0.2299122213773555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EB-48A7-AEC7-225769A51FDA}"/>
                </c:ext>
              </c:extLst>
            </c:dLbl>
            <c:dLbl>
              <c:idx val="4"/>
              <c:layout>
                <c:manualLayout>
                  <c:x val="4.4253877507807952E-2"/>
                  <c:y val="-0.209485943340621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EB-48A7-AEC7-225769A51FDA}"/>
                </c:ext>
              </c:extLst>
            </c:dLbl>
            <c:dLbl>
              <c:idx val="5"/>
              <c:layout>
                <c:manualLayout>
                  <c:x val="0.15980332404820255"/>
                  <c:y val="-0.151059865418630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812823781380235"/>
                      <c:h val="0.114970684871689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CEB-48A7-AEC7-225769A51FDA}"/>
                </c:ext>
              </c:extLst>
            </c:dLbl>
            <c:dLbl>
              <c:idx val="6"/>
              <c:layout>
                <c:manualLayout>
                  <c:x val="1.5545731900922193E-2"/>
                  <c:y val="0.14279671776989039"/>
                </c:manualLayout>
              </c:layout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10615522621239"/>
                      <c:h val="0.12370790758734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CEB-48A7-AEC7-225769A51FDA}"/>
                </c:ext>
              </c:extLst>
            </c:dLbl>
            <c:dLbl>
              <c:idx val="7"/>
              <c:layout>
                <c:manualLayout>
                  <c:x val="-0.19061629518990175"/>
                  <c:y val="0.115787679938608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EB-48A7-AEC7-225769A51FDA}"/>
                </c:ext>
              </c:extLst>
            </c:dLbl>
            <c:spPr>
              <a:noFill/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List1!$Y$8:$Y$15</c:f>
              <c:strCache>
                <c:ptCount val="8"/>
                <c:pt idx="0">
                  <c:v>Osobní náklady</c:v>
                </c:pt>
                <c:pt idx="1">
                  <c:v>Léky</c:v>
                </c:pt>
                <c:pt idx="2">
                  <c:v>Zdravotnický materiál</c:v>
                </c:pt>
                <c:pt idx="3">
                  <c:v>Náklady na prodané zboží</c:v>
                </c:pt>
                <c:pt idx="4">
                  <c:v>Ostatní náklady </c:v>
                </c:pt>
                <c:pt idx="5">
                  <c:v>Odpisy</c:v>
                </c:pt>
                <c:pt idx="6">
                  <c:v>Ostatní materiálové náklady</c:v>
                </c:pt>
                <c:pt idx="7">
                  <c:v>Energie</c:v>
                </c:pt>
              </c:strCache>
            </c:strRef>
          </c:cat>
          <c:val>
            <c:numRef>
              <c:f>List1!$Z$8:$Z$15</c:f>
              <c:numCache>
                <c:formatCode>General</c:formatCode>
                <c:ptCount val="8"/>
                <c:pt idx="0" formatCode="#,##0">
                  <c:v>4341473</c:v>
                </c:pt>
                <c:pt idx="1">
                  <c:v>2552920</c:v>
                </c:pt>
                <c:pt idx="2">
                  <c:v>1349039</c:v>
                </c:pt>
                <c:pt idx="3">
                  <c:v>427048</c:v>
                </c:pt>
                <c:pt idx="4" formatCode="#,##0">
                  <c:v>722960</c:v>
                </c:pt>
                <c:pt idx="5">
                  <c:v>451160</c:v>
                </c:pt>
                <c:pt idx="6">
                  <c:v>194741</c:v>
                </c:pt>
                <c:pt idx="7">
                  <c:v>147196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B-48A7-AEC7-225769A51FDA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alpha val="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Osobní náklady</a:t>
            </a:r>
            <a:r>
              <a:rPr lang="cs-CZ"/>
              <a:t> </a:t>
            </a:r>
            <a:r>
              <a:rPr lang="cs-CZ" sz="1100"/>
              <a:t>v tis.Kč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ON!$A$4</c:f>
              <c:strCache>
                <c:ptCount val="1"/>
                <c:pt idx="0">
                  <c:v>Osobní náklady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ON!$B$3:$O$3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ON!$B$4:$O$4</c:f>
              <c:numCache>
                <c:formatCode>#,##0</c:formatCode>
                <c:ptCount val="14"/>
                <c:pt idx="0">
                  <c:v>1837297</c:v>
                </c:pt>
                <c:pt idx="1">
                  <c:v>1904703</c:v>
                </c:pt>
                <c:pt idx="2">
                  <c:v>1945190</c:v>
                </c:pt>
                <c:pt idx="3">
                  <c:v>2023375</c:v>
                </c:pt>
                <c:pt idx="4">
                  <c:v>2156156</c:v>
                </c:pt>
                <c:pt idx="5">
                  <c:v>2324804</c:v>
                </c:pt>
                <c:pt idx="6">
                  <c:v>2579570</c:v>
                </c:pt>
                <c:pt idx="7">
                  <c:v>2922903</c:v>
                </c:pt>
                <c:pt idx="8">
                  <c:v>3255993.7532700002</c:v>
                </c:pt>
                <c:pt idx="9">
                  <c:v>3792977.0520000001</c:v>
                </c:pt>
                <c:pt idx="10">
                  <c:v>4341774.4450000003</c:v>
                </c:pt>
                <c:pt idx="11">
                  <c:v>4094083</c:v>
                </c:pt>
                <c:pt idx="12">
                  <c:v>4341473</c:v>
                </c:pt>
                <c:pt idx="13">
                  <c:v>4825299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EE1-B02D-B1F8C8CAA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133680"/>
        <c:axId val="533134664"/>
      </c:barChart>
      <c:catAx>
        <c:axId val="53313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3134664"/>
        <c:crosses val="autoZero"/>
        <c:auto val="1"/>
        <c:lblAlgn val="ctr"/>
        <c:lblOffset val="100"/>
        <c:noMultiLvlLbl val="0"/>
      </c:catAx>
      <c:valAx>
        <c:axId val="533134664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>
              <a:glow rad="127000">
                <a:schemeClr val="accent1">
                  <a:lumMod val="20000"/>
                  <a:lumOff val="80000"/>
                </a:schemeClr>
              </a:glow>
              <a:outerShdw blurRad="50800" dist="50800" dir="5400000" algn="ctr" rotWithShape="0">
                <a:schemeClr val="accent1">
                  <a:lumMod val="20000"/>
                  <a:lumOff val="80000"/>
                </a:schemeClr>
              </a:outerShdw>
            </a:effectLst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313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accent4">
          <a:lumMod val="20000"/>
          <a:lumOff val="80000"/>
        </a:schemeClr>
      </a:solidFill>
      <a:round/>
    </a:ln>
    <a:effectLst>
      <a:glow rad="101600">
        <a:schemeClr val="accent1">
          <a:lumMod val="40000"/>
          <a:lumOff val="60000"/>
        </a:schemeClr>
      </a:glow>
    </a:effec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Náklady na léčivé přípravky CELKEM  a z toho na CL a §16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CL!$A$2</c:f>
              <c:strCache>
                <c:ptCount val="1"/>
                <c:pt idx="0">
                  <c:v> z toho Léky CELKEM v tis. Kč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  <a:alpha val="51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CL!$B$1:$O$1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CL!$B$2:$O$2</c:f>
              <c:numCache>
                <c:formatCode>#,##0</c:formatCode>
                <c:ptCount val="14"/>
                <c:pt idx="0">
                  <c:v>854920</c:v>
                </c:pt>
                <c:pt idx="1">
                  <c:v>937175</c:v>
                </c:pt>
                <c:pt idx="2">
                  <c:v>1044611</c:v>
                </c:pt>
                <c:pt idx="3">
                  <c:v>1133416</c:v>
                </c:pt>
                <c:pt idx="4">
                  <c:v>1205338</c:v>
                </c:pt>
                <c:pt idx="5">
                  <c:v>1306220</c:v>
                </c:pt>
                <c:pt idx="6">
                  <c:v>1318897</c:v>
                </c:pt>
                <c:pt idx="7">
                  <c:v>1473358</c:v>
                </c:pt>
                <c:pt idx="8">
                  <c:v>1644866.9307299999</c:v>
                </c:pt>
                <c:pt idx="9">
                  <c:v>1804401.3459999999</c:v>
                </c:pt>
                <c:pt idx="10">
                  <c:v>2010346.40915</c:v>
                </c:pt>
                <c:pt idx="11">
                  <c:v>2317809</c:v>
                </c:pt>
                <c:pt idx="12">
                  <c:v>2487022</c:v>
                </c:pt>
                <c:pt idx="13">
                  <c:v>2935671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8-4A99-9A06-96DC016E239A}"/>
            </c:ext>
          </c:extLst>
        </c:ser>
        <c:ser>
          <c:idx val="1"/>
          <c:order val="1"/>
          <c:tx>
            <c:strRef>
              <c:f>CL!$A$3</c:f>
              <c:strCache>
                <c:ptCount val="1"/>
                <c:pt idx="0">
                  <c:v>       z toho Centrové léky a §16 v tis. Kč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CL!$B$1:$O$1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CL!$B$3:$O$3</c:f>
              <c:numCache>
                <c:formatCode>#,##0</c:formatCode>
                <c:ptCount val="14"/>
                <c:pt idx="0">
                  <c:v>461677</c:v>
                </c:pt>
                <c:pt idx="1">
                  <c:v>534120</c:v>
                </c:pt>
                <c:pt idx="2">
                  <c:v>645403</c:v>
                </c:pt>
                <c:pt idx="3">
                  <c:v>763102</c:v>
                </c:pt>
                <c:pt idx="4">
                  <c:v>870510.20204</c:v>
                </c:pt>
                <c:pt idx="5">
                  <c:v>953488</c:v>
                </c:pt>
                <c:pt idx="6">
                  <c:v>975065</c:v>
                </c:pt>
                <c:pt idx="7">
                  <c:v>1120479</c:v>
                </c:pt>
                <c:pt idx="8">
                  <c:v>1277490.3511100002</c:v>
                </c:pt>
                <c:pt idx="9">
                  <c:v>1437312.7328699999</c:v>
                </c:pt>
                <c:pt idx="10">
                  <c:v>1579766.8985499998</c:v>
                </c:pt>
                <c:pt idx="11">
                  <c:v>1901896</c:v>
                </c:pt>
                <c:pt idx="12">
                  <c:v>2049445</c:v>
                </c:pt>
                <c:pt idx="13">
                  <c:v>2380563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8-4A99-9A06-96DC016E2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overlap val="-17"/>
        <c:axId val="537701480"/>
        <c:axId val="537697216"/>
      </c:barChart>
      <c:catAx>
        <c:axId val="53770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697216"/>
        <c:crosses val="autoZero"/>
        <c:auto val="1"/>
        <c:lblAlgn val="ctr"/>
        <c:lblOffset val="100"/>
        <c:noMultiLvlLbl val="0"/>
      </c:catAx>
      <c:valAx>
        <c:axId val="5376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70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6">
            <a:lumMod val="5000"/>
            <a:lumOff val="95000"/>
          </a:schemeClr>
        </a:gs>
        <a:gs pos="45000">
          <a:schemeClr val="accent6">
            <a:lumMod val="45000"/>
            <a:lumOff val="55000"/>
          </a:schemeClr>
        </a:gs>
        <a:gs pos="83000">
          <a:schemeClr val="accent6">
            <a:lumMod val="45000"/>
            <a:lumOff val="55000"/>
          </a:schemeClr>
        </a:gs>
        <a:gs pos="100000">
          <a:schemeClr val="accent6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6">
          <a:lumMod val="75000"/>
        </a:schemeClr>
      </a:outerShdw>
      <a:softEdge rad="50800"/>
    </a:effectLst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cs-CZ"/>
              <a:t>Náklady na zdravotnický materiál </a:t>
            </a:r>
            <a:r>
              <a:rPr lang="cs-CZ" sz="1100"/>
              <a:t>v </a:t>
            </a:r>
            <a:r>
              <a:rPr lang="en-US" sz="1100"/>
              <a:t>tis. Kč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List4!$A$3</c:f>
              <c:strCache>
                <c:ptCount val="1"/>
                <c:pt idx="0">
                  <c:v> ZM CELKEM tis. Kč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4.6296296296295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14-4E0A-92E0-A7474FE03610}"/>
                </c:ext>
              </c:extLst>
            </c:dLbl>
            <c:dLbl>
              <c:idx val="10"/>
              <c:layout>
                <c:manualLayout>
                  <c:x val="-1.4273963248699787E-16"/>
                  <c:y val="-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14-4E0A-92E0-A7474FE03610}"/>
                </c:ext>
              </c:extLst>
            </c:dLbl>
            <c:dLbl>
              <c:idx val="11"/>
              <c:layout>
                <c:manualLayout>
                  <c:x val="0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14-4E0A-92E0-A7474FE03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List4!$B$2:$O$2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List4!$B$3:$O$3</c:f>
              <c:numCache>
                <c:formatCode>#,##0</c:formatCode>
                <c:ptCount val="14"/>
                <c:pt idx="0">
                  <c:v>740430</c:v>
                </c:pt>
                <c:pt idx="1">
                  <c:v>795836</c:v>
                </c:pt>
                <c:pt idx="2">
                  <c:v>781452</c:v>
                </c:pt>
                <c:pt idx="3">
                  <c:v>813929</c:v>
                </c:pt>
                <c:pt idx="4">
                  <c:v>826605</c:v>
                </c:pt>
                <c:pt idx="5">
                  <c:v>849005</c:v>
                </c:pt>
                <c:pt idx="6">
                  <c:v>906182</c:v>
                </c:pt>
                <c:pt idx="7">
                  <c:v>926475</c:v>
                </c:pt>
                <c:pt idx="8">
                  <c:v>985907.21756999998</c:v>
                </c:pt>
                <c:pt idx="9">
                  <c:v>1110789.6656299999</c:v>
                </c:pt>
                <c:pt idx="10">
                  <c:v>1116172.5409299999</c:v>
                </c:pt>
                <c:pt idx="11">
                  <c:v>1182411</c:v>
                </c:pt>
                <c:pt idx="12">
                  <c:v>1349040</c:v>
                </c:pt>
                <c:pt idx="13">
                  <c:v>1563184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B-468A-8C73-8FDE8B1A4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5809328"/>
        <c:axId val="589382960"/>
      </c:barChart>
      <c:catAx>
        <c:axId val="50580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9382960"/>
        <c:crosses val="autoZero"/>
        <c:auto val="1"/>
        <c:lblAlgn val="ctr"/>
        <c:lblOffset val="100"/>
        <c:noMultiLvlLbl val="0"/>
      </c:catAx>
      <c:valAx>
        <c:axId val="589382960"/>
        <c:scaling>
          <c:orientation val="minMax"/>
          <c:max val="16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0580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279938</xdr:colOff>
      <xdr:row>15</xdr:row>
      <xdr:rowOff>155423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26DCFB-DFA1-4B68-A4E9-B72DA76C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77673" cy="3012923"/>
        </a:xfrm>
        <a:prstGeom prst="rect">
          <a:avLst/>
        </a:prstGeom>
      </xdr:spPr>
    </xdr:pic>
    <xdr:clientData/>
  </xdr:twoCellAnchor>
  <xdr:twoCellAnchor>
    <xdr:from>
      <xdr:col>0</xdr:col>
      <xdr:colOff>571499</xdr:colOff>
      <xdr:row>23</xdr:row>
      <xdr:rowOff>190499</xdr:rowOff>
    </xdr:from>
    <xdr:to>
      <xdr:col>8</xdr:col>
      <xdr:colOff>128866</xdr:colOff>
      <xdr:row>34</xdr:row>
      <xdr:rowOff>116541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71590C8-6DC8-4D78-AA3D-0DC9609063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498661</xdr:colOff>
      <xdr:row>24</xdr:row>
      <xdr:rowOff>22411</xdr:rowOff>
    </xdr:from>
    <xdr:to>
      <xdr:col>16</xdr:col>
      <xdr:colOff>229720</xdr:colOff>
      <xdr:row>34</xdr:row>
      <xdr:rowOff>89647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F932142-A220-44E1-B22A-3589B2993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560292</xdr:colOff>
      <xdr:row>17</xdr:row>
      <xdr:rowOff>118783</xdr:rowOff>
    </xdr:from>
    <xdr:to>
      <xdr:col>26</xdr:col>
      <xdr:colOff>67234</xdr:colOff>
      <xdr:row>36</xdr:row>
      <xdr:rowOff>56030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FAE1A557-27D1-49A7-8497-7472F65D66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7</xdr:row>
      <xdr:rowOff>38099</xdr:rowOff>
    </xdr:from>
    <xdr:to>
      <xdr:col>13</xdr:col>
      <xdr:colOff>266700</xdr:colOff>
      <xdr:row>23</xdr:row>
      <xdr:rowOff>47624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666A186-DABA-4B4F-BC3D-86A76F55FE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5991225</xdr:colOff>
      <xdr:row>9</xdr:row>
      <xdr:rowOff>9525</xdr:rowOff>
    </xdr:from>
    <xdr:to>
      <xdr:col>14</xdr:col>
      <xdr:colOff>277725</xdr:colOff>
      <xdr:row>29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99456DB-8E58-4C84-A975-1A05B4103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314324</xdr:colOff>
      <xdr:row>4</xdr:row>
      <xdr:rowOff>0</xdr:rowOff>
    </xdr:from>
    <xdr:to>
      <xdr:col>12</xdr:col>
      <xdr:colOff>133349</xdr:colOff>
      <xdr:row>18</xdr:row>
      <xdr:rowOff>76200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AA3FC7F-EB3A-490E-841B-3FB090E95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7659\AppData\Local\Microsoft\Windows\INetCache\Content.Outlook\Z5TLIQGM\ANNUAL%20FNOL%20REPORT%202021%20-%20%20EKONOMICK&#201;%20UKAZATELE%20Z&#193;KLADN&#205;%20v&#253;voj%202010%20-%202021_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.aVÝK.dataDo2020"/>
      <sheetName val="DATA PRO VZ 2020"/>
      <sheetName val="Operace 2018, 2019 po opravě"/>
      <sheetName val="Amb.ošetření dle ÚZIS"/>
      <sheetName val="AMBULANCE dle ZP a klinik"/>
      <sheetName val="ředitel FNOL"/>
      <sheetName val="ředitel FNOL - VZ 1."/>
      <sheetName val="ředitel FNOL - VZ 2."/>
      <sheetName val="ředitel FNOL - VZ 3."/>
      <sheetName val="ředitel FNOL 2020"/>
      <sheetName val="ředitel FNOL grafy"/>
      <sheetName val="pořízení"/>
      <sheetName val="zařazení"/>
      <sheetName val="FRIM_1"/>
      <sheetName val="FRIM_2"/>
      <sheetName val="dotace přijetí"/>
      <sheetName val="dotace zařazení"/>
      <sheetName val="operace 2020"/>
      <sheetName val="OPERACE 2018-2019 po opravě"/>
      <sheetName val="AMB"/>
      <sheetName val="tržby"/>
      <sheetName val="porDATA"/>
      <sheetName val="datadotace"/>
      <sheetName val="dataFRIM"/>
      <sheetName val="AMB ošetření"/>
      <sheetName val="Inflace září 2021"/>
      <sheetName val=" ČSÚ - DATA platy"/>
      <sheetName val="MZDY CZSO 2022 I.Q."/>
      <sheetName val="HOSPITALIZACE"/>
      <sheetName val="Inv.plán 2020 v.0."/>
      <sheetName val="Data PaM"/>
    </sheetNames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A945-F8BF-47C1-BD87-1C29913383F4}">
  <dimension ref="A6:AB23"/>
  <sheetViews>
    <sheetView showGridLines="0" topLeftCell="A4" zoomScale="85" zoomScaleNormal="85" workbookViewId="0">
      <selection activeCell="AB9" sqref="AB9"/>
    </sheetView>
  </sheetViews>
  <sheetFormatPr defaultRowHeight="15" x14ac:dyDescent="0.25"/>
  <cols>
    <col min="1" max="1" width="31.140625" customWidth="1"/>
    <col min="25" max="25" width="27.7109375" bestFit="1" customWidth="1"/>
    <col min="26" max="26" width="12.7109375" bestFit="1" customWidth="1"/>
  </cols>
  <sheetData>
    <row r="6" spans="25:28" x14ac:dyDescent="0.25">
      <c r="Z6">
        <v>10186537</v>
      </c>
      <c r="AB6">
        <v>2105698</v>
      </c>
    </row>
    <row r="8" spans="25:28" x14ac:dyDescent="0.25">
      <c r="Y8" t="s">
        <v>4</v>
      </c>
      <c r="Z8" s="33">
        <v>4341473</v>
      </c>
      <c r="AA8" s="8">
        <f>Z8/$Z$6</f>
        <v>0.42619714629220901</v>
      </c>
      <c r="AB8">
        <f>Z8/(Z6-AB6)</f>
        <v>0.53725522807718362</v>
      </c>
    </row>
    <row r="9" spans="25:28" x14ac:dyDescent="0.25">
      <c r="Y9" t="s">
        <v>5</v>
      </c>
      <c r="Z9">
        <v>2552920</v>
      </c>
      <c r="AA9" s="8">
        <f t="shared" ref="AA9:AA15" si="0">Z9/$Z$6</f>
        <v>0.25061706446459675</v>
      </c>
    </row>
    <row r="10" spans="25:28" x14ac:dyDescent="0.25">
      <c r="Y10" t="s">
        <v>6</v>
      </c>
      <c r="Z10">
        <v>1349039</v>
      </c>
      <c r="AA10" s="8">
        <f t="shared" si="0"/>
        <v>0.13243352475919931</v>
      </c>
    </row>
    <row r="11" spans="25:28" x14ac:dyDescent="0.25">
      <c r="Y11" t="s">
        <v>7</v>
      </c>
      <c r="Z11">
        <v>427048</v>
      </c>
      <c r="AA11" s="8">
        <f t="shared" si="0"/>
        <v>4.1922784946444511E-2</v>
      </c>
    </row>
    <row r="12" spans="25:28" x14ac:dyDescent="0.25">
      <c r="Y12" t="s">
        <v>8</v>
      </c>
      <c r="Z12" s="34">
        <f>Z6-Z9-Z10-Z11-Z13-Z14-Z15-Z8</f>
        <v>722960</v>
      </c>
      <c r="AA12" s="8">
        <f t="shared" si="0"/>
        <v>7.0972107596526668E-2</v>
      </c>
    </row>
    <row r="13" spans="25:28" x14ac:dyDescent="0.25">
      <c r="Y13" t="s">
        <v>9</v>
      </c>
      <c r="Z13">
        <v>451160</v>
      </c>
      <c r="AA13" s="8">
        <f t="shared" si="0"/>
        <v>4.4289830783513576E-2</v>
      </c>
    </row>
    <row r="14" spans="25:28" x14ac:dyDescent="0.25">
      <c r="Y14" t="s">
        <v>10</v>
      </c>
      <c r="Z14">
        <v>194741</v>
      </c>
      <c r="AA14" s="8">
        <f t="shared" si="0"/>
        <v>1.9117488112005091E-2</v>
      </c>
    </row>
    <row r="15" spans="25:28" x14ac:dyDescent="0.25">
      <c r="Y15" t="s">
        <v>11</v>
      </c>
      <c r="Z15">
        <v>147196</v>
      </c>
      <c r="AA15" s="8">
        <f t="shared" si="0"/>
        <v>1.4450053045505062E-2</v>
      </c>
    </row>
    <row r="17" spans="1:26" x14ac:dyDescent="0.25">
      <c r="Z17">
        <f>SUM(Z9:Z15)</f>
        <v>5845064</v>
      </c>
    </row>
    <row r="18" spans="1:26" ht="15.75" x14ac:dyDescent="0.25">
      <c r="A18" s="7" t="s">
        <v>0</v>
      </c>
    </row>
    <row r="21" spans="1:26" x14ac:dyDescent="0.25">
      <c r="A21" s="1" t="s">
        <v>1</v>
      </c>
      <c r="B21" s="2">
        <v>2011</v>
      </c>
      <c r="C21" s="2">
        <v>2012</v>
      </c>
      <c r="D21" s="2">
        <v>2013</v>
      </c>
      <c r="E21" s="2">
        <v>2014</v>
      </c>
      <c r="F21" s="2">
        <v>2015</v>
      </c>
      <c r="G21" s="2">
        <v>2016</v>
      </c>
      <c r="H21" s="2">
        <v>2017</v>
      </c>
      <c r="I21" s="2">
        <v>2018</v>
      </c>
      <c r="J21" s="2">
        <v>2019</v>
      </c>
      <c r="K21" s="2">
        <v>2020</v>
      </c>
      <c r="L21" s="2">
        <v>2021</v>
      </c>
      <c r="M21" s="2">
        <v>2022</v>
      </c>
      <c r="N21" s="2">
        <v>2023</v>
      </c>
    </row>
    <row r="22" spans="1:26" x14ac:dyDescent="0.25">
      <c r="A22" s="3" t="s">
        <v>3</v>
      </c>
      <c r="B22" s="4">
        <v>311049</v>
      </c>
      <c r="C22" s="4">
        <v>315594</v>
      </c>
      <c r="D22" s="4">
        <v>242975</v>
      </c>
      <c r="E22" s="4">
        <v>304362</v>
      </c>
      <c r="F22" s="4">
        <v>337088</v>
      </c>
      <c r="G22" s="4">
        <v>249366</v>
      </c>
      <c r="H22" s="4">
        <v>475431</v>
      </c>
      <c r="I22" s="4">
        <v>632455</v>
      </c>
      <c r="J22" s="4">
        <v>348064</v>
      </c>
      <c r="K22" s="4">
        <v>431480</v>
      </c>
      <c r="L22" s="4">
        <v>907521</v>
      </c>
      <c r="M22" s="4">
        <v>1105718</v>
      </c>
      <c r="N22" s="4">
        <v>864582</v>
      </c>
    </row>
    <row r="23" spans="1:26" x14ac:dyDescent="0.25">
      <c r="A23" s="5" t="s">
        <v>2</v>
      </c>
      <c r="B23" s="6">
        <v>41838</v>
      </c>
      <c r="C23" s="6">
        <v>79582</v>
      </c>
      <c r="D23" s="6">
        <v>47573</v>
      </c>
      <c r="E23" s="6">
        <v>198558</v>
      </c>
      <c r="F23" s="6">
        <v>299416</v>
      </c>
      <c r="G23" s="6">
        <v>143018</v>
      </c>
      <c r="H23" s="6">
        <v>186175</v>
      </c>
      <c r="I23" s="6">
        <v>150988</v>
      </c>
      <c r="J23" s="6">
        <v>181164</v>
      </c>
      <c r="K23" s="6">
        <v>383601</v>
      </c>
      <c r="L23" s="6">
        <v>434709</v>
      </c>
      <c r="M23" s="6">
        <v>572841</v>
      </c>
      <c r="N23" s="6">
        <v>788627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B62A4-6C66-4765-A817-57A1CF821740}">
  <dimension ref="A2:O4"/>
  <sheetViews>
    <sheetView workbookViewId="0">
      <selection activeCell="F30" sqref="F30"/>
    </sheetView>
  </sheetViews>
  <sheetFormatPr defaultRowHeight="15" x14ac:dyDescent="0.25"/>
  <cols>
    <col min="1" max="1" width="15.28515625" customWidth="1"/>
  </cols>
  <sheetData>
    <row r="2" spans="1:15" ht="15.75" thickBot="1" x14ac:dyDescent="0.3"/>
    <row r="3" spans="1:15" ht="21.75" thickBot="1" x14ac:dyDescent="0.3">
      <c r="B3" s="9">
        <v>2011</v>
      </c>
      <c r="C3" s="9">
        <v>2012</v>
      </c>
      <c r="D3" s="9">
        <v>2013</v>
      </c>
      <c r="E3" s="9">
        <v>2014</v>
      </c>
      <c r="F3" s="9">
        <v>2015</v>
      </c>
      <c r="G3" s="9">
        <v>2016</v>
      </c>
      <c r="H3" s="9">
        <v>2017</v>
      </c>
      <c r="I3" s="10">
        <v>2018</v>
      </c>
      <c r="J3" s="11">
        <v>2019</v>
      </c>
      <c r="K3" s="11">
        <v>2020</v>
      </c>
      <c r="L3" s="11">
        <v>2021</v>
      </c>
      <c r="M3" s="10">
        <v>2022</v>
      </c>
      <c r="N3" s="31">
        <v>2023</v>
      </c>
      <c r="O3" s="31">
        <v>2024</v>
      </c>
    </row>
    <row r="4" spans="1:15" ht="16.5" thickTop="1" thickBot="1" x14ac:dyDescent="0.3">
      <c r="A4" t="s">
        <v>4</v>
      </c>
      <c r="B4" s="12">
        <f ca="1">SUMIF([1]EK.aVÝK.dataDo2020!$E:$E,$E4,[1]EK.aVÝK.dataDo2020!D:D)</f>
        <v>1837297</v>
      </c>
      <c r="C4" s="12">
        <f ca="1">SUMIF([1]EK.aVÝK.dataDo2020!$E:$E,$E4,[1]EK.aVÝK.dataDo2020!E:E)</f>
        <v>1904703</v>
      </c>
      <c r="D4" s="12">
        <f ca="1">SUMIF([1]EK.aVÝK.dataDo2020!$E:$E,$E4,[1]EK.aVÝK.dataDo2020!F:F)</f>
        <v>1945190</v>
      </c>
      <c r="E4" s="12">
        <f ca="1">SUMIF([1]EK.aVÝK.dataDo2020!$E:$E,$E4,[1]EK.aVÝK.dataDo2020!G:G)</f>
        <v>2023375</v>
      </c>
      <c r="F4" s="12">
        <f ca="1">SUMIF([1]EK.aVÝK.dataDo2020!$E:$E,$E4,[1]EK.aVÝK.dataDo2020!H:H)</f>
        <v>2156156</v>
      </c>
      <c r="G4" s="12">
        <f ca="1">SUMIF([1]EK.aVÝK.dataDo2020!$E:$E,$E4,[1]EK.aVÝK.dataDo2020!I:I)</f>
        <v>2324804</v>
      </c>
      <c r="H4" s="12">
        <f ca="1">SUMIF([1]EK.aVÝK.dataDo2020!$E:$E,$E4,[1]EK.aVÝK.dataDo2020!J:J)</f>
        <v>2579570</v>
      </c>
      <c r="I4" s="13">
        <f ca="1">SUMIF([1]EK.aVÝK.dataDo2020!$E:$E,$E4,[1]EK.aVÝK.dataDo2020!K:K)</f>
        <v>2922903</v>
      </c>
      <c r="J4" s="14">
        <f ca="1">SUMIF([1]EK.aVÝK.dataDo2020!$E:$E,$E4,[1]EK.aVÝK.dataDo2020!L:L)</f>
        <v>3255993.7532700002</v>
      </c>
      <c r="K4" s="14">
        <f ca="1">SUMIF([1]EK.aVÝK.dataDo2020!$E:$E,$E4,[1]EK.aVÝK.dataDo2020!M:M)</f>
        <v>3792977.0520000001</v>
      </c>
      <c r="L4" s="14">
        <f ca="1">SUMIF([1]EK.aVÝK.dataDo2020!$E:$E,$E4,[1]EK.aVÝK.dataDo2020!N:N)</f>
        <v>4341774.4450000003</v>
      </c>
      <c r="M4" s="14">
        <v>4094083</v>
      </c>
      <c r="N4" s="14">
        <v>4341473</v>
      </c>
      <c r="O4" s="14">
        <v>4825299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765D-4756-4F05-9772-6D223850CF74}">
  <dimension ref="A1:O5"/>
  <sheetViews>
    <sheetView topLeftCell="B1" workbookViewId="0">
      <selection activeCell="O3" sqref="O3"/>
    </sheetView>
  </sheetViews>
  <sheetFormatPr defaultRowHeight="15" x14ac:dyDescent="0.25"/>
  <cols>
    <col min="1" max="1" width="91.7109375" customWidth="1"/>
    <col min="2" max="3" width="9.28515625" bestFit="1" customWidth="1"/>
    <col min="4" max="15" width="10.140625" bestFit="1" customWidth="1"/>
  </cols>
  <sheetData>
    <row r="1" spans="1:15" x14ac:dyDescent="0.25"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  <c r="N1">
        <v>2023</v>
      </c>
      <c r="O1">
        <v>2024</v>
      </c>
    </row>
    <row r="2" spans="1:15" ht="16.5" thickBot="1" x14ac:dyDescent="0.3">
      <c r="A2" s="15" t="s">
        <v>12</v>
      </c>
      <c r="B2" s="16">
        <f ca="1">SUMIF([1]EK.aVÝK.dataDo2020!$E:$E,$E2,[1]EK.aVÝK.dataDo2020!D:D)</f>
        <v>854920</v>
      </c>
      <c r="C2" s="16">
        <f ca="1">SUMIF([1]EK.aVÝK.dataDo2020!$E:$E,$E2,[1]EK.aVÝK.dataDo2020!E:E)</f>
        <v>937175</v>
      </c>
      <c r="D2" s="16">
        <f ca="1">SUMIF([1]EK.aVÝK.dataDo2020!$E:$E,$E2,[1]EK.aVÝK.dataDo2020!F:F)</f>
        <v>1044611</v>
      </c>
      <c r="E2" s="16">
        <f ca="1">SUMIF([1]EK.aVÝK.dataDo2020!$E:$E,$E2,[1]EK.aVÝK.dataDo2020!G:G)</f>
        <v>1133416</v>
      </c>
      <c r="F2" s="16">
        <f ca="1">SUMIF([1]EK.aVÝK.dataDo2020!$E:$E,$E2,[1]EK.aVÝK.dataDo2020!H:H)</f>
        <v>1205338</v>
      </c>
      <c r="G2" s="16">
        <f ca="1">SUMIF([1]EK.aVÝK.dataDo2020!$E:$E,$E2,[1]EK.aVÝK.dataDo2020!I:I)</f>
        <v>1306220</v>
      </c>
      <c r="H2" s="16">
        <f ca="1">SUMIF([1]EK.aVÝK.dataDo2020!$E:$E,$E2,[1]EK.aVÝK.dataDo2020!J:J)</f>
        <v>1318897</v>
      </c>
      <c r="I2" s="16">
        <f ca="1">SUMIF([1]EK.aVÝK.dataDo2020!$E:$E,$E2,[1]EK.aVÝK.dataDo2020!K:K)</f>
        <v>1473358</v>
      </c>
      <c r="J2" s="17">
        <f ca="1">SUMIF([1]EK.aVÝK.dataDo2020!$E:$E,$E2,[1]EK.aVÝK.dataDo2020!L:L)</f>
        <v>1644866.9307299999</v>
      </c>
      <c r="K2" s="17">
        <f ca="1">SUMIF([1]EK.aVÝK.dataDo2020!$E:$E,$E2,[1]EK.aVÝK.dataDo2020!M:M)</f>
        <v>1804401.3459999999</v>
      </c>
      <c r="L2" s="17">
        <f ca="1">SUMIF([1]EK.aVÝK.dataDo2020!$E:$E,$E2,[1]EK.aVÝK.dataDo2020!N:N)</f>
        <v>2010346.40915</v>
      </c>
      <c r="M2" s="17">
        <v>2317809</v>
      </c>
      <c r="N2" s="17">
        <v>2487022</v>
      </c>
      <c r="O2" s="17">
        <v>2935671</v>
      </c>
    </row>
    <row r="3" spans="1:15" ht="16.5" thickBot="1" x14ac:dyDescent="0.3">
      <c r="A3" s="19" t="s">
        <v>15</v>
      </c>
      <c r="B3" s="16">
        <f>B4+B5</f>
        <v>461677</v>
      </c>
      <c r="C3" s="16">
        <f t="shared" ref="C3:O3" si="0">C4+C5</f>
        <v>534120</v>
      </c>
      <c r="D3" s="16">
        <f t="shared" si="0"/>
        <v>645403</v>
      </c>
      <c r="E3" s="16">
        <f t="shared" si="0"/>
        <v>763102</v>
      </c>
      <c r="F3" s="16">
        <f t="shared" si="0"/>
        <v>870510.20204</v>
      </c>
      <c r="G3" s="16">
        <f t="shared" si="0"/>
        <v>953488</v>
      </c>
      <c r="H3" s="16">
        <f t="shared" si="0"/>
        <v>975065</v>
      </c>
      <c r="I3" s="16">
        <f t="shared" si="0"/>
        <v>1120479</v>
      </c>
      <c r="J3" s="16">
        <f t="shared" si="0"/>
        <v>1277490.3511100002</v>
      </c>
      <c r="K3" s="16">
        <f t="shared" si="0"/>
        <v>1437312.7328699999</v>
      </c>
      <c r="L3" s="16">
        <f t="shared" si="0"/>
        <v>1579766.8985499998</v>
      </c>
      <c r="M3" s="16">
        <f t="shared" si="0"/>
        <v>1901896</v>
      </c>
      <c r="N3" s="16">
        <f t="shared" si="0"/>
        <v>2049445</v>
      </c>
      <c r="O3" s="16">
        <f t="shared" si="0"/>
        <v>2380563</v>
      </c>
    </row>
    <row r="4" spans="1:15" ht="16.5" thickBot="1" x14ac:dyDescent="0.3">
      <c r="A4" s="19" t="s">
        <v>13</v>
      </c>
      <c r="B4" s="20">
        <v>461677</v>
      </c>
      <c r="C4" s="20">
        <v>534120</v>
      </c>
      <c r="D4" s="20">
        <v>645403</v>
      </c>
      <c r="E4" s="20">
        <v>735865</v>
      </c>
      <c r="F4" s="20">
        <v>828097.20204</v>
      </c>
      <c r="G4" s="20">
        <v>885437</v>
      </c>
      <c r="H4" s="20">
        <v>881038</v>
      </c>
      <c r="I4" s="21">
        <v>1045394</v>
      </c>
      <c r="J4" s="22">
        <v>1219423.2493400001</v>
      </c>
      <c r="K4" s="22">
        <v>1324559.66387</v>
      </c>
      <c r="L4" s="22">
        <v>1413962.9688899999</v>
      </c>
      <c r="M4" s="18">
        <v>1547173</v>
      </c>
      <c r="N4" s="32">
        <v>1668212</v>
      </c>
      <c r="O4">
        <v>2074912</v>
      </c>
    </row>
    <row r="5" spans="1:15" ht="16.5" thickBot="1" x14ac:dyDescent="0.3">
      <c r="A5" s="23" t="s">
        <v>14</v>
      </c>
      <c r="B5" s="24">
        <v>0</v>
      </c>
      <c r="C5" s="24">
        <v>0</v>
      </c>
      <c r="D5" s="24">
        <v>0</v>
      </c>
      <c r="E5" s="24">
        <v>27237</v>
      </c>
      <c r="F5" s="24">
        <v>42413</v>
      </c>
      <c r="G5" s="24">
        <v>68051</v>
      </c>
      <c r="H5" s="24">
        <v>94027</v>
      </c>
      <c r="I5" s="25">
        <v>75085</v>
      </c>
      <c r="J5" s="26">
        <v>58067.101770000001</v>
      </c>
      <c r="K5" s="26">
        <v>112753.069</v>
      </c>
      <c r="L5" s="26">
        <v>165803.92965999999</v>
      </c>
      <c r="M5" s="18">
        <v>354723</v>
      </c>
      <c r="N5" s="32">
        <v>381233</v>
      </c>
      <c r="O5" s="32">
        <v>305651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E3DB-F3DC-4306-9843-50CE1F7F00D5}">
  <dimension ref="A2:O3"/>
  <sheetViews>
    <sheetView tabSelected="1" workbookViewId="0">
      <selection activeCell="M31" sqref="M31"/>
    </sheetView>
  </sheetViews>
  <sheetFormatPr defaultRowHeight="15" x14ac:dyDescent="0.25"/>
  <cols>
    <col min="1" max="1" width="38.140625" customWidth="1"/>
  </cols>
  <sheetData>
    <row r="2" spans="1:15" x14ac:dyDescent="0.25">
      <c r="B2">
        <v>2011</v>
      </c>
      <c r="C2">
        <v>2012</v>
      </c>
      <c r="D2">
        <v>2013</v>
      </c>
      <c r="E2">
        <v>2014</v>
      </c>
      <c r="F2">
        <v>2015</v>
      </c>
      <c r="G2">
        <v>2016</v>
      </c>
      <c r="H2">
        <v>2017</v>
      </c>
      <c r="I2">
        <v>2018</v>
      </c>
      <c r="J2">
        <v>2019</v>
      </c>
      <c r="K2">
        <v>2020</v>
      </c>
      <c r="L2">
        <v>2021</v>
      </c>
      <c r="M2">
        <v>2022</v>
      </c>
      <c r="N2">
        <v>2023</v>
      </c>
      <c r="O2">
        <v>2024</v>
      </c>
    </row>
    <row r="3" spans="1:15" s="30" customFormat="1" ht="13.5" thickBot="1" x14ac:dyDescent="0.25">
      <c r="A3" s="27" t="s">
        <v>16</v>
      </c>
      <c r="B3" s="28">
        <v>740430</v>
      </c>
      <c r="C3" s="28">
        <v>795836</v>
      </c>
      <c r="D3" s="28">
        <v>781452</v>
      </c>
      <c r="E3" s="28">
        <v>813929</v>
      </c>
      <c r="F3" s="28">
        <v>826605</v>
      </c>
      <c r="G3" s="28">
        <v>849005</v>
      </c>
      <c r="H3" s="28">
        <v>906182</v>
      </c>
      <c r="I3" s="28">
        <v>926475</v>
      </c>
      <c r="J3" s="29">
        <v>985907.21756999998</v>
      </c>
      <c r="K3" s="29">
        <v>1110789.6656299999</v>
      </c>
      <c r="L3" s="29">
        <v>1116172.5409299999</v>
      </c>
      <c r="M3" s="29">
        <v>1182411</v>
      </c>
      <c r="N3" s="29">
        <v>1349040</v>
      </c>
      <c r="O3" s="29">
        <v>1563184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ON</vt:lpstr>
      <vt:lpstr>CL</vt:lpstr>
      <vt:lpstr>List4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Káňa Jaroslav, Ing., MHA</dc:creator>
  <cp:lastModifiedBy>Káňa Jaroslav, Ing., MHA</cp:lastModifiedBy>
  <dcterms:created xsi:type="dcterms:W3CDTF">2023-11-30T10:22:39Z</dcterms:created>
  <dcterms:modified xsi:type="dcterms:W3CDTF">2024-12-06T08:24:58Z</dcterms:modified>
</cp:coreProperties>
</file>