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3_ncr:1_{63EB3DE5-10AD-468C-833F-79E83CF474A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PST" sheetId="1" r:id="rId1"/>
    <sheet name="APIN" sheetId="2" r:id="rId2"/>
    <sheet name="List1" sheetId="3" r:id="rId3"/>
    <sheet name="KT" sheetId="4" r:id="rId4"/>
  </sheets>
  <definedNames>
    <definedName name="_xlnm._FilterDatabase" localSheetId="1" hidden="1">APIN!#REF!</definedName>
    <definedName name="_xlnm._FilterDatabase" localSheetId="0" hidden="1">APST!#REF!</definedName>
  </definedNames>
  <calcPr calcId="191029"/>
  <pivotCaches>
    <pivotCache cacheId="1" r:id="rId5"/>
  </pivotCaches>
</workbook>
</file>

<file path=xl/calcChain.xml><?xml version="1.0" encoding="utf-8"?>
<calcChain xmlns="http://schemas.openxmlformats.org/spreadsheetml/2006/main">
  <c r="J9" i="1" l="1"/>
  <c r="J8" i="1"/>
  <c r="M5" i="1"/>
  <c r="P6" i="1" l="1"/>
  <c r="P7" i="1"/>
  <c r="P8" i="1"/>
  <c r="P5" i="1"/>
  <c r="M9" i="1"/>
  <c r="L9" i="1"/>
  <c r="N9" i="1"/>
  <c r="K9" i="1"/>
  <c r="C12" i="1" l="1"/>
  <c r="C16" i="1"/>
  <c r="C7" i="1"/>
  <c r="B67" i="2" l="1"/>
  <c r="B68" i="2" s="1"/>
  <c r="B63" i="2"/>
  <c r="B62" i="2"/>
  <c r="B65" i="2" s="1"/>
  <c r="B57" i="2"/>
  <c r="B59" i="2" s="1"/>
  <c r="B50" i="2"/>
  <c r="B51" i="2" s="1"/>
  <c r="B46" i="2"/>
  <c r="B45" i="2"/>
  <c r="B48" i="2" s="1"/>
  <c r="B40" i="2"/>
  <c r="B42" i="2" s="1"/>
  <c r="B33" i="2"/>
  <c r="B34" i="2" s="1"/>
  <c r="B29" i="2"/>
  <c r="B28" i="2"/>
  <c r="B31" i="2" s="1"/>
  <c r="B22" i="2"/>
  <c r="B23" i="2"/>
  <c r="B10" i="2"/>
  <c r="B11" i="2"/>
  <c r="B15" i="2"/>
  <c r="B16" i="2" s="1"/>
  <c r="B5" i="2"/>
  <c r="B7" i="2" s="1"/>
  <c r="B15" i="1"/>
  <c r="B16" i="1" s="1"/>
  <c r="B11" i="1"/>
  <c r="B10" i="1"/>
  <c r="B7" i="1"/>
  <c r="B64" i="2" l="1"/>
  <c r="B47" i="2"/>
  <c r="B25" i="2"/>
  <c r="B12" i="2"/>
  <c r="B13" i="2"/>
  <c r="B30" i="2"/>
  <c r="B12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L7" authorId="0" shapeId="0" xr:uid="{12272FA4-469D-4310-9AEE-5FF9467689C3}">
      <text>
        <r>
          <rPr>
            <b/>
            <sz val="9"/>
            <color indexed="81"/>
            <rFont val="Tahoma"/>
            <family val="2"/>
            <charset val="238"/>
          </rPr>
          <t>Káňa Jaroslav, Ing., MHA:</t>
        </r>
        <r>
          <rPr>
            <sz val="9"/>
            <color indexed="81"/>
            <rFont val="Tahoma"/>
            <family val="2"/>
            <charset val="238"/>
          </rPr>
          <t xml:space="preserve">
41 sester při vyšším stupni
</t>
        </r>
      </text>
    </comment>
  </commentList>
</comments>
</file>

<file path=xl/sharedStrings.xml><?xml version="1.0" encoding="utf-8"?>
<sst xmlns="http://schemas.openxmlformats.org/spreadsheetml/2006/main" count="126" uniqueCount="49">
  <si>
    <t>Lékař se specializací</t>
  </si>
  <si>
    <t>Lékař s certifikovanou odborností</t>
  </si>
  <si>
    <t>Lékař bez certifikátu</t>
  </si>
  <si>
    <t>Celkem ON01</t>
  </si>
  <si>
    <t>Staniční sestra</t>
  </si>
  <si>
    <t>Sestra se specializací</t>
  </si>
  <si>
    <t>Celkem ON03 a ON04</t>
  </si>
  <si>
    <t>Sanitář a ošetřovatel</t>
  </si>
  <si>
    <t>Počet lůžek min 30</t>
  </si>
  <si>
    <t>Standard</t>
  </si>
  <si>
    <t>Celkem ON06</t>
  </si>
  <si>
    <t>FN OC</t>
  </si>
  <si>
    <t>BC</t>
  </si>
  <si>
    <t>BB</t>
  </si>
  <si>
    <t>Převodník</t>
  </si>
  <si>
    <t>Z toho ON03 minimálně</t>
  </si>
  <si>
    <t>Všeobecná nebo praktická sestra</t>
  </si>
  <si>
    <t>transplantační jednotka</t>
  </si>
  <si>
    <t>Tranplantační koordinátor</t>
  </si>
  <si>
    <t>Intenzivní péče I. Stupeň</t>
  </si>
  <si>
    <t>Intenzivní péče II. Stupeň</t>
  </si>
  <si>
    <t>Intenzivní péče III. Stupeň</t>
  </si>
  <si>
    <t>ON01</t>
  </si>
  <si>
    <t>ON03</t>
  </si>
  <si>
    <t>ON04</t>
  </si>
  <si>
    <t>ON05</t>
  </si>
  <si>
    <t>ON08</t>
  </si>
  <si>
    <t>ON06</t>
  </si>
  <si>
    <t>ON07</t>
  </si>
  <si>
    <t>ROK</t>
  </si>
  <si>
    <t>KATEG</t>
  </si>
  <si>
    <t>ORG</t>
  </si>
  <si>
    <t>PPEP</t>
  </si>
  <si>
    <t>Popisky sloupců</t>
  </si>
  <si>
    <t>Celkový součet</t>
  </si>
  <si>
    <t>Popisky řádků</t>
  </si>
  <si>
    <t>Součet z PPEP</t>
  </si>
  <si>
    <t>lůžka</t>
  </si>
  <si>
    <t>vyšetřoven</t>
  </si>
  <si>
    <t>FNOL</t>
  </si>
  <si>
    <t>STD</t>
  </si>
  <si>
    <t>JIP Tx</t>
  </si>
  <si>
    <t xml:space="preserve">JIP </t>
  </si>
  <si>
    <t>Klinika</t>
  </si>
  <si>
    <t>Klinika skut</t>
  </si>
  <si>
    <t>Lékař</t>
  </si>
  <si>
    <t>Sestra</t>
  </si>
  <si>
    <t>Sanitář</t>
  </si>
  <si>
    <r>
      <t xml:space="preserve">amb      </t>
    </r>
    <r>
      <rPr>
        <sz val="9"/>
        <color theme="1"/>
        <rFont val="Calibri"/>
        <family val="2"/>
        <charset val="238"/>
        <scheme val="minor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</si>
</sst>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4" fontId="0" fillId="0" borderId="0" xfId="0" applyNumberFormat="1"/>
    <xf numFmtId="2" fontId="0" fillId="2" borderId="1" xfId="0" applyNumberFormat="1" applyFill="1" applyBorder="1"/>
    <xf numFmtId="4" fontId="0" fillId="3" borderId="1" xfId="0" applyNumberFormat="1" applyFill="1" applyBorder="1"/>
    <xf numFmtId="0" fontId="1" fillId="0" borderId="0" xfId="0" applyFont="1"/>
    <xf numFmtId="49" fontId="0" fillId="0" borderId="0" xfId="0" applyNumberFormat="1"/>
    <xf numFmtId="0" fontId="0" fillId="3" borderId="1" xfId="0" applyFill="1" applyBorder="1"/>
    <xf numFmtId="0" fontId="0" fillId="4" borderId="1" xfId="0" applyFill="1" applyBorder="1"/>
    <xf numFmtId="4" fontId="0" fillId="4" borderId="1" xfId="0" applyNumberFormat="1" applyFill="1" applyBorder="1"/>
    <xf numFmtId="0" fontId="0" fillId="2" borderId="1" xfId="0" applyFill="1" applyBorder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4" fontId="1" fillId="0" borderId="1" xfId="0" applyNumberFormat="1" applyFont="1" applyBorder="1"/>
    <xf numFmtId="0" fontId="1" fillId="5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6" borderId="0" xfId="0" applyFill="1" applyAlignment="1">
      <alignment horizontal="left"/>
    </xf>
    <xf numFmtId="0" fontId="0" fillId="6" borderId="0" xfId="0" applyNumberFormat="1" applyFill="1"/>
    <xf numFmtId="0" fontId="0" fillId="7" borderId="0" xfId="0" applyFill="1" applyAlignment="1">
      <alignment horizontal="left"/>
    </xf>
    <xf numFmtId="0" fontId="0" fillId="7" borderId="0" xfId="0" applyNumberFormat="1" applyFill="1"/>
    <xf numFmtId="0" fontId="0" fillId="8" borderId="0" xfId="0" applyFill="1" applyAlignment="1">
      <alignment horizontal="left"/>
    </xf>
    <xf numFmtId="0" fontId="0" fillId="8" borderId="0" xfId="0" applyNumberFormat="1" applyFill="1"/>
    <xf numFmtId="4" fontId="1" fillId="0" borderId="0" xfId="0" applyNumberFormat="1" applyFont="1" applyBorder="1"/>
    <xf numFmtId="4" fontId="0" fillId="3" borderId="0" xfId="0" applyNumberFormat="1" applyFill="1" applyBorder="1"/>
    <xf numFmtId="4" fontId="1" fillId="3" borderId="0" xfId="0" applyNumberFormat="1" applyFont="1" applyFill="1" applyBorder="1"/>
    <xf numFmtId="4" fontId="0" fillId="4" borderId="0" xfId="0" applyNumberFormat="1" applyFill="1" applyBorder="1"/>
    <xf numFmtId="4" fontId="1" fillId="4" borderId="0" xfId="0" applyNumberFormat="1" applyFont="1" applyFill="1" applyBorder="1"/>
    <xf numFmtId="2" fontId="0" fillId="2" borderId="0" xfId="0" applyNumberFormat="1" applyFill="1" applyBorder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/>
    <xf numFmtId="0" fontId="0" fillId="9" borderId="0" xfId="0" applyFill="1"/>
    <xf numFmtId="4" fontId="1" fillId="9" borderId="0" xfId="0" applyNumberFormat="1" applyFont="1" applyFill="1" applyAlignment="1">
      <alignment horizontal="right"/>
    </xf>
    <xf numFmtId="4" fontId="3" fillId="9" borderId="0" xfId="0" applyNumberFormat="1" applyFont="1" applyFill="1"/>
    <xf numFmtId="4" fontId="0" fillId="9" borderId="0" xfId="0" applyNumberFormat="1" applyFill="1"/>
    <xf numFmtId="4" fontId="1" fillId="9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0" fillId="3" borderId="0" xfId="0" applyNumberFormat="1" applyFill="1"/>
    <xf numFmtId="4" fontId="3" fillId="3" borderId="0" xfId="0" applyNumberFormat="1" applyFont="1" applyFill="1"/>
    <xf numFmtId="4" fontId="1" fillId="3" borderId="0" xfId="0" applyNumberFormat="1" applyFont="1" applyFill="1"/>
  </cellXfs>
  <cellStyles count="1">
    <cellStyle name="Normální" xfId="0" builtinId="0"/>
  </cellStyles>
  <dxfs count="3">
    <dxf>
      <fill>
        <patternFill patternType="solid">
          <bgColor theme="5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273.311270601851" createdVersion="6" refreshedVersion="6" minRefreshableVersion="3" recordCount="27" xr:uid="{16610285-64E8-49F3-AEDC-EC303B91B986}">
  <cacheSource type="worksheet">
    <worksheetSource ref="A1:D28" sheet="List1"/>
  </cacheSource>
  <cacheFields count="4">
    <cacheField name="ROK" numFmtId="0">
      <sharedItems containsSemiMixedTypes="0" containsString="0" containsNumber="1" containsInteger="1" minValue="2022" maxValue="2022"/>
    </cacheField>
    <cacheField name="KATEG" numFmtId="0">
      <sharedItems count="7">
        <s v="ON01"/>
        <s v="ON03"/>
        <s v="ON04"/>
        <s v="ON05"/>
        <s v="ON08"/>
        <s v="ON06"/>
        <s v="ON07"/>
      </sharedItems>
    </cacheField>
    <cacheField name="ORG" numFmtId="0">
      <sharedItems containsSemiMixedTypes="0" containsString="0" containsNumber="1" containsInteger="1" minValue="3201" maxValue="3285" count="9">
        <n v="3201"/>
        <n v="3211"/>
        <n v="3221"/>
        <n v="3231"/>
        <n v="3232"/>
        <n v="3241"/>
        <n v="3282"/>
        <n v="3284"/>
        <n v="3285"/>
      </sharedItems>
    </cacheField>
    <cacheField name="PPEP" numFmtId="0">
      <sharedItems containsSemiMixedTypes="0" containsString="0" containsNumber="1" minValue="0" maxValue="28.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2022"/>
    <x v="0"/>
    <x v="0"/>
    <n v="2"/>
  </r>
  <r>
    <n v="2022"/>
    <x v="1"/>
    <x v="0"/>
    <n v="1"/>
  </r>
  <r>
    <n v="2022"/>
    <x v="2"/>
    <x v="0"/>
    <n v="1"/>
  </r>
  <r>
    <n v="2022"/>
    <x v="3"/>
    <x v="0"/>
    <n v="1"/>
  </r>
  <r>
    <n v="2022"/>
    <x v="4"/>
    <x v="0"/>
    <n v="3.9"/>
  </r>
  <r>
    <n v="2022"/>
    <x v="0"/>
    <x v="1"/>
    <n v="18.62"/>
  </r>
  <r>
    <n v="2022"/>
    <x v="1"/>
    <x v="1"/>
    <n v="17.88"/>
  </r>
  <r>
    <n v="2022"/>
    <x v="2"/>
    <x v="1"/>
    <n v="0"/>
  </r>
  <r>
    <n v="2022"/>
    <x v="5"/>
    <x v="1"/>
    <n v="5.33"/>
  </r>
  <r>
    <n v="2022"/>
    <x v="0"/>
    <x v="2"/>
    <n v="3"/>
  </r>
  <r>
    <n v="2022"/>
    <x v="1"/>
    <x v="2"/>
    <n v="14.42"/>
  </r>
  <r>
    <n v="2022"/>
    <x v="5"/>
    <x v="2"/>
    <n v="3"/>
  </r>
  <r>
    <n v="2022"/>
    <x v="4"/>
    <x v="2"/>
    <n v="3"/>
  </r>
  <r>
    <n v="2022"/>
    <x v="0"/>
    <x v="3"/>
    <n v="2.5"/>
  </r>
  <r>
    <n v="2022"/>
    <x v="1"/>
    <x v="3"/>
    <n v="19.29"/>
  </r>
  <r>
    <n v="2022"/>
    <x v="5"/>
    <x v="3"/>
    <n v="4"/>
  </r>
  <r>
    <n v="2022"/>
    <x v="0"/>
    <x v="4"/>
    <n v="0.87"/>
  </r>
  <r>
    <n v="2022"/>
    <x v="1"/>
    <x v="4"/>
    <n v="12.44"/>
  </r>
  <r>
    <n v="2022"/>
    <x v="5"/>
    <x v="4"/>
    <n v="3"/>
  </r>
  <r>
    <n v="2022"/>
    <x v="0"/>
    <x v="5"/>
    <n v="0.05"/>
  </r>
  <r>
    <n v="2022"/>
    <x v="2"/>
    <x v="5"/>
    <n v="28.67"/>
  </r>
  <r>
    <n v="2022"/>
    <x v="3"/>
    <x v="5"/>
    <n v="14.78"/>
  </r>
  <r>
    <n v="2022"/>
    <x v="5"/>
    <x v="5"/>
    <n v="3"/>
  </r>
  <r>
    <n v="2022"/>
    <x v="6"/>
    <x v="5"/>
    <n v="0.65"/>
  </r>
  <r>
    <n v="2022"/>
    <x v="2"/>
    <x v="6"/>
    <n v="1"/>
  </r>
  <r>
    <n v="2022"/>
    <x v="2"/>
    <x v="7"/>
    <n v="0.92"/>
  </r>
  <r>
    <n v="2022"/>
    <x v="2"/>
    <x v="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CE4363-6D70-4778-8B33-4B389AA536D5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I14" firstHeaderRow="1" firstDataRow="2" firstDataCol="1"/>
  <pivotFields count="4">
    <pivotField showAll="0"/>
    <pivotField axis="axisCol" showAll="0">
      <items count="8">
        <item x="0"/>
        <item x="1"/>
        <item x="2"/>
        <item x="3"/>
        <item x="5"/>
        <item x="6"/>
        <item x="4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učet z PPEP" fld="3" baseField="0" baseItem="0"/>
  </dataFields>
  <formats count="3">
    <format dxfId="2">
      <pivotArea dataOnly="0" fieldPosition="0">
        <references count="1">
          <reference field="2" count="2">
            <x v="3"/>
            <x v="4"/>
          </reference>
        </references>
      </pivotArea>
    </format>
    <format dxfId="1">
      <pivotArea dataOnly="0" fieldPosition="0">
        <references count="1">
          <reference field="2" count="1">
            <x v="1"/>
          </reference>
        </references>
      </pivotArea>
    </format>
    <format dxfId="0">
      <pivotArea dataOnly="0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workbookViewId="0">
      <selection activeCell="G27" sqref="G27"/>
    </sheetView>
  </sheetViews>
  <sheetFormatPr defaultRowHeight="15" x14ac:dyDescent="0.25"/>
  <cols>
    <col min="1" max="1" width="31.7109375" style="6" customWidth="1"/>
    <col min="4" max="4" width="22.28515625" bestFit="1" customWidth="1"/>
    <col min="5" max="5" width="6.85546875" customWidth="1"/>
    <col min="6" max="6" width="5.85546875" bestFit="1" customWidth="1"/>
    <col min="7" max="7" width="9.85546875" style="1" bestFit="1" customWidth="1"/>
    <col min="8" max="8" width="20.5703125" style="2" bestFit="1" customWidth="1"/>
    <col min="9" max="9" width="15.42578125" style="2" customWidth="1"/>
    <col min="10" max="10" width="5.5703125" bestFit="1" customWidth="1"/>
    <col min="11" max="11" width="7.7109375" style="2" customWidth="1"/>
    <col min="12" max="12" width="8.42578125" style="2" customWidth="1"/>
    <col min="13" max="13" width="5.5703125" style="2" customWidth="1"/>
    <col min="14" max="14" width="10.42578125" style="2" customWidth="1"/>
    <col min="15" max="16" width="7.7109375" customWidth="1"/>
    <col min="17" max="17" width="16.7109375" bestFit="1" customWidth="1"/>
  </cols>
  <sheetData>
    <row r="1" spans="1:16" x14ac:dyDescent="0.25">
      <c r="A1" s="5" t="s">
        <v>9</v>
      </c>
      <c r="C1" t="s">
        <v>39</v>
      </c>
      <c r="E1" t="s">
        <v>11</v>
      </c>
      <c r="F1" s="1"/>
      <c r="G1" s="2"/>
      <c r="N1"/>
    </row>
    <row r="2" spans="1:16" x14ac:dyDescent="0.25">
      <c r="A2" s="16" t="s">
        <v>8</v>
      </c>
      <c r="B2" s="15">
        <v>30</v>
      </c>
      <c r="C2" s="26">
        <v>30</v>
      </c>
      <c r="E2" t="s">
        <v>12</v>
      </c>
      <c r="F2" s="1" t="s">
        <v>13</v>
      </c>
      <c r="G2" s="2" t="s">
        <v>14</v>
      </c>
    </row>
    <row r="3" spans="1:16" x14ac:dyDescent="0.25">
      <c r="F3" s="1"/>
      <c r="G3" s="2"/>
      <c r="N3"/>
    </row>
    <row r="4" spans="1:16" x14ac:dyDescent="0.25">
      <c r="A4" s="7" t="s">
        <v>0</v>
      </c>
      <c r="B4" s="4">
        <v>2</v>
      </c>
      <c r="C4" s="27">
        <v>2</v>
      </c>
      <c r="F4" s="1"/>
      <c r="G4" s="2"/>
      <c r="I4" s="32"/>
      <c r="J4" s="36"/>
      <c r="K4" s="37" t="s">
        <v>45</v>
      </c>
      <c r="L4" s="41" t="s">
        <v>46</v>
      </c>
      <c r="M4" s="41"/>
      <c r="N4" s="34" t="s">
        <v>47</v>
      </c>
      <c r="O4" s="33" t="s">
        <v>37</v>
      </c>
    </row>
    <row r="5" spans="1:16" x14ac:dyDescent="0.25">
      <c r="A5" s="7" t="s">
        <v>1</v>
      </c>
      <c r="B5" s="4">
        <v>2</v>
      </c>
      <c r="C5" s="27">
        <v>1</v>
      </c>
      <c r="F5" s="1"/>
      <c r="G5" s="2"/>
      <c r="I5" s="2" t="s">
        <v>40</v>
      </c>
      <c r="J5" s="38">
        <v>19.399999999999999</v>
      </c>
      <c r="K5" s="39">
        <v>7</v>
      </c>
      <c r="L5" s="42">
        <v>28</v>
      </c>
      <c r="M5" s="43">
        <f>20.25+1</f>
        <v>21.25</v>
      </c>
      <c r="N5" s="2">
        <v>9</v>
      </c>
      <c r="O5" s="35">
        <v>30</v>
      </c>
      <c r="P5" s="2">
        <f>M5-L5</f>
        <v>-6.75</v>
      </c>
    </row>
    <row r="6" spans="1:16" x14ac:dyDescent="0.25">
      <c r="A6" s="7" t="s">
        <v>2</v>
      </c>
      <c r="B6" s="4">
        <v>3</v>
      </c>
      <c r="C6" s="27">
        <v>1</v>
      </c>
      <c r="F6" s="1"/>
      <c r="G6" s="2"/>
      <c r="I6" s="2" t="s">
        <v>41</v>
      </c>
      <c r="J6" s="38">
        <v>2.2000000000000002</v>
      </c>
      <c r="K6" s="39">
        <v>3.8</v>
      </c>
      <c r="L6" s="42">
        <v>13</v>
      </c>
      <c r="M6" s="43">
        <v>13.75</v>
      </c>
      <c r="N6" s="2">
        <v>4</v>
      </c>
      <c r="O6" s="35">
        <v>6</v>
      </c>
      <c r="P6" s="2">
        <f t="shared" ref="P6:P8" si="0">M6-L6</f>
        <v>0.75</v>
      </c>
    </row>
    <row r="7" spans="1:16" x14ac:dyDescent="0.25">
      <c r="A7" s="13" t="s">
        <v>3</v>
      </c>
      <c r="B7" s="14">
        <f>SUM(B4:B6)</f>
        <v>7</v>
      </c>
      <c r="C7" s="28">
        <f>SUM(C4:C6)</f>
        <v>4</v>
      </c>
      <c r="E7">
        <v>20.260000000000002</v>
      </c>
      <c r="F7" s="1">
        <v>18.62</v>
      </c>
      <c r="G7" s="2">
        <v>-9</v>
      </c>
      <c r="I7" s="2" t="s">
        <v>42</v>
      </c>
      <c r="J7" s="38">
        <v>0.6</v>
      </c>
      <c r="K7" s="39">
        <v>6.5</v>
      </c>
      <c r="L7" s="42">
        <v>21</v>
      </c>
      <c r="M7" s="43">
        <v>17.25</v>
      </c>
      <c r="N7" s="2">
        <v>4</v>
      </c>
      <c r="O7" s="35">
        <v>10</v>
      </c>
      <c r="P7" s="2">
        <f t="shared" si="0"/>
        <v>-3.75</v>
      </c>
    </row>
    <row r="8" spans="1:16" x14ac:dyDescent="0.25">
      <c r="A8"/>
      <c r="B8" s="2"/>
      <c r="C8" s="2"/>
      <c r="F8" s="1"/>
      <c r="G8" s="2"/>
      <c r="I8" s="2" t="s">
        <v>48</v>
      </c>
      <c r="J8" s="38">
        <f>3+2</f>
        <v>5</v>
      </c>
      <c r="K8" s="39">
        <v>6</v>
      </c>
      <c r="L8" s="42">
        <v>12</v>
      </c>
      <c r="M8" s="43">
        <v>15</v>
      </c>
      <c r="N8" s="2">
        <v>1</v>
      </c>
      <c r="O8" s="35">
        <v>9</v>
      </c>
      <c r="P8" s="2">
        <f t="shared" si="0"/>
        <v>3</v>
      </c>
    </row>
    <row r="9" spans="1:16" x14ac:dyDescent="0.25">
      <c r="A9" s="8" t="s">
        <v>4</v>
      </c>
      <c r="B9" s="9">
        <v>1</v>
      </c>
      <c r="C9" s="29">
        <v>1</v>
      </c>
      <c r="F9" s="1"/>
      <c r="G9" s="2"/>
      <c r="I9" s="32" t="s">
        <v>43</v>
      </c>
      <c r="J9" s="38">
        <f>SUM(J5:J8)</f>
        <v>27.2</v>
      </c>
      <c r="K9" s="40">
        <f>SUM(K5:K8)</f>
        <v>23.3</v>
      </c>
      <c r="L9" s="44">
        <f t="shared" ref="L9:N9" si="1">SUM(L5:L8)</f>
        <v>74</v>
      </c>
      <c r="M9" s="43">
        <f>SUM(M5:M8)</f>
        <v>67.25</v>
      </c>
      <c r="N9" s="32">
        <f t="shared" si="1"/>
        <v>18</v>
      </c>
      <c r="O9" s="5"/>
    </row>
    <row r="10" spans="1:16" x14ac:dyDescent="0.25">
      <c r="A10" s="8" t="s">
        <v>5</v>
      </c>
      <c r="B10" s="9">
        <f>0.2*B2</f>
        <v>6</v>
      </c>
      <c r="C10" s="29"/>
      <c r="F10" s="1"/>
      <c r="G10" s="2"/>
      <c r="I10" s="2" t="s">
        <v>44</v>
      </c>
      <c r="J10" s="36"/>
      <c r="K10" s="39">
        <v>26.2</v>
      </c>
      <c r="L10" s="42">
        <v>67.25</v>
      </c>
      <c r="M10" s="43"/>
      <c r="N10" s="2">
        <v>19</v>
      </c>
    </row>
    <row r="11" spans="1:16" x14ac:dyDescent="0.25">
      <c r="A11" s="8" t="s">
        <v>16</v>
      </c>
      <c r="B11" s="9">
        <f>0.7*B2</f>
        <v>21</v>
      </c>
      <c r="C11" s="29">
        <v>9</v>
      </c>
      <c r="F11" s="1"/>
      <c r="G11" s="2"/>
      <c r="N11"/>
    </row>
    <row r="12" spans="1:16" x14ac:dyDescent="0.25">
      <c r="A12" s="11" t="s">
        <v>6</v>
      </c>
      <c r="B12" s="12">
        <f>SUM(B9:B11)</f>
        <v>28</v>
      </c>
      <c r="C12" s="30">
        <f>SUM(C9:C11)</f>
        <v>10</v>
      </c>
      <c r="E12">
        <v>18.54</v>
      </c>
      <c r="F12" s="1">
        <v>17.88</v>
      </c>
      <c r="G12" s="2"/>
      <c r="N12"/>
    </row>
    <row r="13" spans="1:16" x14ac:dyDescent="0.25">
      <c r="A13" s="11" t="s">
        <v>15</v>
      </c>
      <c r="B13" s="12">
        <f>+B9+B10</f>
        <v>7</v>
      </c>
      <c r="C13" s="30"/>
      <c r="F13" s="1"/>
      <c r="G13" s="2"/>
      <c r="N13"/>
    </row>
    <row r="15" spans="1:16" x14ac:dyDescent="0.25">
      <c r="A15" s="10" t="s">
        <v>7</v>
      </c>
      <c r="B15" s="3">
        <f>0.3*B2</f>
        <v>9</v>
      </c>
      <c r="C15" s="31">
        <v>4</v>
      </c>
      <c r="F15" s="1"/>
      <c r="G15" s="2"/>
      <c r="N15"/>
    </row>
    <row r="16" spans="1:16" x14ac:dyDescent="0.25">
      <c r="A16" s="13" t="s">
        <v>10</v>
      </c>
      <c r="B16" s="14">
        <f>+B15</f>
        <v>9</v>
      </c>
      <c r="C16" s="28">
        <f>SUM(C15)</f>
        <v>4</v>
      </c>
      <c r="E16">
        <v>5.48</v>
      </c>
      <c r="F16" s="1">
        <v>5.33</v>
      </c>
      <c r="G16" s="2"/>
      <c r="N16"/>
    </row>
  </sheetData>
  <phoneticPr fontId="2" type="noConversion"/>
  <pageMargins left="0.7" right="0.7" top="0.75" bottom="0.75" header="0.3" footer="0.3"/>
  <pageSetup paperSize="9" scale="4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A376-DBF1-401C-87E1-61F74A13816C}">
  <sheetPr>
    <pageSetUpPr fitToPage="1"/>
  </sheetPr>
  <dimension ref="A1:B68"/>
  <sheetViews>
    <sheetView topLeftCell="A37" workbookViewId="0">
      <selection activeCell="B38" sqref="B38"/>
    </sheetView>
  </sheetViews>
  <sheetFormatPr defaultRowHeight="15" x14ac:dyDescent="0.25"/>
  <cols>
    <col min="1" max="1" width="31.5703125" customWidth="1"/>
    <col min="3" max="3" width="19" customWidth="1"/>
    <col min="4" max="4" width="14.28515625" bestFit="1" customWidth="1"/>
    <col min="5" max="5" width="18.140625" customWidth="1"/>
  </cols>
  <sheetData>
    <row r="1" spans="1:2" x14ac:dyDescent="0.25">
      <c r="A1" s="5" t="s">
        <v>17</v>
      </c>
    </row>
    <row r="2" spans="1:2" x14ac:dyDescent="0.25">
      <c r="A2" s="16" t="s">
        <v>8</v>
      </c>
      <c r="B2" s="15">
        <v>6</v>
      </c>
    </row>
    <row r="3" spans="1:2" x14ac:dyDescent="0.25">
      <c r="A3" s="6"/>
    </row>
    <row r="4" spans="1:2" x14ac:dyDescent="0.25">
      <c r="A4" s="7" t="s">
        <v>0</v>
      </c>
      <c r="B4" s="4">
        <v>2</v>
      </c>
    </row>
    <row r="5" spans="1:2" x14ac:dyDescent="0.25">
      <c r="A5" s="7" t="s">
        <v>1</v>
      </c>
      <c r="B5" s="4">
        <f>0.3*B2</f>
        <v>1.7999999999999998</v>
      </c>
    </row>
    <row r="6" spans="1:2" x14ac:dyDescent="0.25">
      <c r="A6" s="7" t="s">
        <v>2</v>
      </c>
      <c r="B6" s="4">
        <v>0</v>
      </c>
    </row>
    <row r="7" spans="1:2" x14ac:dyDescent="0.25">
      <c r="A7" s="13" t="s">
        <v>3</v>
      </c>
      <c r="B7" s="14">
        <f>SUM(B4:B6)</f>
        <v>3.8</v>
      </c>
    </row>
    <row r="8" spans="1:2" x14ac:dyDescent="0.25">
      <c r="B8" s="2"/>
    </row>
    <row r="9" spans="1:2" x14ac:dyDescent="0.25">
      <c r="A9" s="8" t="s">
        <v>4</v>
      </c>
      <c r="B9" s="9">
        <v>1</v>
      </c>
    </row>
    <row r="10" spans="1:2" x14ac:dyDescent="0.25">
      <c r="A10" s="8" t="s">
        <v>5</v>
      </c>
      <c r="B10" s="9">
        <f>0.25*2*B2</f>
        <v>3</v>
      </c>
    </row>
    <row r="11" spans="1:2" x14ac:dyDescent="0.25">
      <c r="A11" s="8" t="s">
        <v>16</v>
      </c>
      <c r="B11" s="9">
        <f>0.75*2*B2</f>
        <v>9</v>
      </c>
    </row>
    <row r="12" spans="1:2" x14ac:dyDescent="0.25">
      <c r="A12" s="11" t="s">
        <v>6</v>
      </c>
      <c r="B12" s="12">
        <f>SUM(B9:B11)</f>
        <v>13</v>
      </c>
    </row>
    <row r="13" spans="1:2" x14ac:dyDescent="0.25">
      <c r="A13" s="11" t="s">
        <v>15</v>
      </c>
      <c r="B13" s="12">
        <f>+B9+B10</f>
        <v>4</v>
      </c>
    </row>
    <row r="14" spans="1:2" x14ac:dyDescent="0.25">
      <c r="A14" s="6"/>
    </row>
    <row r="15" spans="1:2" x14ac:dyDescent="0.25">
      <c r="A15" s="10" t="s">
        <v>7</v>
      </c>
      <c r="B15" s="3">
        <f>0.2*B2</f>
        <v>1.2000000000000002</v>
      </c>
    </row>
    <row r="16" spans="1:2" x14ac:dyDescent="0.25">
      <c r="A16" s="13" t="s">
        <v>10</v>
      </c>
      <c r="B16" s="14">
        <f>+B15</f>
        <v>1.2000000000000002</v>
      </c>
    </row>
    <row r="17" spans="1:2" x14ac:dyDescent="0.25">
      <c r="A17" s="13" t="s">
        <v>18</v>
      </c>
      <c r="B17" s="14">
        <v>1</v>
      </c>
    </row>
    <row r="19" spans="1:2" x14ac:dyDescent="0.25">
      <c r="A19" s="5" t="s">
        <v>19</v>
      </c>
    </row>
    <row r="20" spans="1:2" x14ac:dyDescent="0.25">
      <c r="A20" s="16" t="s">
        <v>8</v>
      </c>
      <c r="B20" s="15">
        <v>10</v>
      </c>
    </row>
    <row r="21" spans="1:2" x14ac:dyDescent="0.25">
      <c r="A21" s="6"/>
    </row>
    <row r="22" spans="1:2" x14ac:dyDescent="0.25">
      <c r="A22" s="7" t="s">
        <v>0</v>
      </c>
      <c r="B22" s="4">
        <f>1+0.3*B20</f>
        <v>4</v>
      </c>
    </row>
    <row r="23" spans="1:2" x14ac:dyDescent="0.25">
      <c r="A23" s="7" t="s">
        <v>1</v>
      </c>
      <c r="B23" s="4">
        <f>0.25*B20</f>
        <v>2.5</v>
      </c>
    </row>
    <row r="24" spans="1:2" x14ac:dyDescent="0.25">
      <c r="A24" s="7" t="s">
        <v>2</v>
      </c>
      <c r="B24" s="4">
        <v>0</v>
      </c>
    </row>
    <row r="25" spans="1:2" x14ac:dyDescent="0.25">
      <c r="A25" s="13" t="s">
        <v>3</v>
      </c>
      <c r="B25" s="14">
        <f>SUM(B22:B24)</f>
        <v>6.5</v>
      </c>
    </row>
    <row r="26" spans="1:2" x14ac:dyDescent="0.25">
      <c r="B26" s="2"/>
    </row>
    <row r="27" spans="1:2" x14ac:dyDescent="0.25">
      <c r="A27" s="8" t="s">
        <v>4</v>
      </c>
      <c r="B27" s="9">
        <v>1</v>
      </c>
    </row>
    <row r="28" spans="1:2" x14ac:dyDescent="0.25">
      <c r="A28" s="8" t="s">
        <v>5</v>
      </c>
      <c r="B28" s="9">
        <f>0.5*4*B20</f>
        <v>20</v>
      </c>
    </row>
    <row r="29" spans="1:2" x14ac:dyDescent="0.25">
      <c r="A29" s="8" t="s">
        <v>16</v>
      </c>
      <c r="B29" s="9">
        <f>0.5*4*B20</f>
        <v>20</v>
      </c>
    </row>
    <row r="30" spans="1:2" x14ac:dyDescent="0.25">
      <c r="A30" s="11" t="s">
        <v>6</v>
      </c>
      <c r="B30" s="12">
        <f>SUM(B27:B29)</f>
        <v>41</v>
      </c>
    </row>
    <row r="31" spans="1:2" x14ac:dyDescent="0.25">
      <c r="A31" s="11" t="s">
        <v>15</v>
      </c>
      <c r="B31" s="12">
        <f>+B27+B28</f>
        <v>21</v>
      </c>
    </row>
    <row r="32" spans="1:2" x14ac:dyDescent="0.25">
      <c r="A32" s="6"/>
    </row>
    <row r="33" spans="1:2" x14ac:dyDescent="0.25">
      <c r="A33" s="10" t="s">
        <v>7</v>
      </c>
      <c r="B33" s="3">
        <f>0.4*B20</f>
        <v>4</v>
      </c>
    </row>
    <row r="34" spans="1:2" x14ac:dyDescent="0.25">
      <c r="A34" s="13" t="s">
        <v>10</v>
      </c>
      <c r="B34" s="14">
        <f>+B33</f>
        <v>4</v>
      </c>
    </row>
    <row r="36" spans="1:2" x14ac:dyDescent="0.25">
      <c r="A36" s="5" t="s">
        <v>20</v>
      </c>
    </row>
    <row r="37" spans="1:2" x14ac:dyDescent="0.25">
      <c r="A37" s="16" t="s">
        <v>8</v>
      </c>
      <c r="B37" s="15">
        <v>10</v>
      </c>
    </row>
    <row r="38" spans="1:2" x14ac:dyDescent="0.25">
      <c r="A38" s="6"/>
    </row>
    <row r="39" spans="1:2" x14ac:dyDescent="0.25">
      <c r="A39" s="7" t="s">
        <v>0</v>
      </c>
      <c r="B39" s="4">
        <v>2</v>
      </c>
    </row>
    <row r="40" spans="1:2" x14ac:dyDescent="0.25">
      <c r="A40" s="7" t="s">
        <v>1</v>
      </c>
      <c r="B40" s="4">
        <f>0.25*B37</f>
        <v>2.5</v>
      </c>
    </row>
    <row r="41" spans="1:2" x14ac:dyDescent="0.25">
      <c r="A41" s="7" t="s">
        <v>2</v>
      </c>
      <c r="B41" s="4">
        <v>0</v>
      </c>
    </row>
    <row r="42" spans="1:2" x14ac:dyDescent="0.25">
      <c r="A42" s="13" t="s">
        <v>3</v>
      </c>
      <c r="B42" s="14">
        <f>SUM(B39:B41)</f>
        <v>4.5</v>
      </c>
    </row>
    <row r="43" spans="1:2" x14ac:dyDescent="0.25">
      <c r="B43" s="2"/>
    </row>
    <row r="44" spans="1:2" x14ac:dyDescent="0.25">
      <c r="A44" s="8" t="s">
        <v>4</v>
      </c>
      <c r="B44" s="9">
        <v>1</v>
      </c>
    </row>
    <row r="45" spans="1:2" x14ac:dyDescent="0.25">
      <c r="A45" s="8" t="s">
        <v>5</v>
      </c>
      <c r="B45" s="9">
        <f>0.5*4*B37</f>
        <v>20</v>
      </c>
    </row>
    <row r="46" spans="1:2" x14ac:dyDescent="0.25">
      <c r="A46" s="8" t="s">
        <v>16</v>
      </c>
      <c r="B46" s="9">
        <f>0.5*4*B37</f>
        <v>20</v>
      </c>
    </row>
    <row r="47" spans="1:2" x14ac:dyDescent="0.25">
      <c r="A47" s="11" t="s">
        <v>6</v>
      </c>
      <c r="B47" s="12">
        <f>SUM(B44:B46)</f>
        <v>41</v>
      </c>
    </row>
    <row r="48" spans="1:2" x14ac:dyDescent="0.25">
      <c r="A48" s="11" t="s">
        <v>15</v>
      </c>
      <c r="B48" s="12">
        <f>+B44+B45</f>
        <v>21</v>
      </c>
    </row>
    <row r="49" spans="1:2" x14ac:dyDescent="0.25">
      <c r="A49" s="6"/>
    </row>
    <row r="50" spans="1:2" x14ac:dyDescent="0.25">
      <c r="A50" s="10" t="s">
        <v>7</v>
      </c>
      <c r="B50" s="3">
        <f>0.4*B37</f>
        <v>4</v>
      </c>
    </row>
    <row r="51" spans="1:2" x14ac:dyDescent="0.25">
      <c r="A51" s="13" t="s">
        <v>10</v>
      </c>
      <c r="B51" s="14">
        <f>+B50</f>
        <v>4</v>
      </c>
    </row>
    <row r="53" spans="1:2" x14ac:dyDescent="0.25">
      <c r="A53" s="5" t="s">
        <v>21</v>
      </c>
    </row>
    <row r="54" spans="1:2" x14ac:dyDescent="0.25">
      <c r="A54" s="16" t="s">
        <v>8</v>
      </c>
      <c r="B54" s="15">
        <v>10</v>
      </c>
    </row>
    <row r="55" spans="1:2" x14ac:dyDescent="0.25">
      <c r="A55" s="6"/>
    </row>
    <row r="56" spans="1:2" x14ac:dyDescent="0.25">
      <c r="A56" s="7" t="s">
        <v>0</v>
      </c>
      <c r="B56" s="4">
        <v>1</v>
      </c>
    </row>
    <row r="57" spans="1:2" x14ac:dyDescent="0.25">
      <c r="A57" s="7" t="s">
        <v>1</v>
      </c>
      <c r="B57" s="4">
        <f>0.2*B54</f>
        <v>2</v>
      </c>
    </row>
    <row r="58" spans="1:2" x14ac:dyDescent="0.25">
      <c r="A58" s="7" t="s">
        <v>2</v>
      </c>
      <c r="B58" s="4">
        <v>0</v>
      </c>
    </row>
    <row r="59" spans="1:2" x14ac:dyDescent="0.25">
      <c r="A59" s="13" t="s">
        <v>3</v>
      </c>
      <c r="B59" s="14">
        <f>SUM(B56:B58)</f>
        <v>3</v>
      </c>
    </row>
    <row r="60" spans="1:2" x14ac:dyDescent="0.25">
      <c r="B60" s="2"/>
    </row>
    <row r="61" spans="1:2" x14ac:dyDescent="0.25">
      <c r="A61" s="8" t="s">
        <v>4</v>
      </c>
      <c r="B61" s="9">
        <v>1</v>
      </c>
    </row>
    <row r="62" spans="1:2" x14ac:dyDescent="0.25">
      <c r="A62" s="8" t="s">
        <v>5</v>
      </c>
      <c r="B62" s="9">
        <f>0.25*2*B54</f>
        <v>5</v>
      </c>
    </row>
    <row r="63" spans="1:2" x14ac:dyDescent="0.25">
      <c r="A63" s="8" t="s">
        <v>16</v>
      </c>
      <c r="B63" s="9">
        <f>0.75*2*B54</f>
        <v>15</v>
      </c>
    </row>
    <row r="64" spans="1:2" x14ac:dyDescent="0.25">
      <c r="A64" s="11" t="s">
        <v>6</v>
      </c>
      <c r="B64" s="12">
        <f>SUM(B61:B63)</f>
        <v>21</v>
      </c>
    </row>
    <row r="65" spans="1:2" x14ac:dyDescent="0.25">
      <c r="A65" s="11" t="s">
        <v>15</v>
      </c>
      <c r="B65" s="12">
        <f>+B61+B62</f>
        <v>6</v>
      </c>
    </row>
    <row r="66" spans="1:2" x14ac:dyDescent="0.25">
      <c r="A66" s="6"/>
    </row>
    <row r="67" spans="1:2" x14ac:dyDescent="0.25">
      <c r="A67" s="10" t="s">
        <v>7</v>
      </c>
      <c r="B67" s="3">
        <f>0.3*B54</f>
        <v>3</v>
      </c>
    </row>
    <row r="68" spans="1:2" x14ac:dyDescent="0.25">
      <c r="A68" s="13" t="s">
        <v>10</v>
      </c>
      <c r="B68" s="14">
        <f>+B67</f>
        <v>3</v>
      </c>
    </row>
  </sheetData>
  <pageMargins left="0.70866141732283472" right="0.70866141732283472" top="0.15748031496062992" bottom="0.15748031496062992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DD78-0754-4A31-B9DC-7CA68F07E78C}">
  <dimension ref="A1:D28"/>
  <sheetViews>
    <sheetView workbookViewId="0">
      <selection sqref="A1:D28"/>
    </sheetView>
  </sheetViews>
  <sheetFormatPr defaultRowHeight="15" x14ac:dyDescent="0.25"/>
  <sheetData>
    <row r="1" spans="1:4" x14ac:dyDescent="0.25">
      <c r="A1" t="s">
        <v>29</v>
      </c>
      <c r="B1" t="s">
        <v>30</v>
      </c>
      <c r="C1" t="s">
        <v>31</v>
      </c>
      <c r="D1" t="s">
        <v>32</v>
      </c>
    </row>
    <row r="2" spans="1:4" x14ac:dyDescent="0.25">
      <c r="A2">
        <v>2022</v>
      </c>
      <c r="B2" t="s">
        <v>22</v>
      </c>
      <c r="C2">
        <v>3201</v>
      </c>
      <c r="D2">
        <v>2</v>
      </c>
    </row>
    <row r="3" spans="1:4" x14ac:dyDescent="0.25">
      <c r="A3">
        <v>2022</v>
      </c>
      <c r="B3" t="s">
        <v>23</v>
      </c>
      <c r="C3">
        <v>3201</v>
      </c>
      <c r="D3">
        <v>1</v>
      </c>
    </row>
    <row r="4" spans="1:4" x14ac:dyDescent="0.25">
      <c r="A4">
        <v>2022</v>
      </c>
      <c r="B4" t="s">
        <v>24</v>
      </c>
      <c r="C4">
        <v>3201</v>
      </c>
      <c r="D4">
        <v>1</v>
      </c>
    </row>
    <row r="5" spans="1:4" x14ac:dyDescent="0.25">
      <c r="A5">
        <v>2022</v>
      </c>
      <c r="B5" t="s">
        <v>25</v>
      </c>
      <c r="C5">
        <v>3201</v>
      </c>
      <c r="D5">
        <v>1</v>
      </c>
    </row>
    <row r="6" spans="1:4" x14ac:dyDescent="0.25">
      <c r="A6">
        <v>2022</v>
      </c>
      <c r="B6" t="s">
        <v>26</v>
      </c>
      <c r="C6">
        <v>3201</v>
      </c>
      <c r="D6">
        <v>3.9</v>
      </c>
    </row>
    <row r="7" spans="1:4" x14ac:dyDescent="0.25">
      <c r="A7">
        <v>2022</v>
      </c>
      <c r="B7" t="s">
        <v>22</v>
      </c>
      <c r="C7">
        <v>3211</v>
      </c>
      <c r="D7">
        <v>18.62</v>
      </c>
    </row>
    <row r="8" spans="1:4" x14ac:dyDescent="0.25">
      <c r="A8">
        <v>2022</v>
      </c>
      <c r="B8" t="s">
        <v>23</v>
      </c>
      <c r="C8">
        <v>3211</v>
      </c>
      <c r="D8">
        <v>17.88</v>
      </c>
    </row>
    <row r="9" spans="1:4" x14ac:dyDescent="0.25">
      <c r="A9">
        <v>2022</v>
      </c>
      <c r="B9" t="s">
        <v>24</v>
      </c>
      <c r="C9">
        <v>3211</v>
      </c>
      <c r="D9">
        <v>0</v>
      </c>
    </row>
    <row r="10" spans="1:4" x14ac:dyDescent="0.25">
      <c r="A10">
        <v>2022</v>
      </c>
      <c r="B10" t="s">
        <v>27</v>
      </c>
      <c r="C10">
        <v>3211</v>
      </c>
      <c r="D10">
        <v>5.33</v>
      </c>
    </row>
    <row r="11" spans="1:4" x14ac:dyDescent="0.25">
      <c r="A11">
        <v>2022</v>
      </c>
      <c r="B11" t="s">
        <v>22</v>
      </c>
      <c r="C11">
        <v>3221</v>
      </c>
      <c r="D11">
        <v>3</v>
      </c>
    </row>
    <row r="12" spans="1:4" x14ac:dyDescent="0.25">
      <c r="A12">
        <v>2022</v>
      </c>
      <c r="B12" t="s">
        <v>23</v>
      </c>
      <c r="C12">
        <v>3221</v>
      </c>
      <c r="D12">
        <v>14.42</v>
      </c>
    </row>
    <row r="13" spans="1:4" x14ac:dyDescent="0.25">
      <c r="A13">
        <v>2022</v>
      </c>
      <c r="B13" t="s">
        <v>27</v>
      </c>
      <c r="C13">
        <v>3221</v>
      </c>
      <c r="D13">
        <v>3</v>
      </c>
    </row>
    <row r="14" spans="1:4" x14ac:dyDescent="0.25">
      <c r="A14">
        <v>2022</v>
      </c>
      <c r="B14" t="s">
        <v>26</v>
      </c>
      <c r="C14">
        <v>3221</v>
      </c>
      <c r="D14">
        <v>3</v>
      </c>
    </row>
    <row r="15" spans="1:4" x14ac:dyDescent="0.25">
      <c r="A15">
        <v>2022</v>
      </c>
      <c r="B15" t="s">
        <v>22</v>
      </c>
      <c r="C15">
        <v>3231</v>
      </c>
      <c r="D15">
        <v>2.5</v>
      </c>
    </row>
    <row r="16" spans="1:4" x14ac:dyDescent="0.25">
      <c r="A16">
        <v>2022</v>
      </c>
      <c r="B16" t="s">
        <v>23</v>
      </c>
      <c r="C16">
        <v>3231</v>
      </c>
      <c r="D16">
        <v>19.29</v>
      </c>
    </row>
    <row r="17" spans="1:4" x14ac:dyDescent="0.25">
      <c r="A17">
        <v>2022</v>
      </c>
      <c r="B17" t="s">
        <v>27</v>
      </c>
      <c r="C17">
        <v>3231</v>
      </c>
      <c r="D17">
        <v>4</v>
      </c>
    </row>
    <row r="18" spans="1:4" x14ac:dyDescent="0.25">
      <c r="A18">
        <v>2022</v>
      </c>
      <c r="B18" t="s">
        <v>22</v>
      </c>
      <c r="C18">
        <v>3232</v>
      </c>
      <c r="D18">
        <v>0.87</v>
      </c>
    </row>
    <row r="19" spans="1:4" x14ac:dyDescent="0.25">
      <c r="A19">
        <v>2022</v>
      </c>
      <c r="B19" t="s">
        <v>23</v>
      </c>
      <c r="C19">
        <v>3232</v>
      </c>
      <c r="D19">
        <v>12.44</v>
      </c>
    </row>
    <row r="20" spans="1:4" x14ac:dyDescent="0.25">
      <c r="A20">
        <v>2022</v>
      </c>
      <c r="B20" t="s">
        <v>27</v>
      </c>
      <c r="C20">
        <v>3232</v>
      </c>
      <c r="D20">
        <v>3</v>
      </c>
    </row>
    <row r="21" spans="1:4" x14ac:dyDescent="0.25">
      <c r="A21">
        <v>2022</v>
      </c>
      <c r="B21" t="s">
        <v>22</v>
      </c>
      <c r="C21">
        <v>3241</v>
      </c>
      <c r="D21">
        <v>0.05</v>
      </c>
    </row>
    <row r="22" spans="1:4" x14ac:dyDescent="0.25">
      <c r="A22">
        <v>2022</v>
      </c>
      <c r="B22" t="s">
        <v>24</v>
      </c>
      <c r="C22">
        <v>3241</v>
      </c>
      <c r="D22">
        <v>28.67</v>
      </c>
    </row>
    <row r="23" spans="1:4" x14ac:dyDescent="0.25">
      <c r="A23">
        <v>2022</v>
      </c>
      <c r="B23" t="s">
        <v>25</v>
      </c>
      <c r="C23">
        <v>3241</v>
      </c>
      <c r="D23">
        <v>14.78</v>
      </c>
    </row>
    <row r="24" spans="1:4" x14ac:dyDescent="0.25">
      <c r="A24">
        <v>2022</v>
      </c>
      <c r="B24" t="s">
        <v>27</v>
      </c>
      <c r="C24">
        <v>3241</v>
      </c>
      <c r="D24">
        <v>3</v>
      </c>
    </row>
    <row r="25" spans="1:4" x14ac:dyDescent="0.25">
      <c r="A25">
        <v>2022</v>
      </c>
      <c r="B25" t="s">
        <v>28</v>
      </c>
      <c r="C25">
        <v>3241</v>
      </c>
      <c r="D25">
        <v>0.65</v>
      </c>
    </row>
    <row r="26" spans="1:4" x14ac:dyDescent="0.25">
      <c r="A26">
        <v>2022</v>
      </c>
      <c r="B26" t="s">
        <v>24</v>
      </c>
      <c r="C26">
        <v>3282</v>
      </c>
      <c r="D26">
        <v>1</v>
      </c>
    </row>
    <row r="27" spans="1:4" x14ac:dyDescent="0.25">
      <c r="A27">
        <v>2022</v>
      </c>
      <c r="B27" t="s">
        <v>24</v>
      </c>
      <c r="C27">
        <v>3284</v>
      </c>
      <c r="D27">
        <v>0.92</v>
      </c>
    </row>
    <row r="28" spans="1:4" x14ac:dyDescent="0.25">
      <c r="A28">
        <v>2022</v>
      </c>
      <c r="B28" t="s">
        <v>24</v>
      </c>
      <c r="C28">
        <v>3285</v>
      </c>
      <c r="D28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3ADF-18C7-48EB-ACE6-341E77807728}">
  <dimension ref="A2:K17"/>
  <sheetViews>
    <sheetView workbookViewId="0">
      <selection activeCell="C14" sqref="C14:D14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6" width="6" bestFit="1" customWidth="1"/>
    <col min="7" max="8" width="5.85546875" bestFit="1" customWidth="1"/>
    <col min="9" max="9" width="14.42578125" bestFit="1" customWidth="1"/>
  </cols>
  <sheetData>
    <row r="2" spans="1:11" x14ac:dyDescent="0.25">
      <c r="K2" t="s">
        <v>37</v>
      </c>
    </row>
    <row r="3" spans="1:11" x14ac:dyDescent="0.25">
      <c r="A3" s="17" t="s">
        <v>36</v>
      </c>
      <c r="B3" s="17" t="s">
        <v>33</v>
      </c>
    </row>
    <row r="4" spans="1:11" x14ac:dyDescent="0.25">
      <c r="A4" s="17" t="s">
        <v>35</v>
      </c>
      <c r="B4" t="s">
        <v>22</v>
      </c>
      <c r="C4" t="s">
        <v>23</v>
      </c>
      <c r="D4" t="s">
        <v>24</v>
      </c>
      <c r="E4" t="s">
        <v>25</v>
      </c>
      <c r="F4" t="s">
        <v>27</v>
      </c>
      <c r="G4" t="s">
        <v>28</v>
      </c>
      <c r="H4" t="s">
        <v>26</v>
      </c>
      <c r="I4" t="s">
        <v>34</v>
      </c>
    </row>
    <row r="5" spans="1:11" x14ac:dyDescent="0.25">
      <c r="A5" s="18">
        <v>3201</v>
      </c>
      <c r="B5" s="19">
        <v>2</v>
      </c>
      <c r="C5" s="19">
        <v>1</v>
      </c>
      <c r="D5" s="19">
        <v>1</v>
      </c>
      <c r="E5" s="19">
        <v>1</v>
      </c>
      <c r="F5" s="19"/>
      <c r="G5" s="19"/>
      <c r="H5" s="19">
        <v>3.9</v>
      </c>
      <c r="I5" s="19">
        <v>8.9</v>
      </c>
    </row>
    <row r="6" spans="1:11" x14ac:dyDescent="0.25">
      <c r="A6" s="22">
        <v>3211</v>
      </c>
      <c r="B6" s="23">
        <v>18.62</v>
      </c>
      <c r="C6" s="23">
        <v>17.88</v>
      </c>
      <c r="D6" s="23">
        <v>0</v>
      </c>
      <c r="E6" s="23"/>
      <c r="F6" s="23">
        <v>5.33</v>
      </c>
      <c r="G6" s="23"/>
      <c r="H6" s="23"/>
      <c r="I6" s="23">
        <v>41.83</v>
      </c>
      <c r="K6">
        <v>30</v>
      </c>
    </row>
    <row r="7" spans="1:11" x14ac:dyDescent="0.25">
      <c r="A7" s="24">
        <v>3221</v>
      </c>
      <c r="B7" s="25">
        <v>3</v>
      </c>
      <c r="C7" s="25">
        <v>14.42</v>
      </c>
      <c r="D7" s="25"/>
      <c r="E7" s="25"/>
      <c r="F7" s="25">
        <v>3</v>
      </c>
      <c r="G7" s="25"/>
      <c r="H7" s="25">
        <v>3</v>
      </c>
      <c r="I7" s="25">
        <v>23.42</v>
      </c>
    </row>
    <row r="8" spans="1:11" x14ac:dyDescent="0.25">
      <c r="A8" s="20">
        <v>3231</v>
      </c>
      <c r="B8" s="21">
        <v>2.5</v>
      </c>
      <c r="C8" s="21">
        <v>19.29</v>
      </c>
      <c r="D8" s="21"/>
      <c r="E8" s="21"/>
      <c r="F8" s="21">
        <v>4</v>
      </c>
      <c r="G8" s="21"/>
      <c r="H8" s="21"/>
      <c r="I8" s="21">
        <v>25.79</v>
      </c>
      <c r="K8">
        <v>10</v>
      </c>
    </row>
    <row r="9" spans="1:11" x14ac:dyDescent="0.25">
      <c r="A9" s="20">
        <v>3232</v>
      </c>
      <c r="B9" s="21">
        <v>0.87</v>
      </c>
      <c r="C9" s="21">
        <v>12.44</v>
      </c>
      <c r="D9" s="21"/>
      <c r="E9" s="21"/>
      <c r="F9" s="21">
        <v>3</v>
      </c>
      <c r="G9" s="21"/>
      <c r="H9" s="21"/>
      <c r="I9" s="21">
        <v>16.309999999999999</v>
      </c>
      <c r="K9">
        <v>6</v>
      </c>
    </row>
    <row r="10" spans="1:11" x14ac:dyDescent="0.25">
      <c r="A10" s="18">
        <v>3241</v>
      </c>
      <c r="B10" s="19">
        <v>0.05</v>
      </c>
      <c r="C10" s="19"/>
      <c r="D10" s="19">
        <v>28.67</v>
      </c>
      <c r="E10" s="19">
        <v>14.78</v>
      </c>
      <c r="F10" s="19">
        <v>3</v>
      </c>
      <c r="G10" s="19">
        <v>0.65</v>
      </c>
      <c r="H10" s="19"/>
      <c r="I10" s="19">
        <v>47.15</v>
      </c>
    </row>
    <row r="11" spans="1:11" x14ac:dyDescent="0.25">
      <c r="A11" s="18">
        <v>3282</v>
      </c>
      <c r="B11" s="19"/>
      <c r="C11" s="19"/>
      <c r="D11" s="19">
        <v>1</v>
      </c>
      <c r="E11" s="19"/>
      <c r="F11" s="19"/>
      <c r="G11" s="19"/>
      <c r="H11" s="19"/>
      <c r="I11" s="19">
        <v>1</v>
      </c>
    </row>
    <row r="12" spans="1:11" x14ac:dyDescent="0.25">
      <c r="A12" s="18">
        <v>3284</v>
      </c>
      <c r="B12" s="19"/>
      <c r="C12" s="19"/>
      <c r="D12" s="19">
        <v>0.92</v>
      </c>
      <c r="E12" s="19"/>
      <c r="F12" s="19"/>
      <c r="G12" s="19"/>
      <c r="H12" s="19"/>
      <c r="I12" s="19">
        <v>0.92</v>
      </c>
    </row>
    <row r="13" spans="1:11" x14ac:dyDescent="0.25">
      <c r="A13" s="18">
        <v>3285</v>
      </c>
      <c r="B13" s="19"/>
      <c r="C13" s="19"/>
      <c r="D13" s="19">
        <v>0</v>
      </c>
      <c r="E13" s="19"/>
      <c r="F13" s="19"/>
      <c r="G13" s="19"/>
      <c r="H13" s="19"/>
      <c r="I13" s="19">
        <v>0</v>
      </c>
    </row>
    <row r="14" spans="1:11" x14ac:dyDescent="0.25">
      <c r="A14" s="18" t="s">
        <v>34</v>
      </c>
      <c r="B14" s="19">
        <v>27.040000000000003</v>
      </c>
      <c r="C14" s="19">
        <v>65.03</v>
      </c>
      <c r="D14" s="19">
        <v>31.590000000000003</v>
      </c>
      <c r="E14" s="19">
        <v>15.78</v>
      </c>
      <c r="F14" s="19">
        <v>18.329999999999998</v>
      </c>
      <c r="G14" s="19">
        <v>0.65</v>
      </c>
      <c r="H14" s="19">
        <v>6.9</v>
      </c>
      <c r="I14" s="19">
        <v>165.32</v>
      </c>
    </row>
    <row r="17" spans="1:2" x14ac:dyDescent="0.25">
      <c r="A17" t="s">
        <v>38</v>
      </c>
      <c r="B17">
        <v>9</v>
      </c>
    </row>
  </sheetData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APST</vt:lpstr>
      <vt:lpstr>APIN</vt:lpstr>
      <vt:lpstr>List1</vt:lpstr>
      <vt:lpstr>KT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Káňa Jaroslav, Ing., MHA</cp:lastModifiedBy>
  <cp:lastPrinted>2023-12-13T14:28:42Z</cp:lastPrinted>
  <dcterms:created xsi:type="dcterms:W3CDTF">2011-08-01T14:22:18Z</dcterms:created>
  <dcterms:modified xsi:type="dcterms:W3CDTF">2023-12-13T14:36:46Z</dcterms:modified>
</cp:coreProperties>
</file>