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červen\"/>
    </mc:Choice>
  </mc:AlternateContent>
  <xr:revisionPtr revIDLastSave="0" documentId="13_ncr:1_{90DB54C0-84EF-4503-A0B6-3E14BA4502F8}" xr6:coauthVersionLast="36" xr6:coauthVersionMax="36" xr10:uidLastSave="{00000000-0000-0000-0000-000000000000}"/>
  <bookViews>
    <workbookView xWindow="0" yWindow="0" windowWidth="21735" windowHeight="10830" activeTab="1" xr2:uid="{91136D0D-B44A-4596-8F41-C34B26351F6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2" i="2" l="1"/>
  <c r="N122" i="2"/>
  <c r="L105" i="2"/>
  <c r="K105" i="2"/>
  <c r="J105" i="2"/>
  <c r="E111" i="2"/>
  <c r="K108" i="2"/>
  <c r="L108" i="2" s="1"/>
  <c r="K109" i="2"/>
  <c r="L109" i="2" s="1"/>
  <c r="K112" i="2"/>
  <c r="L112" i="2" s="1"/>
  <c r="K113" i="2"/>
  <c r="L113" i="2" s="1"/>
  <c r="K116" i="2"/>
  <c r="L116" i="2" s="1"/>
  <c r="K117" i="2"/>
  <c r="L117" i="2" s="1"/>
  <c r="K120" i="2"/>
  <c r="L120" i="2" s="1"/>
  <c r="K121" i="2"/>
  <c r="L121" i="2" s="1"/>
  <c r="K104" i="2"/>
  <c r="J106" i="2"/>
  <c r="K106" i="2" s="1"/>
  <c r="L106" i="2" s="1"/>
  <c r="J107" i="2"/>
  <c r="K107" i="2" s="1"/>
  <c r="L107" i="2" s="1"/>
  <c r="J108" i="2"/>
  <c r="J109" i="2"/>
  <c r="J110" i="2"/>
  <c r="K110" i="2" s="1"/>
  <c r="L110" i="2" s="1"/>
  <c r="J111" i="2"/>
  <c r="K111" i="2" s="1"/>
  <c r="L111" i="2" s="1"/>
  <c r="J112" i="2"/>
  <c r="J113" i="2"/>
  <c r="J114" i="2"/>
  <c r="K114" i="2" s="1"/>
  <c r="L114" i="2" s="1"/>
  <c r="J115" i="2"/>
  <c r="K115" i="2" s="1"/>
  <c r="L115" i="2" s="1"/>
  <c r="J116" i="2"/>
  <c r="J117" i="2"/>
  <c r="J118" i="2"/>
  <c r="K118" i="2" s="1"/>
  <c r="L118" i="2" s="1"/>
  <c r="J119" i="2"/>
  <c r="K119" i="2" s="1"/>
  <c r="L119" i="2" s="1"/>
  <c r="J120" i="2"/>
  <c r="J121" i="2"/>
  <c r="D102" i="2"/>
  <c r="H122" i="2"/>
  <c r="F122" i="2"/>
  <c r="G122" i="2"/>
  <c r="E122" i="2"/>
  <c r="D122" i="2"/>
  <c r="B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05" i="2"/>
  <c r="E105" i="2"/>
  <c r="E106" i="2"/>
  <c r="E107" i="2"/>
  <c r="E108" i="2"/>
  <c r="E109" i="2"/>
  <c r="E110" i="2"/>
  <c r="E112" i="2"/>
  <c r="E113" i="2"/>
  <c r="E114" i="2"/>
  <c r="E115" i="2"/>
  <c r="E116" i="2"/>
  <c r="E117" i="2"/>
  <c r="E118" i="2"/>
  <c r="E119" i="2"/>
  <c r="E120" i="2"/>
  <c r="E121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05" i="2"/>
  <c r="H102" i="2"/>
  <c r="H82" i="2"/>
  <c r="G102" i="2"/>
  <c r="E102" i="2"/>
  <c r="C102" i="2"/>
  <c r="B102" i="2"/>
  <c r="F102" i="2" s="1"/>
  <c r="G82" i="2"/>
  <c r="F82" i="2"/>
  <c r="C82" i="2"/>
  <c r="D82" i="2"/>
  <c r="E82" i="2"/>
  <c r="B82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85" i="2"/>
  <c r="G81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6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8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6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8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65" i="2"/>
  <c r="E23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65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5" i="2"/>
  <c r="A86" i="2"/>
  <c r="A87" i="2"/>
  <c r="A65" i="2"/>
  <c r="L122" i="2" l="1"/>
  <c r="G2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2" i="2"/>
  <c r="G23" i="2"/>
  <c r="G43" i="2" s="1"/>
  <c r="G24" i="2"/>
  <c r="G25" i="2"/>
  <c r="G45" i="2" s="1"/>
  <c r="G26" i="2"/>
  <c r="G46" i="2" s="1"/>
  <c r="G27" i="2"/>
  <c r="G28" i="2"/>
  <c r="G29" i="2"/>
  <c r="G49" i="2" s="1"/>
  <c r="G30" i="2"/>
  <c r="G50" i="2" s="1"/>
  <c r="G31" i="2"/>
  <c r="G32" i="2"/>
  <c r="G33" i="2"/>
  <c r="G53" i="2" s="1"/>
  <c r="G34" i="2"/>
  <c r="G54" i="2" s="1"/>
  <c r="G35" i="2"/>
  <c r="G36" i="2"/>
  <c r="G37" i="2"/>
  <c r="G57" i="2" s="1"/>
  <c r="G38" i="2"/>
  <c r="G58" i="2" s="1"/>
  <c r="G39" i="2"/>
  <c r="G3" i="2"/>
  <c r="G56" i="2" l="1"/>
  <c r="G52" i="2"/>
  <c r="G48" i="2"/>
  <c r="G44" i="2"/>
  <c r="G60" i="2" s="1"/>
  <c r="G59" i="2"/>
  <c r="G55" i="2"/>
  <c r="G51" i="2"/>
  <c r="G47" i="2"/>
  <c r="D60" i="2"/>
  <c r="E45" i="2"/>
  <c r="E49" i="2"/>
  <c r="E53" i="2"/>
  <c r="E57" i="2"/>
  <c r="A42" i="2"/>
  <c r="F25" i="2"/>
  <c r="F33" i="2"/>
  <c r="E24" i="2"/>
  <c r="E44" i="2" s="1"/>
  <c r="E25" i="2"/>
  <c r="E26" i="2"/>
  <c r="E46" i="2" s="1"/>
  <c r="E27" i="2"/>
  <c r="E47" i="2" s="1"/>
  <c r="E28" i="2"/>
  <c r="E48" i="2" s="1"/>
  <c r="E29" i="2"/>
  <c r="E30" i="2"/>
  <c r="E50" i="2" s="1"/>
  <c r="E31" i="2"/>
  <c r="E51" i="2" s="1"/>
  <c r="E32" i="2"/>
  <c r="E52" i="2" s="1"/>
  <c r="E33" i="2"/>
  <c r="E34" i="2"/>
  <c r="E54" i="2" s="1"/>
  <c r="E35" i="2"/>
  <c r="E55" i="2" s="1"/>
  <c r="E36" i="2"/>
  <c r="E56" i="2" s="1"/>
  <c r="E37" i="2"/>
  <c r="E38" i="2"/>
  <c r="E58" i="2" s="1"/>
  <c r="E39" i="2"/>
  <c r="E59" i="2" s="1"/>
  <c r="E4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3" i="2"/>
  <c r="C2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3" i="2"/>
  <c r="B2" i="2"/>
  <c r="B4" i="2"/>
  <c r="F4" i="2" s="1"/>
  <c r="B5" i="2"/>
  <c r="F5" i="2" s="1"/>
  <c r="B6" i="2"/>
  <c r="F6" i="2" s="1"/>
  <c r="B7" i="2"/>
  <c r="B8" i="2"/>
  <c r="F8" i="2" s="1"/>
  <c r="B9" i="2"/>
  <c r="F9" i="2" s="1"/>
  <c r="B10" i="2"/>
  <c r="F10" i="2" s="1"/>
  <c r="B11" i="2"/>
  <c r="B12" i="2"/>
  <c r="F12" i="2" s="1"/>
  <c r="B13" i="2"/>
  <c r="F13" i="2" s="1"/>
  <c r="B14" i="2"/>
  <c r="F14" i="2" s="1"/>
  <c r="B15" i="2"/>
  <c r="B16" i="2"/>
  <c r="F16" i="2" s="1"/>
  <c r="B17" i="2"/>
  <c r="F17" i="2" s="1"/>
  <c r="B18" i="2"/>
  <c r="F18" i="2" s="1"/>
  <c r="B19" i="2"/>
  <c r="B22" i="2"/>
  <c r="B23" i="2"/>
  <c r="F23" i="2" s="1"/>
  <c r="B24" i="2"/>
  <c r="F24" i="2" s="1"/>
  <c r="B25" i="2"/>
  <c r="B45" i="2" s="1"/>
  <c r="F45" i="2" s="1"/>
  <c r="B26" i="2"/>
  <c r="B46" i="2" s="1"/>
  <c r="F46" i="2" s="1"/>
  <c r="B27" i="2"/>
  <c r="F27" i="2" s="1"/>
  <c r="B28" i="2"/>
  <c r="F28" i="2" s="1"/>
  <c r="B29" i="2"/>
  <c r="B49" i="2" s="1"/>
  <c r="F49" i="2" s="1"/>
  <c r="B30" i="2"/>
  <c r="B50" i="2" s="1"/>
  <c r="F50" i="2" s="1"/>
  <c r="B31" i="2"/>
  <c r="F31" i="2" s="1"/>
  <c r="B32" i="2"/>
  <c r="F32" i="2" s="1"/>
  <c r="B33" i="2"/>
  <c r="B53" i="2" s="1"/>
  <c r="F53" i="2" s="1"/>
  <c r="B34" i="2"/>
  <c r="B54" i="2" s="1"/>
  <c r="F54" i="2" s="1"/>
  <c r="B35" i="2"/>
  <c r="F35" i="2" s="1"/>
  <c r="B36" i="2"/>
  <c r="F36" i="2" s="1"/>
  <c r="B37" i="2"/>
  <c r="B57" i="2" s="1"/>
  <c r="F57" i="2" s="1"/>
  <c r="B38" i="2"/>
  <c r="B58" i="2" s="1"/>
  <c r="F58" i="2" s="1"/>
  <c r="B39" i="2"/>
  <c r="F39" i="2" s="1"/>
  <c r="B3" i="2"/>
  <c r="F3" i="2" s="1"/>
  <c r="B48" i="2" l="1"/>
  <c r="F48" i="2" s="1"/>
  <c r="F38" i="2"/>
  <c r="F30" i="2"/>
  <c r="B44" i="2"/>
  <c r="F44" i="2" s="1"/>
  <c r="F37" i="2"/>
  <c r="F29" i="2"/>
  <c r="B56" i="2"/>
  <c r="F19" i="2"/>
  <c r="F15" i="2"/>
  <c r="F11" i="2"/>
  <c r="F7" i="2"/>
  <c r="F34" i="2"/>
  <c r="F26" i="2"/>
  <c r="B52" i="2"/>
  <c r="F56" i="2"/>
  <c r="E60" i="2"/>
  <c r="F52" i="2"/>
  <c r="B43" i="2"/>
  <c r="B59" i="2"/>
  <c r="F59" i="2" s="1"/>
  <c r="B51" i="2"/>
  <c r="F51" i="2" s="1"/>
  <c r="B47" i="2"/>
  <c r="F47" i="2" s="1"/>
  <c r="B55" i="2"/>
  <c r="F55" i="2" s="1"/>
  <c r="B60" i="2" l="1"/>
  <c r="F43" i="2"/>
  <c r="L60" i="2" l="1"/>
  <c r="L61" i="2" s="1"/>
  <c r="B62" i="2" s="1"/>
  <c r="F60" i="2"/>
  <c r="F61" i="2" s="1"/>
  <c r="E61" i="2" s="1"/>
  <c r="B61" i="2" l="1"/>
  <c r="L62" i="2" s="1"/>
  <c r="M62" i="2" s="1"/>
  <c r="H61" i="2"/>
  <c r="F62" i="2"/>
</calcChain>
</file>

<file path=xl/sharedStrings.xml><?xml version="1.0" encoding="utf-8"?>
<sst xmlns="http://schemas.openxmlformats.org/spreadsheetml/2006/main" count="299" uniqueCount="84">
  <si>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</si>
  <si>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</si>
  <si>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</si>
  <si>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</si>
  <si>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</si>
  <si>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</si>
  <si>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</si>
  <si>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</si>
  <si>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</si>
  <si>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</si>
  <si>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</si>
  <si>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</si>
  <si>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1CH</t>
  </si>
  <si>
    <t>012023</t>
  </si>
  <si>
    <t>022023</t>
  </si>
  <si>
    <t>032023</t>
  </si>
  <si>
    <t>042023</t>
  </si>
  <si>
    <t>052023</t>
  </si>
  <si>
    <t>062023</t>
  </si>
  <si>
    <t>072023</t>
  </si>
  <si>
    <t>082023</t>
  </si>
  <si>
    <t>092023</t>
  </si>
  <si>
    <t>102023</t>
  </si>
  <si>
    <t>112023</t>
  </si>
  <si>
    <t>122023</t>
  </si>
  <si>
    <t>012024</t>
  </si>
  <si>
    <t>022024</t>
  </si>
  <si>
    <t>032024</t>
  </si>
  <si>
    <t>042024</t>
  </si>
  <si>
    <t>052024</t>
  </si>
  <si>
    <t>Popisky řádků</t>
  </si>
  <si>
    <t xml:space="preserve">PocetLuzek </t>
  </si>
  <si>
    <t xml:space="preserve">Prijeti </t>
  </si>
  <si>
    <t xml:space="preserve">ExtPrijem </t>
  </si>
  <si>
    <t xml:space="preserve">Propusteni </t>
  </si>
  <si>
    <t xml:space="preserve">ExtPropusteni </t>
  </si>
  <si>
    <t xml:space="preserve">Úmrtí </t>
  </si>
  <si>
    <t xml:space="preserve">PrumDenHosp </t>
  </si>
  <si>
    <t xml:space="preserve">SkutLuzKap </t>
  </si>
  <si>
    <t xml:space="preserve">UzavLuzka </t>
  </si>
  <si>
    <t xml:space="preserve">PocetOD </t>
  </si>
  <si>
    <t xml:space="preserve">VyuzLuzDNY </t>
  </si>
  <si>
    <t xml:space="preserve">VyuzLuzPCT </t>
  </si>
  <si>
    <t xml:space="preserve">PrumOD </t>
  </si>
  <si>
    <t xml:space="preserve">PocetHosp </t>
  </si>
  <si>
    <t xml:space="preserve">ProstojLuzka </t>
  </si>
  <si>
    <t xml:space="preserve">ObratLuzka </t>
  </si>
  <si>
    <t xml:space="preserve">PocetODdleDRG </t>
  </si>
  <si>
    <t>OblozDRGvPCT</t>
  </si>
  <si>
    <t>2CH</t>
  </si>
  <si>
    <t>navýšení</t>
  </si>
  <si>
    <t>počet postelí</t>
  </si>
  <si>
    <t>1.</t>
  </si>
  <si>
    <t>2.</t>
  </si>
  <si>
    <t>3.</t>
  </si>
  <si>
    <t>Navýšení obložnosti umožní snížit počet postelí na….</t>
  </si>
  <si>
    <t>Snížení průměrné délky hospitalizace na nový počet lůžek sníží obložnost na ….</t>
  </si>
  <si>
    <t>Požadovaná obložnost na snížená lůžka vyžaduje snížit průměrnou dobu hospitalizace o …</t>
  </si>
  <si>
    <t>1CH-JIP</t>
  </si>
  <si>
    <t>Počet pacientů</t>
  </si>
  <si>
    <t>Průměr. denní počet hospital.</t>
  </si>
  <si>
    <t>Skutečná lůžková kapacita</t>
  </si>
  <si>
    <t>Uzavřená lůžka</t>
  </si>
  <si>
    <t>Počet ošetřov. dnů</t>
  </si>
  <si>
    <t>Využití lůžek</t>
  </si>
  <si>
    <t>Průměr. ošetřov. doba</t>
  </si>
  <si>
    <t>Počet hosp.</t>
  </si>
  <si>
    <t>Počet lůžek</t>
  </si>
  <si>
    <t>PŘIJ</t>
  </si>
  <si>
    <t>ExTr +</t>
  </si>
  <si>
    <t>InTr +</t>
  </si>
  <si>
    <t>PROP</t>
  </si>
  <si>
    <t>ExTr -</t>
  </si>
  <si>
    <t>InTr -</t>
  </si>
  <si>
    <t>Úmrtí</t>
  </si>
  <si>
    <t>dny</t>
  </si>
  <si>
    <t>%</t>
  </si>
  <si>
    <t>2CH-JIP</t>
  </si>
  <si>
    <t>Počet OD</t>
  </si>
  <si>
    <t>Využití</t>
  </si>
  <si>
    <t>počet hosp</t>
  </si>
  <si>
    <t>snížení OD</t>
  </si>
  <si>
    <t xml:space="preserve">snížení prům.doby na </t>
  </si>
  <si>
    <t>snížení počtu HP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</si>
</sst>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 applyAlignment="1">
      <alignment horizontal="left"/>
    </xf>
    <xf numFmtId="3" fontId="1" fillId="0" borderId="0" xfId="1" applyNumberFormat="1"/>
    <xf numFmtId="2" fontId="1" fillId="0" borderId="0" xfId="1" applyNumberFormat="1"/>
    <xf numFmtId="49" fontId="0" fillId="0" borderId="0" xfId="0" applyNumberFormat="1"/>
    <xf numFmtId="0" fontId="1" fillId="0" borderId="0" xfId="1" applyAlignment="1">
      <alignment horizontal="left"/>
    </xf>
    <xf numFmtId="3" fontId="1" fillId="0" borderId="0" xfId="1" applyNumberFormat="1"/>
    <xf numFmtId="2" fontId="1" fillId="0" borderId="0" xfId="1" applyNumberFormat="1"/>
    <xf numFmtId="0" fontId="2" fillId="0" borderId="0" xfId="1" applyFont="1"/>
    <xf numFmtId="0" fontId="1" fillId="0" borderId="0" xfId="1" applyAlignment="1">
      <alignment horizontal="left"/>
    </xf>
    <xf numFmtId="3" fontId="1" fillId="0" borderId="0" xfId="1" applyNumberFormat="1"/>
    <xf numFmtId="2" fontId="1" fillId="0" borderId="0" xfId="1" applyNumberFormat="1"/>
    <xf numFmtId="0" fontId="1" fillId="0" borderId="0" xfId="1" applyFill="1" applyAlignment="1">
      <alignment horizontal="left"/>
    </xf>
    <xf numFmtId="3" fontId="1" fillId="0" borderId="0" xfId="1" applyNumberFormat="1" applyFill="1"/>
    <xf numFmtId="0" fontId="1" fillId="0" borderId="0" xfId="1" applyAlignment="1">
      <alignment horizontal="left"/>
    </xf>
    <xf numFmtId="3" fontId="1" fillId="0" borderId="0" xfId="1" applyNumberFormat="1"/>
    <xf numFmtId="2" fontId="1" fillId="0" borderId="0" xfId="1" applyNumberFormat="1"/>
    <xf numFmtId="2" fontId="1" fillId="0" borderId="0" xfId="1" applyNumberFormat="1" applyFill="1"/>
    <xf numFmtId="0" fontId="0" fillId="0" borderId="0" xfId="0" applyAlignment="1">
      <alignment horizontal="left"/>
    </xf>
    <xf numFmtId="3" fontId="0" fillId="0" borderId="0" xfId="0" applyNumberFormat="1"/>
    <xf numFmtId="2" fontId="0" fillId="0" borderId="0" xfId="0" applyNumberFormat="1"/>
    <xf numFmtId="3" fontId="0" fillId="0" borderId="1" xfId="0" applyNumberFormat="1" applyBorder="1"/>
    <xf numFmtId="0" fontId="0" fillId="2" borderId="0" xfId="0" applyFill="1"/>
    <xf numFmtId="9" fontId="0" fillId="2" borderId="1" xfId="0" applyNumberFormat="1" applyFill="1" applyBorder="1"/>
    <xf numFmtId="2" fontId="0" fillId="2" borderId="0" xfId="0" applyNumberFormat="1" applyFill="1"/>
    <xf numFmtId="0" fontId="0" fillId="3" borderId="0" xfId="0" applyFill="1"/>
    <xf numFmtId="0" fontId="0" fillId="3" borderId="1" xfId="0" applyFill="1" applyBorder="1"/>
    <xf numFmtId="3" fontId="0" fillId="4" borderId="0" xfId="0" applyNumberFormat="1" applyFill="1"/>
    <xf numFmtId="0" fontId="0" fillId="4" borderId="0" xfId="0" applyFill="1"/>
    <xf numFmtId="2" fontId="0" fillId="4" borderId="0" xfId="0" applyNumberFormat="1" applyFill="1"/>
    <xf numFmtId="0" fontId="0" fillId="0" borderId="0" xfId="0" applyFill="1"/>
    <xf numFmtId="9" fontId="0" fillId="2" borderId="0" xfId="0" applyNumberFormat="1" applyFill="1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Font="1" applyBorder="1"/>
    <xf numFmtId="164" fontId="0" fillId="0" borderId="4" xfId="0" applyNumberFormat="1" applyFont="1" applyBorder="1"/>
    <xf numFmtId="49" fontId="0" fillId="0" borderId="0" xfId="0" applyNumberFormat="1" applyAlignment="1">
      <alignment horizontal="right"/>
    </xf>
    <xf numFmtId="0" fontId="3" fillId="0" borderId="0" xfId="0" applyFont="1"/>
    <xf numFmtId="2" fontId="3" fillId="0" borderId="0" xfId="0" applyNumberFormat="1" applyFont="1"/>
    <xf numFmtId="49" fontId="3" fillId="0" borderId="0" xfId="0" applyNumberFormat="1" applyFont="1"/>
    <xf numFmtId="2" fontId="4" fillId="0" borderId="0" xfId="0" applyNumberFormat="1" applyFont="1"/>
    <xf numFmtId="0" fontId="4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right"/>
    </xf>
  </cellXfs>
  <cellStyles count="2">
    <cellStyle name="Normální" xfId="0" builtinId="0"/>
    <cellStyle name="Normální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očetřovací dny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List2!$A$3:$A$19</c:f>
              <c:strCache>
                <c:ptCount val="17"/>
                <c:pt idx="0">
                  <c:v>012023</c:v>
                </c:pt>
                <c:pt idx="1">
                  <c:v>022023</c:v>
                </c:pt>
                <c:pt idx="2">
                  <c:v>032023</c:v>
                </c:pt>
                <c:pt idx="3">
                  <c:v>042023</c:v>
                </c:pt>
                <c:pt idx="4">
                  <c:v>052023</c:v>
                </c:pt>
                <c:pt idx="5">
                  <c:v>062023</c:v>
                </c:pt>
                <c:pt idx="6">
                  <c:v>072023</c:v>
                </c:pt>
                <c:pt idx="7">
                  <c:v>082023</c:v>
                </c:pt>
                <c:pt idx="8">
                  <c:v>092023</c:v>
                </c:pt>
                <c:pt idx="9">
                  <c:v>102023</c:v>
                </c:pt>
                <c:pt idx="10">
                  <c:v>112023</c:v>
                </c:pt>
                <c:pt idx="11">
                  <c:v>122023</c:v>
                </c:pt>
                <c:pt idx="12">
                  <c:v>012024</c:v>
                </c:pt>
                <c:pt idx="13">
                  <c:v>022024</c:v>
                </c:pt>
                <c:pt idx="14">
                  <c:v>032024</c:v>
                </c:pt>
                <c:pt idx="15">
                  <c:v>042024</c:v>
                </c:pt>
                <c:pt idx="16">
                  <c:v>052024</c:v>
                </c:pt>
              </c:strCache>
            </c:strRef>
          </c:cat>
          <c:val>
            <c:numRef>
              <c:f>List2!$B$3:$B$19</c:f>
              <c:numCache>
                <c:formatCode>#,##0</c:formatCode>
                <c:ptCount val="17"/>
                <c:pt idx="0">
                  <c:v>1711</c:v>
                </c:pt>
                <c:pt idx="1">
                  <c:v>1644</c:v>
                </c:pt>
                <c:pt idx="2">
                  <c:v>1767</c:v>
                </c:pt>
                <c:pt idx="3">
                  <c:v>1678</c:v>
                </c:pt>
                <c:pt idx="4">
                  <c:v>1520</c:v>
                </c:pt>
                <c:pt idx="5">
                  <c:v>1726</c:v>
                </c:pt>
                <c:pt idx="6">
                  <c:v>1292</c:v>
                </c:pt>
                <c:pt idx="7">
                  <c:v>1322</c:v>
                </c:pt>
                <c:pt idx="8">
                  <c:v>1520</c:v>
                </c:pt>
                <c:pt idx="9">
                  <c:v>1857</c:v>
                </c:pt>
                <c:pt idx="10">
                  <c:v>1748</c:v>
                </c:pt>
                <c:pt idx="11">
                  <c:v>1262</c:v>
                </c:pt>
                <c:pt idx="12">
                  <c:v>1720</c:v>
                </c:pt>
                <c:pt idx="13">
                  <c:v>1779</c:v>
                </c:pt>
                <c:pt idx="14">
                  <c:v>1616</c:v>
                </c:pt>
                <c:pt idx="15">
                  <c:v>1845</c:v>
                </c:pt>
                <c:pt idx="16">
                  <c:v>1711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E-4436-B3D6-E6773F8C8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816024"/>
        <c:axId val="430824880"/>
      </c:barChart>
      <c:catAx>
        <c:axId val="430816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0824880"/>
        <c:crosses val="autoZero"/>
        <c:auto val="1"/>
        <c:lblAlgn val="ctr"/>
        <c:lblOffset val="100"/>
        <c:noMultiLvlLbl val="0"/>
      </c:catAx>
      <c:valAx>
        <c:axId val="43082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0816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Obložnost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List2!$A$85:$A$101</c:f>
              <c:strCache>
                <c:ptCount val="17"/>
                <c:pt idx="0">
                  <c:v>012023</c:v>
                </c:pt>
                <c:pt idx="1">
                  <c:v>022023</c:v>
                </c:pt>
                <c:pt idx="2">
                  <c:v>032023</c:v>
                </c:pt>
                <c:pt idx="3">
                  <c:v>042023</c:v>
                </c:pt>
                <c:pt idx="4">
                  <c:v>052023</c:v>
                </c:pt>
                <c:pt idx="5">
                  <c:v>062023</c:v>
                </c:pt>
                <c:pt idx="6">
                  <c:v>072023</c:v>
                </c:pt>
                <c:pt idx="7">
                  <c:v>082023</c:v>
                </c:pt>
                <c:pt idx="8">
                  <c:v>092023</c:v>
                </c:pt>
                <c:pt idx="9">
                  <c:v>102023</c:v>
                </c:pt>
                <c:pt idx="10">
                  <c:v>112023</c:v>
                </c:pt>
                <c:pt idx="11">
                  <c:v>122023</c:v>
                </c:pt>
                <c:pt idx="12">
                  <c:v>012024</c:v>
                </c:pt>
                <c:pt idx="13">
                  <c:v>022024</c:v>
                </c:pt>
                <c:pt idx="14">
                  <c:v>032024</c:v>
                </c:pt>
                <c:pt idx="15">
                  <c:v>042024</c:v>
                </c:pt>
                <c:pt idx="16">
                  <c:v>052024</c:v>
                </c:pt>
              </c:strCache>
            </c:strRef>
          </c:cat>
          <c:val>
            <c:numRef>
              <c:f>List2!$F$85:$F$101</c:f>
              <c:numCache>
                <c:formatCode>@</c:formatCode>
                <c:ptCount val="17"/>
                <c:pt idx="0">
                  <c:v>0.99193548387096775</c:v>
                </c:pt>
                <c:pt idx="1">
                  <c:v>1</c:v>
                </c:pt>
                <c:pt idx="2">
                  <c:v>1</c:v>
                </c:pt>
                <c:pt idx="3">
                  <c:v>0.95833333333333337</c:v>
                </c:pt>
                <c:pt idx="4">
                  <c:v>1.0241935483870968</c:v>
                </c:pt>
                <c:pt idx="5">
                  <c:v>1.0249999999999999</c:v>
                </c:pt>
                <c:pt idx="6">
                  <c:v>0.70161290322580649</c:v>
                </c:pt>
                <c:pt idx="7">
                  <c:v>0.63709677419354838</c:v>
                </c:pt>
                <c:pt idx="8">
                  <c:v>1.0083333333333333</c:v>
                </c:pt>
                <c:pt idx="9">
                  <c:v>0.967741935483871</c:v>
                </c:pt>
                <c:pt idx="10">
                  <c:v>1</c:v>
                </c:pt>
                <c:pt idx="11">
                  <c:v>0.75</c:v>
                </c:pt>
                <c:pt idx="12">
                  <c:v>0.9838709677419355</c:v>
                </c:pt>
                <c:pt idx="13">
                  <c:v>1.0344827586206897</c:v>
                </c:pt>
                <c:pt idx="14">
                  <c:v>1.0080645161290323</c:v>
                </c:pt>
                <c:pt idx="15">
                  <c:v>1.0083333333333333</c:v>
                </c:pt>
                <c:pt idx="16">
                  <c:v>0.99193548387096775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F-47AA-80DC-49FCFE735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1850816"/>
        <c:axId val="611849176"/>
      </c:barChart>
      <c:catAx>
        <c:axId val="61185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1849176"/>
        <c:crosses val="autoZero"/>
        <c:auto val="1"/>
        <c:lblAlgn val="ctr"/>
        <c:lblOffset val="100"/>
        <c:noMultiLvlLbl val="0"/>
      </c:catAx>
      <c:valAx>
        <c:axId val="61184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185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0" i="0" baseline="0">
                <a:effectLst/>
              </a:rPr>
              <a:t>očetřovací dny</a:t>
            </a:r>
            <a:endParaRPr lang="cs-CZ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List2!$A$23:$A$39</c:f>
              <c:strCache>
                <c:ptCount val="17"/>
                <c:pt idx="0">
                  <c:v>012023</c:v>
                </c:pt>
                <c:pt idx="1">
                  <c:v>022023</c:v>
                </c:pt>
                <c:pt idx="2">
                  <c:v>032023</c:v>
                </c:pt>
                <c:pt idx="3">
                  <c:v>042023</c:v>
                </c:pt>
                <c:pt idx="4">
                  <c:v>052023</c:v>
                </c:pt>
                <c:pt idx="5">
                  <c:v>062023</c:v>
                </c:pt>
                <c:pt idx="6">
                  <c:v>072023</c:v>
                </c:pt>
                <c:pt idx="7">
                  <c:v>082023</c:v>
                </c:pt>
                <c:pt idx="8">
                  <c:v>092023</c:v>
                </c:pt>
                <c:pt idx="9">
                  <c:v>102023</c:v>
                </c:pt>
                <c:pt idx="10">
                  <c:v>112023</c:v>
                </c:pt>
                <c:pt idx="11">
                  <c:v>122023</c:v>
                </c:pt>
                <c:pt idx="12">
                  <c:v>012024</c:v>
                </c:pt>
                <c:pt idx="13">
                  <c:v>022024</c:v>
                </c:pt>
                <c:pt idx="14">
                  <c:v>032024</c:v>
                </c:pt>
                <c:pt idx="15">
                  <c:v>042024</c:v>
                </c:pt>
                <c:pt idx="16">
                  <c:v>052024</c:v>
                </c:pt>
              </c:strCache>
            </c:strRef>
          </c:cat>
          <c:val>
            <c:numRef>
              <c:f>List2!$B$23:$B$39</c:f>
              <c:numCache>
                <c:formatCode>#,##0</c:formatCode>
                <c:ptCount val="17"/>
                <c:pt idx="0">
                  <c:v>591</c:v>
                </c:pt>
                <c:pt idx="1">
                  <c:v>630</c:v>
                </c:pt>
                <c:pt idx="2">
                  <c:v>650</c:v>
                </c:pt>
                <c:pt idx="3">
                  <c:v>615</c:v>
                </c:pt>
                <c:pt idx="4">
                  <c:v>656</c:v>
                </c:pt>
                <c:pt idx="5">
                  <c:v>657</c:v>
                </c:pt>
                <c:pt idx="6">
                  <c:v>542</c:v>
                </c:pt>
                <c:pt idx="7">
                  <c:v>576</c:v>
                </c:pt>
                <c:pt idx="8">
                  <c:v>620</c:v>
                </c:pt>
                <c:pt idx="9">
                  <c:v>568</c:v>
                </c:pt>
                <c:pt idx="10">
                  <c:v>639</c:v>
                </c:pt>
                <c:pt idx="11">
                  <c:v>450</c:v>
                </c:pt>
                <c:pt idx="12">
                  <c:v>710</c:v>
                </c:pt>
                <c:pt idx="13">
                  <c:v>717</c:v>
                </c:pt>
                <c:pt idx="14">
                  <c:v>668</c:v>
                </c:pt>
                <c:pt idx="15">
                  <c:v>648</c:v>
                </c:pt>
                <c:pt idx="16">
                  <c:v>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44-43E1-BA78-3A6209B18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835376"/>
        <c:axId val="430835704"/>
      </c:barChart>
      <c:catAx>
        <c:axId val="43083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0835704"/>
        <c:crosses val="autoZero"/>
        <c:auto val="1"/>
        <c:lblAlgn val="ctr"/>
        <c:lblOffset val="100"/>
        <c:noMultiLvlLbl val="0"/>
      </c:catAx>
      <c:valAx>
        <c:axId val="43083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083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Obložnost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List2!$A$3:$A$19</c:f>
              <c:strCache>
                <c:ptCount val="17"/>
                <c:pt idx="0">
                  <c:v>012023</c:v>
                </c:pt>
                <c:pt idx="1">
                  <c:v>022023</c:v>
                </c:pt>
                <c:pt idx="2">
                  <c:v>032023</c:v>
                </c:pt>
                <c:pt idx="3">
                  <c:v>042023</c:v>
                </c:pt>
                <c:pt idx="4">
                  <c:v>052023</c:v>
                </c:pt>
                <c:pt idx="5">
                  <c:v>062023</c:v>
                </c:pt>
                <c:pt idx="6">
                  <c:v>072023</c:v>
                </c:pt>
                <c:pt idx="7">
                  <c:v>082023</c:v>
                </c:pt>
                <c:pt idx="8">
                  <c:v>092023</c:v>
                </c:pt>
                <c:pt idx="9">
                  <c:v>102023</c:v>
                </c:pt>
                <c:pt idx="10">
                  <c:v>112023</c:v>
                </c:pt>
                <c:pt idx="11">
                  <c:v>122023</c:v>
                </c:pt>
                <c:pt idx="12">
                  <c:v>012024</c:v>
                </c:pt>
                <c:pt idx="13">
                  <c:v>022024</c:v>
                </c:pt>
                <c:pt idx="14">
                  <c:v>032024</c:v>
                </c:pt>
                <c:pt idx="15">
                  <c:v>042024</c:v>
                </c:pt>
                <c:pt idx="16">
                  <c:v>052024</c:v>
                </c:pt>
              </c:strCache>
            </c:strRef>
          </c:cat>
          <c:val>
            <c:numRef>
              <c:f>List2!$C$3:$C$19</c:f>
              <c:numCache>
                <c:formatCode>0.00</c:formatCode>
                <c:ptCount val="17"/>
                <c:pt idx="0">
                  <c:v>69.52</c:v>
                </c:pt>
                <c:pt idx="1">
                  <c:v>69.78</c:v>
                </c:pt>
                <c:pt idx="2">
                  <c:v>71.98</c:v>
                </c:pt>
                <c:pt idx="3">
                  <c:v>65.8</c:v>
                </c:pt>
                <c:pt idx="4">
                  <c:v>59.49</c:v>
                </c:pt>
                <c:pt idx="5">
                  <c:v>67.69</c:v>
                </c:pt>
                <c:pt idx="6">
                  <c:v>75.819999999999993</c:v>
                </c:pt>
                <c:pt idx="7">
                  <c:v>76.37</c:v>
                </c:pt>
                <c:pt idx="8">
                  <c:v>61.79</c:v>
                </c:pt>
                <c:pt idx="9">
                  <c:v>70.47</c:v>
                </c:pt>
                <c:pt idx="10">
                  <c:v>68.55</c:v>
                </c:pt>
                <c:pt idx="11">
                  <c:v>62.57</c:v>
                </c:pt>
                <c:pt idx="12">
                  <c:v>66.72</c:v>
                </c:pt>
                <c:pt idx="13">
                  <c:v>72.17</c:v>
                </c:pt>
                <c:pt idx="14">
                  <c:v>61.33</c:v>
                </c:pt>
                <c:pt idx="15">
                  <c:v>72.349999999999994</c:v>
                </c:pt>
                <c:pt idx="16">
                  <c:v>64.930000000000007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A-4FE1-A0AB-EDF10170B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821928"/>
        <c:axId val="430824552"/>
      </c:barChart>
      <c:catAx>
        <c:axId val="430821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0824552"/>
        <c:crosses val="autoZero"/>
        <c:auto val="1"/>
        <c:lblAlgn val="ctr"/>
        <c:lblOffset val="100"/>
        <c:noMultiLvlLbl val="0"/>
      </c:catAx>
      <c:valAx>
        <c:axId val="430824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0821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0" i="0" baseline="0">
                <a:effectLst/>
              </a:rPr>
              <a:t>Obložnost</a:t>
            </a:r>
            <a:endParaRPr lang="cs-CZ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List2!$A$23:$A$39</c:f>
              <c:strCache>
                <c:ptCount val="17"/>
                <c:pt idx="0">
                  <c:v>012023</c:v>
                </c:pt>
                <c:pt idx="1">
                  <c:v>022023</c:v>
                </c:pt>
                <c:pt idx="2">
                  <c:v>032023</c:v>
                </c:pt>
                <c:pt idx="3">
                  <c:v>042023</c:v>
                </c:pt>
                <c:pt idx="4">
                  <c:v>052023</c:v>
                </c:pt>
                <c:pt idx="5">
                  <c:v>062023</c:v>
                </c:pt>
                <c:pt idx="6">
                  <c:v>072023</c:v>
                </c:pt>
                <c:pt idx="7">
                  <c:v>082023</c:v>
                </c:pt>
                <c:pt idx="8">
                  <c:v>092023</c:v>
                </c:pt>
                <c:pt idx="9">
                  <c:v>102023</c:v>
                </c:pt>
                <c:pt idx="10">
                  <c:v>112023</c:v>
                </c:pt>
                <c:pt idx="11">
                  <c:v>122023</c:v>
                </c:pt>
                <c:pt idx="12">
                  <c:v>012024</c:v>
                </c:pt>
                <c:pt idx="13">
                  <c:v>022024</c:v>
                </c:pt>
                <c:pt idx="14">
                  <c:v>032024</c:v>
                </c:pt>
                <c:pt idx="15">
                  <c:v>042024</c:v>
                </c:pt>
                <c:pt idx="16">
                  <c:v>052024</c:v>
                </c:pt>
              </c:strCache>
            </c:strRef>
          </c:cat>
          <c:val>
            <c:numRef>
              <c:f>List2!$C$23:$C$39</c:f>
              <c:numCache>
                <c:formatCode>0.00</c:formatCode>
                <c:ptCount val="17"/>
                <c:pt idx="0">
                  <c:v>59.58</c:v>
                </c:pt>
                <c:pt idx="1">
                  <c:v>70.31</c:v>
                </c:pt>
                <c:pt idx="2">
                  <c:v>65.52</c:v>
                </c:pt>
                <c:pt idx="3">
                  <c:v>64.47</c:v>
                </c:pt>
                <c:pt idx="4">
                  <c:v>66.13</c:v>
                </c:pt>
                <c:pt idx="5">
                  <c:v>68.44</c:v>
                </c:pt>
                <c:pt idx="6">
                  <c:v>109.27</c:v>
                </c:pt>
                <c:pt idx="7">
                  <c:v>116.13</c:v>
                </c:pt>
                <c:pt idx="8">
                  <c:v>64.58</c:v>
                </c:pt>
                <c:pt idx="9">
                  <c:v>57.26</c:v>
                </c:pt>
                <c:pt idx="10">
                  <c:v>66.56</c:v>
                </c:pt>
                <c:pt idx="11">
                  <c:v>63.2</c:v>
                </c:pt>
                <c:pt idx="12">
                  <c:v>80.87</c:v>
                </c:pt>
                <c:pt idx="13">
                  <c:v>77.3</c:v>
                </c:pt>
                <c:pt idx="14">
                  <c:v>67.34</c:v>
                </c:pt>
                <c:pt idx="15">
                  <c:v>67.5</c:v>
                </c:pt>
                <c:pt idx="16">
                  <c:v>62.4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F-475D-A726-2AD15C764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2886056"/>
        <c:axId val="642882448"/>
      </c:barChart>
      <c:catAx>
        <c:axId val="642886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42882448"/>
        <c:crosses val="autoZero"/>
        <c:auto val="1"/>
        <c:lblAlgn val="ctr"/>
        <c:lblOffset val="100"/>
        <c:noMultiLvlLbl val="0"/>
      </c:catAx>
      <c:valAx>
        <c:axId val="64288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42886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Obložnost na kapacitu</a:t>
            </a:r>
          </a:p>
        </c:rich>
      </c:tx>
      <c:layout>
        <c:manualLayout>
          <c:xMode val="edge"/>
          <c:yMode val="edge"/>
          <c:x val="0.40363909557176914"/>
          <c:y val="2.79860025914597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List2!$A$3:$A$19</c:f>
              <c:strCache>
                <c:ptCount val="17"/>
                <c:pt idx="0">
                  <c:v>012023</c:v>
                </c:pt>
                <c:pt idx="1">
                  <c:v>022023</c:v>
                </c:pt>
                <c:pt idx="2">
                  <c:v>032023</c:v>
                </c:pt>
                <c:pt idx="3">
                  <c:v>042023</c:v>
                </c:pt>
                <c:pt idx="4">
                  <c:v>052023</c:v>
                </c:pt>
                <c:pt idx="5">
                  <c:v>062023</c:v>
                </c:pt>
                <c:pt idx="6">
                  <c:v>072023</c:v>
                </c:pt>
                <c:pt idx="7">
                  <c:v>082023</c:v>
                </c:pt>
                <c:pt idx="8">
                  <c:v>092023</c:v>
                </c:pt>
                <c:pt idx="9">
                  <c:v>102023</c:v>
                </c:pt>
                <c:pt idx="10">
                  <c:v>112023</c:v>
                </c:pt>
                <c:pt idx="11">
                  <c:v>122023</c:v>
                </c:pt>
                <c:pt idx="12">
                  <c:v>012024</c:v>
                </c:pt>
                <c:pt idx="13">
                  <c:v>022024</c:v>
                </c:pt>
                <c:pt idx="14">
                  <c:v>032024</c:v>
                </c:pt>
                <c:pt idx="15">
                  <c:v>042024</c:v>
                </c:pt>
                <c:pt idx="16">
                  <c:v>052024</c:v>
                </c:pt>
              </c:strCache>
            </c:strRef>
          </c:cat>
          <c:val>
            <c:numRef>
              <c:f>List2!$F$3:$F$19</c:f>
              <c:numCache>
                <c:formatCode>General</c:formatCode>
                <c:ptCount val="17"/>
                <c:pt idx="0">
                  <c:v>0.64178544636159041</c:v>
                </c:pt>
                <c:pt idx="1">
                  <c:v>0.68272425249169433</c:v>
                </c:pt>
                <c:pt idx="2">
                  <c:v>0.66279069767441856</c:v>
                </c:pt>
                <c:pt idx="3">
                  <c:v>0.65038759689922476</c:v>
                </c:pt>
                <c:pt idx="4">
                  <c:v>0.57014253563390849</c:v>
                </c:pt>
                <c:pt idx="5">
                  <c:v>0.66899224806201552</c:v>
                </c:pt>
                <c:pt idx="6">
                  <c:v>0.48462115528882221</c:v>
                </c:pt>
                <c:pt idx="7">
                  <c:v>0.49587396849212301</c:v>
                </c:pt>
                <c:pt idx="8">
                  <c:v>0.58914728682170547</c:v>
                </c:pt>
                <c:pt idx="9">
                  <c:v>0.69654913728432111</c:v>
                </c:pt>
                <c:pt idx="10">
                  <c:v>0.67751937984496124</c:v>
                </c:pt>
                <c:pt idx="11">
                  <c:v>0.47336834208552137</c:v>
                </c:pt>
                <c:pt idx="12">
                  <c:v>0.64516129032258063</c:v>
                </c:pt>
                <c:pt idx="13">
                  <c:v>0.71331194867682435</c:v>
                </c:pt>
                <c:pt idx="14">
                  <c:v>0.60615153788447107</c:v>
                </c:pt>
                <c:pt idx="15">
                  <c:v>0.71511627906976749</c:v>
                </c:pt>
                <c:pt idx="16">
                  <c:v>0.64178544636159041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B-4E52-A82B-BA9D0A301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7126912"/>
        <c:axId val="757130848"/>
      </c:barChart>
      <c:catAx>
        <c:axId val="75712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57130848"/>
        <c:crosses val="autoZero"/>
        <c:auto val="1"/>
        <c:lblAlgn val="ctr"/>
        <c:lblOffset val="100"/>
        <c:noMultiLvlLbl val="0"/>
      </c:catAx>
      <c:valAx>
        <c:axId val="75713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5712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0" i="0" baseline="0">
                <a:effectLst/>
              </a:rPr>
              <a:t>Obložnost na kapacitu</a:t>
            </a:r>
            <a:endParaRPr lang="cs-CZ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List2!$A$23:$A$39</c:f>
              <c:strCache>
                <c:ptCount val="17"/>
                <c:pt idx="0">
                  <c:v>012023</c:v>
                </c:pt>
                <c:pt idx="1">
                  <c:v>022023</c:v>
                </c:pt>
                <c:pt idx="2">
                  <c:v>032023</c:v>
                </c:pt>
                <c:pt idx="3">
                  <c:v>042023</c:v>
                </c:pt>
                <c:pt idx="4">
                  <c:v>052023</c:v>
                </c:pt>
                <c:pt idx="5">
                  <c:v>062023</c:v>
                </c:pt>
                <c:pt idx="6">
                  <c:v>072023</c:v>
                </c:pt>
                <c:pt idx="7">
                  <c:v>082023</c:v>
                </c:pt>
                <c:pt idx="8">
                  <c:v>092023</c:v>
                </c:pt>
                <c:pt idx="9">
                  <c:v>102023</c:v>
                </c:pt>
                <c:pt idx="10">
                  <c:v>112023</c:v>
                </c:pt>
                <c:pt idx="11">
                  <c:v>122023</c:v>
                </c:pt>
                <c:pt idx="12">
                  <c:v>012024</c:v>
                </c:pt>
                <c:pt idx="13">
                  <c:v>022024</c:v>
                </c:pt>
                <c:pt idx="14">
                  <c:v>032024</c:v>
                </c:pt>
                <c:pt idx="15">
                  <c:v>042024</c:v>
                </c:pt>
                <c:pt idx="16">
                  <c:v>052024</c:v>
                </c:pt>
              </c:strCache>
            </c:strRef>
          </c:cat>
          <c:val>
            <c:numRef>
              <c:f>List2!$F$23:$F$39</c:f>
              <c:numCache>
                <c:formatCode>General</c:formatCode>
                <c:ptCount val="17"/>
                <c:pt idx="0">
                  <c:v>0.59576612903225812</c:v>
                </c:pt>
                <c:pt idx="1">
                  <c:v>0.703125</c:v>
                </c:pt>
                <c:pt idx="2">
                  <c:v>0.655241935483871</c:v>
                </c:pt>
                <c:pt idx="3">
                  <c:v>0.640625</c:v>
                </c:pt>
                <c:pt idx="4">
                  <c:v>0.66129032258064513</c:v>
                </c:pt>
                <c:pt idx="5">
                  <c:v>0.68437499999999996</c:v>
                </c:pt>
                <c:pt idx="6">
                  <c:v>0.5463709677419355</c:v>
                </c:pt>
                <c:pt idx="7">
                  <c:v>0.58064516129032262</c:v>
                </c:pt>
                <c:pt idx="8">
                  <c:v>0.64583333333333337</c:v>
                </c:pt>
                <c:pt idx="9">
                  <c:v>0.57258064516129037</c:v>
                </c:pt>
                <c:pt idx="10">
                  <c:v>0.66562500000000002</c:v>
                </c:pt>
                <c:pt idx="11">
                  <c:v>0.4536290322580645</c:v>
                </c:pt>
                <c:pt idx="12">
                  <c:v>0.71572580645161288</c:v>
                </c:pt>
                <c:pt idx="13">
                  <c:v>0.77262931034482762</c:v>
                </c:pt>
                <c:pt idx="14">
                  <c:v>0.67338709677419351</c:v>
                </c:pt>
                <c:pt idx="15">
                  <c:v>0.67500000000000004</c:v>
                </c:pt>
                <c:pt idx="16">
                  <c:v>0.623991935483871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C-436F-B4FE-579B0E89B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7181360"/>
        <c:axId val="757186280"/>
      </c:barChart>
      <c:catAx>
        <c:axId val="75718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57186280"/>
        <c:crosses val="autoZero"/>
        <c:auto val="1"/>
        <c:lblAlgn val="ctr"/>
        <c:lblOffset val="100"/>
        <c:noMultiLvlLbl val="0"/>
      </c:catAx>
      <c:valAx>
        <c:axId val="757186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57181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Ošertřovací dny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List2!$A$65:$A$81</c:f>
              <c:strCache>
                <c:ptCount val="17"/>
                <c:pt idx="0">
                  <c:v>012023</c:v>
                </c:pt>
                <c:pt idx="1">
                  <c:v>022023</c:v>
                </c:pt>
                <c:pt idx="2">
                  <c:v>032023</c:v>
                </c:pt>
                <c:pt idx="3">
                  <c:v>042023</c:v>
                </c:pt>
                <c:pt idx="4">
                  <c:v>052023</c:v>
                </c:pt>
                <c:pt idx="5">
                  <c:v>062023</c:v>
                </c:pt>
                <c:pt idx="6">
                  <c:v>072023</c:v>
                </c:pt>
                <c:pt idx="7">
                  <c:v>082023</c:v>
                </c:pt>
                <c:pt idx="8">
                  <c:v>092023</c:v>
                </c:pt>
                <c:pt idx="9">
                  <c:v>102023</c:v>
                </c:pt>
                <c:pt idx="10">
                  <c:v>112023</c:v>
                </c:pt>
                <c:pt idx="11">
                  <c:v>122023</c:v>
                </c:pt>
                <c:pt idx="12">
                  <c:v>012024</c:v>
                </c:pt>
                <c:pt idx="13">
                  <c:v>022024</c:v>
                </c:pt>
                <c:pt idx="14">
                  <c:v>032024</c:v>
                </c:pt>
                <c:pt idx="15">
                  <c:v>042024</c:v>
                </c:pt>
                <c:pt idx="16">
                  <c:v>052024</c:v>
                </c:pt>
              </c:strCache>
            </c:strRef>
          </c:cat>
          <c:val>
            <c:numRef>
              <c:f>List2!$B$65:$B$81</c:f>
              <c:numCache>
                <c:formatCode>General</c:formatCode>
                <c:ptCount val="17"/>
                <c:pt idx="0">
                  <c:v>223</c:v>
                </c:pt>
                <c:pt idx="1">
                  <c:v>207</c:v>
                </c:pt>
                <c:pt idx="2">
                  <c:v>212</c:v>
                </c:pt>
                <c:pt idx="3">
                  <c:v>226</c:v>
                </c:pt>
                <c:pt idx="4">
                  <c:v>202</c:v>
                </c:pt>
                <c:pt idx="5">
                  <c:v>215</c:v>
                </c:pt>
                <c:pt idx="6">
                  <c:v>165</c:v>
                </c:pt>
                <c:pt idx="7">
                  <c:v>178</c:v>
                </c:pt>
                <c:pt idx="8">
                  <c:v>211</c:v>
                </c:pt>
                <c:pt idx="9">
                  <c:v>210</c:v>
                </c:pt>
                <c:pt idx="10">
                  <c:v>203</c:v>
                </c:pt>
                <c:pt idx="11">
                  <c:v>164</c:v>
                </c:pt>
                <c:pt idx="12">
                  <c:v>199</c:v>
                </c:pt>
                <c:pt idx="13">
                  <c:v>219</c:v>
                </c:pt>
                <c:pt idx="14">
                  <c:v>205</c:v>
                </c:pt>
                <c:pt idx="15">
                  <c:v>194</c:v>
                </c:pt>
                <c:pt idx="16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A-4182-948D-C2A36A4EA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6612320"/>
        <c:axId val="506536224"/>
      </c:barChart>
      <c:catAx>
        <c:axId val="50661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6536224"/>
        <c:crosses val="autoZero"/>
        <c:auto val="1"/>
        <c:lblAlgn val="ctr"/>
        <c:lblOffset val="100"/>
        <c:noMultiLvlLbl val="0"/>
      </c:catAx>
      <c:valAx>
        <c:axId val="50653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661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Obložnost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List2!$A$65:$A$81</c:f>
              <c:strCache>
                <c:ptCount val="17"/>
                <c:pt idx="0">
                  <c:v>012023</c:v>
                </c:pt>
                <c:pt idx="1">
                  <c:v>022023</c:v>
                </c:pt>
                <c:pt idx="2">
                  <c:v>032023</c:v>
                </c:pt>
                <c:pt idx="3">
                  <c:v>042023</c:v>
                </c:pt>
                <c:pt idx="4">
                  <c:v>052023</c:v>
                </c:pt>
                <c:pt idx="5">
                  <c:v>062023</c:v>
                </c:pt>
                <c:pt idx="6">
                  <c:v>072023</c:v>
                </c:pt>
                <c:pt idx="7">
                  <c:v>082023</c:v>
                </c:pt>
                <c:pt idx="8">
                  <c:v>092023</c:v>
                </c:pt>
                <c:pt idx="9">
                  <c:v>102023</c:v>
                </c:pt>
                <c:pt idx="10">
                  <c:v>112023</c:v>
                </c:pt>
                <c:pt idx="11">
                  <c:v>122023</c:v>
                </c:pt>
                <c:pt idx="12">
                  <c:v>012024</c:v>
                </c:pt>
                <c:pt idx="13">
                  <c:v>022024</c:v>
                </c:pt>
                <c:pt idx="14">
                  <c:v>032024</c:v>
                </c:pt>
                <c:pt idx="15">
                  <c:v>042024</c:v>
                </c:pt>
                <c:pt idx="16">
                  <c:v>052024</c:v>
                </c:pt>
              </c:strCache>
            </c:strRef>
          </c:cat>
          <c:val>
            <c:numRef>
              <c:f>List2!$F$65:$F$81</c:f>
              <c:numCache>
                <c:formatCode>General</c:formatCode>
                <c:ptCount val="17"/>
                <c:pt idx="0">
                  <c:v>0.89919354838709675</c:v>
                </c:pt>
                <c:pt idx="1">
                  <c:v>0.9241071428571429</c:v>
                </c:pt>
                <c:pt idx="2">
                  <c:v>0.85483870967741937</c:v>
                </c:pt>
                <c:pt idx="3">
                  <c:v>0.94166666666666665</c:v>
                </c:pt>
                <c:pt idx="4">
                  <c:v>0.81451612903225812</c:v>
                </c:pt>
                <c:pt idx="5">
                  <c:v>0.89583333333333337</c:v>
                </c:pt>
                <c:pt idx="6">
                  <c:v>0.66532258064516125</c:v>
                </c:pt>
                <c:pt idx="7">
                  <c:v>0.717741935483871</c:v>
                </c:pt>
                <c:pt idx="8">
                  <c:v>0.87916666666666665</c:v>
                </c:pt>
                <c:pt idx="9">
                  <c:v>0.84677419354838712</c:v>
                </c:pt>
                <c:pt idx="10">
                  <c:v>0.84583333333333333</c:v>
                </c:pt>
                <c:pt idx="11">
                  <c:v>0.66129032258064513</c:v>
                </c:pt>
                <c:pt idx="12">
                  <c:v>0.80241935483870963</c:v>
                </c:pt>
                <c:pt idx="13">
                  <c:v>0.94396551724137934</c:v>
                </c:pt>
                <c:pt idx="14">
                  <c:v>0.82661290322580649</c:v>
                </c:pt>
                <c:pt idx="15">
                  <c:v>0.80833333333333335</c:v>
                </c:pt>
                <c:pt idx="16">
                  <c:v>0.86290322580645162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C-4F77-A0AA-DDDBE1C73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6551640"/>
        <c:axId val="506545408"/>
      </c:barChart>
      <c:catAx>
        <c:axId val="50655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6545408"/>
        <c:crosses val="autoZero"/>
        <c:auto val="1"/>
        <c:lblAlgn val="ctr"/>
        <c:lblOffset val="100"/>
        <c:noMultiLvlLbl val="0"/>
      </c:catAx>
      <c:valAx>
        <c:axId val="50654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6551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Ošetřovací dny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List2!$A$85:$A$101</c:f>
              <c:strCache>
                <c:ptCount val="17"/>
                <c:pt idx="0">
                  <c:v>012023</c:v>
                </c:pt>
                <c:pt idx="1">
                  <c:v>022023</c:v>
                </c:pt>
                <c:pt idx="2">
                  <c:v>032023</c:v>
                </c:pt>
                <c:pt idx="3">
                  <c:v>042023</c:v>
                </c:pt>
                <c:pt idx="4">
                  <c:v>052023</c:v>
                </c:pt>
                <c:pt idx="5">
                  <c:v>062023</c:v>
                </c:pt>
                <c:pt idx="6">
                  <c:v>072023</c:v>
                </c:pt>
                <c:pt idx="7">
                  <c:v>082023</c:v>
                </c:pt>
                <c:pt idx="8">
                  <c:v>092023</c:v>
                </c:pt>
                <c:pt idx="9">
                  <c:v>102023</c:v>
                </c:pt>
                <c:pt idx="10">
                  <c:v>112023</c:v>
                </c:pt>
                <c:pt idx="11">
                  <c:v>122023</c:v>
                </c:pt>
                <c:pt idx="12">
                  <c:v>012024</c:v>
                </c:pt>
                <c:pt idx="13">
                  <c:v>022024</c:v>
                </c:pt>
                <c:pt idx="14">
                  <c:v>032024</c:v>
                </c:pt>
                <c:pt idx="15">
                  <c:v>042024</c:v>
                </c:pt>
                <c:pt idx="16">
                  <c:v>052024</c:v>
                </c:pt>
              </c:strCache>
            </c:strRef>
          </c:cat>
          <c:val>
            <c:numRef>
              <c:f>List2!$B$85:$B$101</c:f>
              <c:numCache>
                <c:formatCode>General</c:formatCode>
                <c:ptCount val="17"/>
                <c:pt idx="0">
                  <c:v>123</c:v>
                </c:pt>
                <c:pt idx="1">
                  <c:v>112</c:v>
                </c:pt>
                <c:pt idx="2">
                  <c:v>124</c:v>
                </c:pt>
                <c:pt idx="3">
                  <c:v>115</c:v>
                </c:pt>
                <c:pt idx="4">
                  <c:v>127</c:v>
                </c:pt>
                <c:pt idx="5">
                  <c:v>123</c:v>
                </c:pt>
                <c:pt idx="6">
                  <c:v>87</c:v>
                </c:pt>
                <c:pt idx="7">
                  <c:v>79</c:v>
                </c:pt>
                <c:pt idx="8">
                  <c:v>121</c:v>
                </c:pt>
                <c:pt idx="9">
                  <c:v>120</c:v>
                </c:pt>
                <c:pt idx="10">
                  <c:v>120</c:v>
                </c:pt>
                <c:pt idx="11">
                  <c:v>93</c:v>
                </c:pt>
                <c:pt idx="12">
                  <c:v>122</c:v>
                </c:pt>
                <c:pt idx="13">
                  <c:v>120</c:v>
                </c:pt>
                <c:pt idx="14">
                  <c:v>125</c:v>
                </c:pt>
                <c:pt idx="15">
                  <c:v>121</c:v>
                </c:pt>
                <c:pt idx="16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D-48C0-AFE5-38F9CE648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1838680"/>
        <c:axId val="611838352"/>
      </c:barChart>
      <c:catAx>
        <c:axId val="61183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1838352"/>
        <c:crosses val="autoZero"/>
        <c:auto val="1"/>
        <c:lblAlgn val="ctr"/>
        <c:lblOffset val="100"/>
        <c:noMultiLvlLbl val="0"/>
      </c:catAx>
      <c:valAx>
        <c:axId val="61183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1838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52386</xdr:colOff>
      <xdr:row>2</xdr:row>
      <xdr:rowOff>19049</xdr:rowOff>
    </xdr:from>
    <xdr:to>
      <xdr:col>16</xdr:col>
      <xdr:colOff>171449</xdr:colOff>
      <xdr:row>19</xdr:row>
      <xdr:rowOff>9524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3B7EC01-2EF2-4DB2-A65D-D4AA51A98A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90487</xdr:colOff>
      <xdr:row>22</xdr:row>
      <xdr:rowOff>28575</xdr:rowOff>
    </xdr:from>
    <xdr:to>
      <xdr:col>16</xdr:col>
      <xdr:colOff>219075</xdr:colOff>
      <xdr:row>38</xdr:row>
      <xdr:rowOff>85725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09A20F3-5F89-4E25-AB2B-B95FA5EE6C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338136</xdr:colOff>
      <xdr:row>2</xdr:row>
      <xdr:rowOff>47624</xdr:rowOff>
    </xdr:from>
    <xdr:to>
      <xdr:col>24</xdr:col>
      <xdr:colOff>514349</xdr:colOff>
      <xdr:row>18</xdr:row>
      <xdr:rowOff>190499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BE975A88-89EB-4A3D-B20F-AF232B7E22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342900</xdr:colOff>
      <xdr:row>22</xdr:row>
      <xdr:rowOff>14286</xdr:rowOff>
    </xdr:from>
    <xdr:to>
      <xdr:col>25</xdr:col>
      <xdr:colOff>76200</xdr:colOff>
      <xdr:row>38</xdr:row>
      <xdr:rowOff>95249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148C909A-1583-41FF-8D9E-64EC396036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114299</xdr:colOff>
      <xdr:row>2</xdr:row>
      <xdr:rowOff>61912</xdr:rowOff>
    </xdr:from>
    <xdr:to>
      <xdr:col>33</xdr:col>
      <xdr:colOff>428624</xdr:colOff>
      <xdr:row>19</xdr:row>
      <xdr:rowOff>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936FF1DD-E54C-42A7-AA61-1F5ACF549A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190500</xdr:colOff>
      <xdr:row>22</xdr:row>
      <xdr:rowOff>33336</xdr:rowOff>
    </xdr:from>
    <xdr:to>
      <xdr:col>33</xdr:col>
      <xdr:colOff>419100</xdr:colOff>
      <xdr:row>38</xdr:row>
      <xdr:rowOff>76199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31BCAF3B-0176-483F-8597-46797AE8B8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581024</xdr:colOff>
      <xdr:row>64</xdr:row>
      <xdr:rowOff>4762</xdr:rowOff>
    </xdr:from>
    <xdr:to>
      <xdr:col>17</xdr:col>
      <xdr:colOff>228599</xdr:colOff>
      <xdr:row>81</xdr:row>
      <xdr:rowOff>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D212317F-4010-4E0D-8589-A2E50102AE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380999</xdr:colOff>
      <xdr:row>64</xdr:row>
      <xdr:rowOff>23811</xdr:rowOff>
    </xdr:from>
    <xdr:to>
      <xdr:col>25</xdr:col>
      <xdr:colOff>409574</xdr:colOff>
      <xdr:row>80</xdr:row>
      <xdr:rowOff>161924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7032991D-FC6A-44A1-A198-2F518BE426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19050</xdr:colOff>
      <xdr:row>84</xdr:row>
      <xdr:rowOff>14286</xdr:rowOff>
    </xdr:from>
    <xdr:to>
      <xdr:col>17</xdr:col>
      <xdr:colOff>152400</xdr:colOff>
      <xdr:row>100</xdr:row>
      <xdr:rowOff>133349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E6E6DECC-C25D-4673-A506-3A5FE92B45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352425</xdr:colOff>
      <xdr:row>84</xdr:row>
      <xdr:rowOff>4761</xdr:rowOff>
    </xdr:from>
    <xdr:to>
      <xdr:col>25</xdr:col>
      <xdr:colOff>428625</xdr:colOff>
      <xdr:row>99</xdr:row>
      <xdr:rowOff>104774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773E928B-48FB-4855-B328-AD2746968E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65AD-5130-4130-AFF0-D7B393B5F7B7}">
  <dimension ref="A1:T79"/>
  <sheetViews>
    <sheetView topLeftCell="A46" workbookViewId="0">
      <selection activeCell="P43" sqref="P43"/>
    </sheetView>
  </sheetViews>
  <sheetFormatPr defaultRowHeight="15" x14ac:dyDescent="0.25"/>
  <sheetData>
    <row r="1" spans="1:20" x14ac:dyDescent="0.25">
      <c r="B1" t="s">
        <v>12</v>
      </c>
    </row>
    <row r="2" spans="1:20" x14ac:dyDescent="0.25">
      <c r="B2" s="8" t="s">
        <v>30</v>
      </c>
      <c r="C2" s="8" t="s">
        <v>31</v>
      </c>
      <c r="D2" s="8" t="s">
        <v>32</v>
      </c>
      <c r="E2" s="8" t="s">
        <v>33</v>
      </c>
      <c r="F2" s="8" t="s">
        <v>34</v>
      </c>
      <c r="G2" s="8" t="s">
        <v>35</v>
      </c>
      <c r="H2" s="8" t="s">
        <v>36</v>
      </c>
      <c r="I2" s="8" t="s">
        <v>37</v>
      </c>
      <c r="J2" s="8" t="s">
        <v>38</v>
      </c>
      <c r="K2" s="8" t="s">
        <v>39</v>
      </c>
      <c r="L2" s="8" t="s">
        <v>40</v>
      </c>
      <c r="M2" s="8" t="s">
        <v>41</v>
      </c>
      <c r="N2" s="8" t="s">
        <v>42</v>
      </c>
      <c r="O2" s="8" t="s">
        <v>43</v>
      </c>
      <c r="P2" s="8" t="s">
        <v>44</v>
      </c>
      <c r="Q2" s="8" t="s">
        <v>45</v>
      </c>
      <c r="R2" s="8" t="s">
        <v>46</v>
      </c>
      <c r="S2" s="8" t="s">
        <v>47</v>
      </c>
      <c r="T2" s="8" t="s">
        <v>48</v>
      </c>
    </row>
    <row r="3" spans="1:20" x14ac:dyDescent="0.25">
      <c r="A3" s="4" t="s">
        <v>13</v>
      </c>
      <c r="B3" s="5" t="s">
        <v>0</v>
      </c>
      <c r="C3" s="6">
        <v>86</v>
      </c>
      <c r="D3" s="6">
        <v>322</v>
      </c>
      <c r="E3" s="6">
        <v>49</v>
      </c>
      <c r="F3" s="6">
        <v>282</v>
      </c>
      <c r="G3" s="6">
        <v>49</v>
      </c>
      <c r="H3" s="6">
        <v>0</v>
      </c>
      <c r="I3" s="7">
        <v>55.193548387096776</v>
      </c>
      <c r="J3" s="6">
        <v>2461</v>
      </c>
      <c r="K3" s="6">
        <v>205</v>
      </c>
      <c r="L3" s="6">
        <v>1711</v>
      </c>
      <c r="M3" s="7">
        <v>19.899999999999999</v>
      </c>
      <c r="N3" s="7">
        <v>69.52</v>
      </c>
      <c r="O3" s="7">
        <v>4.8746438746438745</v>
      </c>
      <c r="P3" s="6">
        <v>351</v>
      </c>
      <c r="Q3" s="6">
        <v>2</v>
      </c>
      <c r="R3" s="6">
        <v>4</v>
      </c>
      <c r="S3" s="6">
        <v>2013</v>
      </c>
      <c r="T3" s="7">
        <v>81.796017878911016</v>
      </c>
    </row>
    <row r="4" spans="1:20" x14ac:dyDescent="0.25">
      <c r="A4" s="4" t="s">
        <v>14</v>
      </c>
      <c r="B4" s="5" t="s">
        <v>1</v>
      </c>
      <c r="C4" s="6">
        <v>86</v>
      </c>
      <c r="D4" s="6">
        <v>278</v>
      </c>
      <c r="E4" s="6">
        <v>52</v>
      </c>
      <c r="F4" s="6">
        <v>295</v>
      </c>
      <c r="G4" s="6">
        <v>45</v>
      </c>
      <c r="H4" s="6">
        <v>0</v>
      </c>
      <c r="I4" s="7">
        <v>58.714285714285715</v>
      </c>
      <c r="J4" s="6">
        <v>2356</v>
      </c>
      <c r="K4" s="6">
        <v>52</v>
      </c>
      <c r="L4" s="6">
        <v>1644</v>
      </c>
      <c r="M4" s="7">
        <v>19.12</v>
      </c>
      <c r="N4" s="7">
        <v>69.78</v>
      </c>
      <c r="O4" s="7">
        <v>4.9074626865671638</v>
      </c>
      <c r="P4" s="6">
        <v>335</v>
      </c>
      <c r="Q4" s="6">
        <v>2</v>
      </c>
      <c r="R4" s="6">
        <v>4</v>
      </c>
      <c r="S4" s="6">
        <v>1930</v>
      </c>
      <c r="T4" s="7">
        <v>81.918505942275047</v>
      </c>
    </row>
    <row r="5" spans="1:20" x14ac:dyDescent="0.25">
      <c r="A5" s="4" t="s">
        <v>15</v>
      </c>
      <c r="B5" s="5" t="s">
        <v>2</v>
      </c>
      <c r="C5" s="6">
        <v>86</v>
      </c>
      <c r="D5" s="6">
        <v>328</v>
      </c>
      <c r="E5" s="6">
        <v>45</v>
      </c>
      <c r="F5" s="6">
        <v>317</v>
      </c>
      <c r="G5" s="6">
        <v>47</v>
      </c>
      <c r="H5" s="6">
        <v>1</v>
      </c>
      <c r="I5" s="7">
        <v>57</v>
      </c>
      <c r="J5" s="6">
        <v>2455</v>
      </c>
      <c r="K5" s="6">
        <v>211</v>
      </c>
      <c r="L5" s="6">
        <v>1767</v>
      </c>
      <c r="M5" s="7">
        <v>20.55</v>
      </c>
      <c r="N5" s="7">
        <v>71.98</v>
      </c>
      <c r="O5" s="7">
        <v>4.7886178861788622</v>
      </c>
      <c r="P5" s="6">
        <v>369</v>
      </c>
      <c r="Q5" s="6">
        <v>2</v>
      </c>
      <c r="R5" s="6">
        <v>5</v>
      </c>
      <c r="S5" s="6">
        <v>2090</v>
      </c>
      <c r="T5" s="7">
        <v>85.132382892057024</v>
      </c>
    </row>
    <row r="6" spans="1:20" x14ac:dyDescent="0.25">
      <c r="A6" s="4" t="s">
        <v>16</v>
      </c>
      <c r="B6" s="5" t="s">
        <v>3</v>
      </c>
      <c r="C6" s="6">
        <v>86</v>
      </c>
      <c r="D6" s="6">
        <v>270</v>
      </c>
      <c r="E6" s="6">
        <v>55</v>
      </c>
      <c r="F6" s="6">
        <v>305</v>
      </c>
      <c r="G6" s="6">
        <v>42</v>
      </c>
      <c r="H6" s="6">
        <v>1</v>
      </c>
      <c r="I6" s="7">
        <v>55.93333333333333</v>
      </c>
      <c r="J6" s="6">
        <v>2550</v>
      </c>
      <c r="K6" s="6">
        <v>30</v>
      </c>
      <c r="L6" s="6">
        <v>1678</v>
      </c>
      <c r="M6" s="7">
        <v>19.510000000000002</v>
      </c>
      <c r="N6" s="7">
        <v>65.8</v>
      </c>
      <c r="O6" s="7">
        <v>4.9940476190476186</v>
      </c>
      <c r="P6" s="6">
        <v>336</v>
      </c>
      <c r="Q6" s="6">
        <v>3</v>
      </c>
      <c r="R6" s="6">
        <v>4</v>
      </c>
      <c r="S6" s="6">
        <v>1966</v>
      </c>
      <c r="T6" s="7">
        <v>77.098039215686271</v>
      </c>
    </row>
    <row r="7" spans="1:20" x14ac:dyDescent="0.25">
      <c r="A7" s="4" t="s">
        <v>17</v>
      </c>
      <c r="B7" s="5" t="s">
        <v>4</v>
      </c>
      <c r="C7" s="6">
        <v>86</v>
      </c>
      <c r="D7" s="6">
        <v>305</v>
      </c>
      <c r="E7" s="6">
        <v>33</v>
      </c>
      <c r="F7" s="6">
        <v>280</v>
      </c>
      <c r="G7" s="6">
        <v>38</v>
      </c>
      <c r="H7" s="6">
        <v>0</v>
      </c>
      <c r="I7" s="7">
        <v>49.032258064516128</v>
      </c>
      <c r="J7" s="6">
        <v>2555</v>
      </c>
      <c r="K7" s="6">
        <v>111</v>
      </c>
      <c r="L7" s="6">
        <v>1520</v>
      </c>
      <c r="M7" s="7">
        <v>17.670000000000002</v>
      </c>
      <c r="N7" s="7">
        <v>59.49</v>
      </c>
      <c r="O7" s="7">
        <v>4.6341463414634143</v>
      </c>
      <c r="P7" s="6">
        <v>328</v>
      </c>
      <c r="Q7" s="6">
        <v>3</v>
      </c>
      <c r="R7" s="6">
        <v>4</v>
      </c>
      <c r="S7" s="6">
        <v>1812</v>
      </c>
      <c r="T7" s="7">
        <v>70.919765166340511</v>
      </c>
    </row>
    <row r="8" spans="1:20" x14ac:dyDescent="0.25">
      <c r="A8" s="4" t="s">
        <v>18</v>
      </c>
      <c r="B8" s="5" t="s">
        <v>5</v>
      </c>
      <c r="C8" s="6">
        <v>86</v>
      </c>
      <c r="D8" s="6">
        <v>333</v>
      </c>
      <c r="E8" s="6">
        <v>40</v>
      </c>
      <c r="F8" s="6">
        <v>333</v>
      </c>
      <c r="G8" s="6">
        <v>35</v>
      </c>
      <c r="H8" s="6">
        <v>2</v>
      </c>
      <c r="I8" s="7">
        <v>57.533333333333331</v>
      </c>
      <c r="J8" s="6">
        <v>2550</v>
      </c>
      <c r="K8" s="6">
        <v>30</v>
      </c>
      <c r="L8" s="6">
        <v>1726</v>
      </c>
      <c r="M8" s="7">
        <v>20.07</v>
      </c>
      <c r="N8" s="7">
        <v>67.69</v>
      </c>
      <c r="O8" s="7">
        <v>4.639784946236559</v>
      </c>
      <c r="P8" s="6">
        <v>372</v>
      </c>
      <c r="Q8" s="6">
        <v>2</v>
      </c>
      <c r="R8" s="6">
        <v>4</v>
      </c>
      <c r="S8" s="6">
        <v>2059</v>
      </c>
      <c r="T8" s="7">
        <v>80.745098039215691</v>
      </c>
    </row>
    <row r="9" spans="1:20" x14ac:dyDescent="0.25">
      <c r="A9" s="4" t="s">
        <v>19</v>
      </c>
      <c r="B9" s="5" t="s">
        <v>6</v>
      </c>
      <c r="C9" s="6">
        <v>86</v>
      </c>
      <c r="D9" s="6">
        <v>186</v>
      </c>
      <c r="E9" s="6">
        <v>31</v>
      </c>
      <c r="F9" s="6">
        <v>209</v>
      </c>
      <c r="G9" s="6">
        <v>25</v>
      </c>
      <c r="H9" s="6">
        <v>0</v>
      </c>
      <c r="I9" s="7">
        <v>41.677419354838712</v>
      </c>
      <c r="J9" s="6">
        <v>1704</v>
      </c>
      <c r="K9" s="6">
        <v>962</v>
      </c>
      <c r="L9" s="6">
        <v>1292</v>
      </c>
      <c r="M9" s="7">
        <v>15.02</v>
      </c>
      <c r="N9" s="7">
        <v>75.819999999999993</v>
      </c>
      <c r="O9" s="7">
        <v>5.716814159292035</v>
      </c>
      <c r="P9" s="6">
        <v>226</v>
      </c>
      <c r="Q9" s="6">
        <v>2</v>
      </c>
      <c r="R9" s="6">
        <v>4</v>
      </c>
      <c r="S9" s="6">
        <v>1490</v>
      </c>
      <c r="T9" s="7">
        <v>87.441314553990608</v>
      </c>
    </row>
    <row r="10" spans="1:20" x14ac:dyDescent="0.25">
      <c r="A10" s="4" t="s">
        <v>20</v>
      </c>
      <c r="B10" s="5" t="s">
        <v>7</v>
      </c>
      <c r="C10" s="6">
        <v>86</v>
      </c>
      <c r="D10" s="6">
        <v>233</v>
      </c>
      <c r="E10" s="6">
        <v>29</v>
      </c>
      <c r="F10" s="6">
        <v>233</v>
      </c>
      <c r="G10" s="6">
        <v>34</v>
      </c>
      <c r="H10" s="6">
        <v>0</v>
      </c>
      <c r="I10" s="7">
        <v>42.645161290322584</v>
      </c>
      <c r="J10" s="6">
        <v>1731</v>
      </c>
      <c r="K10" s="6">
        <v>935</v>
      </c>
      <c r="L10" s="6">
        <v>1322</v>
      </c>
      <c r="M10" s="7">
        <v>15.37</v>
      </c>
      <c r="N10" s="7">
        <v>76.37</v>
      </c>
      <c r="O10" s="7">
        <v>5.0075757575757578</v>
      </c>
      <c r="P10" s="6">
        <v>264</v>
      </c>
      <c r="Q10" s="6">
        <v>2</v>
      </c>
      <c r="R10" s="6">
        <v>5</v>
      </c>
      <c r="S10" s="6">
        <v>1555</v>
      </c>
      <c r="T10" s="7">
        <v>89.832466782206822</v>
      </c>
    </row>
    <row r="11" spans="1:20" x14ac:dyDescent="0.25">
      <c r="A11" s="4" t="s">
        <v>21</v>
      </c>
      <c r="B11" s="5" t="s">
        <v>8</v>
      </c>
      <c r="C11" s="6">
        <v>86</v>
      </c>
      <c r="D11" s="6">
        <v>291</v>
      </c>
      <c r="E11" s="6">
        <v>41</v>
      </c>
      <c r="F11" s="6">
        <v>297</v>
      </c>
      <c r="G11" s="6">
        <v>34</v>
      </c>
      <c r="H11" s="6">
        <v>0</v>
      </c>
      <c r="I11" s="7">
        <v>50.666666666666664</v>
      </c>
      <c r="J11" s="6">
        <v>2460</v>
      </c>
      <c r="K11" s="6">
        <v>120</v>
      </c>
      <c r="L11" s="6">
        <v>1520</v>
      </c>
      <c r="M11" s="7">
        <v>17.670000000000002</v>
      </c>
      <c r="N11" s="7">
        <v>61.79</v>
      </c>
      <c r="O11" s="7">
        <v>4.5783132530120483</v>
      </c>
      <c r="P11" s="6">
        <v>332</v>
      </c>
      <c r="Q11" s="6">
        <v>3</v>
      </c>
      <c r="R11" s="6">
        <v>4</v>
      </c>
      <c r="S11" s="6">
        <v>1814</v>
      </c>
      <c r="T11" s="7">
        <v>73.739837398373993</v>
      </c>
    </row>
    <row r="12" spans="1:20" x14ac:dyDescent="0.25">
      <c r="A12" s="4" t="s">
        <v>22</v>
      </c>
      <c r="B12" s="5" t="s">
        <v>9</v>
      </c>
      <c r="C12" s="6">
        <v>86</v>
      </c>
      <c r="D12" s="6">
        <v>356</v>
      </c>
      <c r="E12" s="6">
        <v>51</v>
      </c>
      <c r="F12" s="6">
        <v>327</v>
      </c>
      <c r="G12" s="6">
        <v>46</v>
      </c>
      <c r="H12" s="6">
        <v>0</v>
      </c>
      <c r="I12" s="7">
        <v>59.903225806451616</v>
      </c>
      <c r="J12" s="6">
        <v>2635</v>
      </c>
      <c r="K12" s="6">
        <v>31</v>
      </c>
      <c r="L12" s="6">
        <v>1857</v>
      </c>
      <c r="M12" s="7">
        <v>21.59</v>
      </c>
      <c r="N12" s="7">
        <v>70.47</v>
      </c>
      <c r="O12" s="7">
        <v>4.7615384615384615</v>
      </c>
      <c r="P12" s="6">
        <v>390</v>
      </c>
      <c r="Q12" s="6">
        <v>2</v>
      </c>
      <c r="R12" s="6">
        <v>5</v>
      </c>
      <c r="S12" s="6">
        <v>2198</v>
      </c>
      <c r="T12" s="7">
        <v>83.415559772296007</v>
      </c>
    </row>
    <row r="13" spans="1:20" x14ac:dyDescent="0.25">
      <c r="A13" s="4" t="s">
        <v>23</v>
      </c>
      <c r="B13" s="5" t="s">
        <v>10</v>
      </c>
      <c r="C13" s="6">
        <v>86</v>
      </c>
      <c r="D13" s="6">
        <v>348</v>
      </c>
      <c r="E13" s="6">
        <v>42</v>
      </c>
      <c r="F13" s="6">
        <v>346</v>
      </c>
      <c r="G13" s="6">
        <v>43</v>
      </c>
      <c r="H13" s="6">
        <v>0</v>
      </c>
      <c r="I13" s="7">
        <v>58.266666666666666</v>
      </c>
      <c r="J13" s="6">
        <v>2550</v>
      </c>
      <c r="K13" s="6">
        <v>30</v>
      </c>
      <c r="L13" s="6">
        <v>1748</v>
      </c>
      <c r="M13" s="7">
        <v>20.329999999999998</v>
      </c>
      <c r="N13" s="7">
        <v>68.55</v>
      </c>
      <c r="O13" s="7">
        <v>4.4820512820512821</v>
      </c>
      <c r="P13" s="6">
        <v>390</v>
      </c>
      <c r="Q13" s="6">
        <v>2</v>
      </c>
      <c r="R13" s="6">
        <v>5</v>
      </c>
      <c r="S13" s="6">
        <v>2095</v>
      </c>
      <c r="T13" s="7">
        <v>82.156862745098039</v>
      </c>
    </row>
    <row r="14" spans="1:20" x14ac:dyDescent="0.25">
      <c r="A14" s="4" t="s">
        <v>24</v>
      </c>
      <c r="B14" s="5" t="s">
        <v>11</v>
      </c>
      <c r="C14" s="6">
        <v>86</v>
      </c>
      <c r="D14" s="6">
        <v>205</v>
      </c>
      <c r="E14" s="6">
        <v>30</v>
      </c>
      <c r="F14" s="6">
        <v>255</v>
      </c>
      <c r="G14" s="6">
        <v>30</v>
      </c>
      <c r="H14" s="6">
        <v>2</v>
      </c>
      <c r="I14" s="7">
        <v>40.70967741935484</v>
      </c>
      <c r="J14" s="6">
        <v>2017</v>
      </c>
      <c r="K14" s="6">
        <v>649</v>
      </c>
      <c r="L14" s="6">
        <v>1262</v>
      </c>
      <c r="M14" s="7">
        <v>14.67</v>
      </c>
      <c r="N14" s="7">
        <v>62.57</v>
      </c>
      <c r="O14" s="7">
        <v>4.8352490421455938</v>
      </c>
      <c r="P14" s="6">
        <v>261</v>
      </c>
      <c r="Q14" s="6">
        <v>3</v>
      </c>
      <c r="R14" s="6">
        <v>4</v>
      </c>
      <c r="S14" s="6">
        <v>1492</v>
      </c>
      <c r="T14" s="7">
        <v>73.971244422409526</v>
      </c>
    </row>
    <row r="15" spans="1:20" x14ac:dyDescent="0.25">
      <c r="A15" s="4" t="s">
        <v>25</v>
      </c>
      <c r="B15" s="1" t="s">
        <v>0</v>
      </c>
      <c r="C15" s="2">
        <v>86</v>
      </c>
      <c r="D15" s="2">
        <v>340</v>
      </c>
      <c r="E15" s="2">
        <v>42</v>
      </c>
      <c r="F15" s="2">
        <v>296</v>
      </c>
      <c r="G15" s="2">
        <v>40</v>
      </c>
      <c r="H15" s="2">
        <v>1</v>
      </c>
      <c r="I15" s="3">
        <v>55.483870967741936</v>
      </c>
      <c r="J15" s="2">
        <v>2578</v>
      </c>
      <c r="K15" s="2">
        <v>88</v>
      </c>
      <c r="L15" s="2">
        <v>1720</v>
      </c>
      <c r="M15" s="3">
        <v>20</v>
      </c>
      <c r="N15" s="3">
        <v>66.72</v>
      </c>
      <c r="O15" s="3">
        <v>4.7777777777777777</v>
      </c>
      <c r="P15" s="2">
        <v>360</v>
      </c>
      <c r="Q15" s="2">
        <v>2</v>
      </c>
      <c r="R15" s="2">
        <v>4</v>
      </c>
      <c r="S15" s="2">
        <v>2038</v>
      </c>
      <c r="T15" s="3">
        <v>79.053529868114808</v>
      </c>
    </row>
    <row r="16" spans="1:20" x14ac:dyDescent="0.25">
      <c r="A16" s="4" t="s">
        <v>26</v>
      </c>
      <c r="B16" s="1" t="s">
        <v>1</v>
      </c>
      <c r="C16" s="2">
        <v>86</v>
      </c>
      <c r="D16" s="2">
        <v>332</v>
      </c>
      <c r="E16" s="2">
        <v>49</v>
      </c>
      <c r="F16" s="2">
        <v>330</v>
      </c>
      <c r="G16" s="2">
        <v>44</v>
      </c>
      <c r="H16" s="2">
        <v>1</v>
      </c>
      <c r="I16" s="3">
        <v>63.535714285714285</v>
      </c>
      <c r="J16" s="2">
        <v>2465</v>
      </c>
      <c r="K16" s="2">
        <v>29</v>
      </c>
      <c r="L16" s="2">
        <v>1779</v>
      </c>
      <c r="M16" s="3">
        <v>20.69</v>
      </c>
      <c r="N16" s="3">
        <v>72.17</v>
      </c>
      <c r="O16" s="3">
        <v>4.7063492063492065</v>
      </c>
      <c r="P16" s="2">
        <v>378</v>
      </c>
      <c r="Q16" s="2">
        <v>2</v>
      </c>
      <c r="R16" s="2">
        <v>4</v>
      </c>
      <c r="S16" s="2">
        <v>2110</v>
      </c>
      <c r="T16" s="3">
        <v>85.598377281947251</v>
      </c>
    </row>
    <row r="17" spans="1:20" x14ac:dyDescent="0.25">
      <c r="A17" s="4" t="s">
        <v>27</v>
      </c>
      <c r="B17" s="1" t="s">
        <v>2</v>
      </c>
      <c r="C17" s="2">
        <v>86</v>
      </c>
      <c r="D17" s="2">
        <v>290</v>
      </c>
      <c r="E17" s="2">
        <v>43</v>
      </c>
      <c r="F17" s="2">
        <v>328</v>
      </c>
      <c r="G17" s="2">
        <v>36</v>
      </c>
      <c r="H17" s="2">
        <v>0</v>
      </c>
      <c r="I17" s="3">
        <v>52.12903225806452</v>
      </c>
      <c r="J17" s="2">
        <v>2635</v>
      </c>
      <c r="K17" s="2">
        <v>31</v>
      </c>
      <c r="L17" s="2">
        <v>1616</v>
      </c>
      <c r="M17" s="3">
        <v>18.79</v>
      </c>
      <c r="N17" s="3">
        <v>61.33</v>
      </c>
      <c r="O17" s="3">
        <v>4.6436781609195403</v>
      </c>
      <c r="P17" s="2">
        <v>348</v>
      </c>
      <c r="Q17" s="2">
        <v>3</v>
      </c>
      <c r="R17" s="2">
        <v>4</v>
      </c>
      <c r="S17" s="2">
        <v>1925</v>
      </c>
      <c r="T17" s="3">
        <v>73.055028462998109</v>
      </c>
    </row>
    <row r="18" spans="1:20" x14ac:dyDescent="0.25">
      <c r="A18" s="4" t="s">
        <v>28</v>
      </c>
      <c r="B18" s="1" t="s">
        <v>3</v>
      </c>
      <c r="C18" s="2">
        <v>86</v>
      </c>
      <c r="D18" s="2">
        <v>356</v>
      </c>
      <c r="E18" s="2">
        <v>36</v>
      </c>
      <c r="F18" s="2">
        <v>353</v>
      </c>
      <c r="G18" s="2">
        <v>37</v>
      </c>
      <c r="H18" s="2">
        <v>1</v>
      </c>
      <c r="I18" s="3">
        <v>61.5</v>
      </c>
      <c r="J18" s="2">
        <v>2550</v>
      </c>
      <c r="K18" s="2">
        <v>30</v>
      </c>
      <c r="L18" s="2">
        <v>1845</v>
      </c>
      <c r="M18" s="3">
        <v>21.45</v>
      </c>
      <c r="N18" s="3">
        <v>72.349999999999994</v>
      </c>
      <c r="O18" s="3">
        <v>4.7066326530612246</v>
      </c>
      <c r="P18" s="2">
        <v>392</v>
      </c>
      <c r="Q18" s="2">
        <v>2</v>
      </c>
      <c r="R18" s="2">
        <v>5</v>
      </c>
      <c r="S18" s="2">
        <v>2200</v>
      </c>
      <c r="T18" s="3">
        <v>86.274509803921575</v>
      </c>
    </row>
    <row r="19" spans="1:20" x14ac:dyDescent="0.25">
      <c r="A19" s="4" t="s">
        <v>29</v>
      </c>
      <c r="B19" s="1" t="s">
        <v>4</v>
      </c>
      <c r="C19" s="2">
        <v>86</v>
      </c>
      <c r="D19" s="2">
        <v>344</v>
      </c>
      <c r="E19" s="2">
        <v>47</v>
      </c>
      <c r="F19" s="2">
        <v>327</v>
      </c>
      <c r="G19" s="2">
        <v>38</v>
      </c>
      <c r="H19" s="2">
        <v>0</v>
      </c>
      <c r="I19" s="3">
        <v>55.193548387096776</v>
      </c>
      <c r="J19" s="2">
        <v>2635</v>
      </c>
      <c r="K19" s="2">
        <v>31</v>
      </c>
      <c r="L19" s="2">
        <v>1711</v>
      </c>
      <c r="M19" s="3">
        <v>19.899999999999999</v>
      </c>
      <c r="N19" s="3">
        <v>64.930000000000007</v>
      </c>
      <c r="O19" s="3">
        <v>4.5264550264550261</v>
      </c>
      <c r="P19" s="2">
        <v>378</v>
      </c>
      <c r="Q19" s="2">
        <v>2</v>
      </c>
      <c r="R19" s="2">
        <v>4</v>
      </c>
      <c r="S19" s="2">
        <v>2046</v>
      </c>
      <c r="T19" s="3">
        <v>77.64705882352942</v>
      </c>
    </row>
    <row r="20" spans="1:20" x14ac:dyDescent="0.25">
      <c r="A20" s="4"/>
      <c r="B20" s="9"/>
      <c r="C20" s="10"/>
      <c r="D20" s="10"/>
      <c r="E20" s="10"/>
      <c r="F20" s="10"/>
      <c r="G20" s="10"/>
      <c r="H20" s="10"/>
      <c r="I20" s="11"/>
      <c r="J20" s="10"/>
      <c r="K20" s="10"/>
      <c r="L20" s="10"/>
      <c r="M20" s="11"/>
      <c r="N20" s="11"/>
      <c r="O20" s="11"/>
      <c r="P20" s="10"/>
      <c r="Q20" s="10"/>
      <c r="R20" s="10"/>
      <c r="S20" s="10"/>
      <c r="T20" s="11"/>
    </row>
    <row r="21" spans="1:20" x14ac:dyDescent="0.25">
      <c r="B21" s="12" t="s">
        <v>49</v>
      </c>
    </row>
    <row r="22" spans="1:20" x14ac:dyDescent="0.25">
      <c r="B22" s="8" t="s">
        <v>30</v>
      </c>
      <c r="C22" s="8" t="s">
        <v>31</v>
      </c>
      <c r="D22" s="8" t="s">
        <v>32</v>
      </c>
      <c r="E22" s="8" t="s">
        <v>33</v>
      </c>
      <c r="F22" s="8" t="s">
        <v>34</v>
      </c>
      <c r="G22" s="8" t="s">
        <v>35</v>
      </c>
      <c r="H22" s="8" t="s">
        <v>36</v>
      </c>
      <c r="I22" s="8" t="s">
        <v>37</v>
      </c>
      <c r="J22" s="8" t="s">
        <v>38</v>
      </c>
      <c r="K22" s="8" t="s">
        <v>39</v>
      </c>
      <c r="L22" s="8" t="s">
        <v>40</v>
      </c>
      <c r="M22" s="8" t="s">
        <v>41</v>
      </c>
      <c r="N22" s="8" t="s">
        <v>42</v>
      </c>
      <c r="O22" s="8" t="s">
        <v>43</v>
      </c>
      <c r="P22" s="8" t="s">
        <v>44</v>
      </c>
      <c r="Q22" s="8" t="s">
        <v>45</v>
      </c>
      <c r="R22" s="8" t="s">
        <v>46</v>
      </c>
      <c r="S22" s="8" t="s">
        <v>47</v>
      </c>
      <c r="T22" s="8" t="s">
        <v>48</v>
      </c>
    </row>
    <row r="23" spans="1:20" x14ac:dyDescent="0.25">
      <c r="A23" s="4" t="s">
        <v>13</v>
      </c>
      <c r="B23" s="9" t="s">
        <v>0</v>
      </c>
      <c r="C23" s="10">
        <v>32</v>
      </c>
      <c r="D23" s="10">
        <v>154</v>
      </c>
      <c r="E23" s="10">
        <v>11</v>
      </c>
      <c r="F23" s="10">
        <v>130</v>
      </c>
      <c r="G23" s="10">
        <v>16</v>
      </c>
      <c r="H23" s="10">
        <v>0</v>
      </c>
      <c r="I23" s="11">
        <v>19.06451612903226</v>
      </c>
      <c r="J23" s="10">
        <v>992</v>
      </c>
      <c r="K23" s="10">
        <v>0</v>
      </c>
      <c r="L23" s="10">
        <v>591</v>
      </c>
      <c r="M23" s="11">
        <v>18.47</v>
      </c>
      <c r="N23" s="11">
        <v>59.58</v>
      </c>
      <c r="O23" s="11">
        <v>3.7884615384615383</v>
      </c>
      <c r="P23" s="10">
        <v>156</v>
      </c>
      <c r="Q23" s="10">
        <v>3</v>
      </c>
      <c r="R23" s="10">
        <v>5</v>
      </c>
      <c r="S23" s="10">
        <v>733</v>
      </c>
      <c r="T23" s="11">
        <v>73.891129032258064</v>
      </c>
    </row>
    <row r="24" spans="1:20" x14ac:dyDescent="0.25">
      <c r="A24" s="4" t="s">
        <v>14</v>
      </c>
      <c r="B24" s="9" t="s">
        <v>1</v>
      </c>
      <c r="C24" s="10">
        <v>32</v>
      </c>
      <c r="D24" s="10">
        <v>130</v>
      </c>
      <c r="E24" s="10">
        <v>16</v>
      </c>
      <c r="F24" s="10">
        <v>128</v>
      </c>
      <c r="G24" s="10">
        <v>19</v>
      </c>
      <c r="H24" s="10">
        <v>0</v>
      </c>
      <c r="I24" s="11">
        <v>22.5</v>
      </c>
      <c r="J24" s="10">
        <v>896</v>
      </c>
      <c r="K24" s="10">
        <v>0</v>
      </c>
      <c r="L24" s="10">
        <v>630</v>
      </c>
      <c r="M24" s="11">
        <v>19.690000000000001</v>
      </c>
      <c r="N24" s="11">
        <v>70.31</v>
      </c>
      <c r="O24" s="11">
        <v>4.3150684931506849</v>
      </c>
      <c r="P24" s="10">
        <v>146</v>
      </c>
      <c r="Q24" s="10">
        <v>2</v>
      </c>
      <c r="R24" s="10">
        <v>5</v>
      </c>
      <c r="S24" s="10">
        <v>759</v>
      </c>
      <c r="T24" s="11">
        <v>84.709821428571431</v>
      </c>
    </row>
    <row r="25" spans="1:20" x14ac:dyDescent="0.25">
      <c r="A25" s="4" t="s">
        <v>15</v>
      </c>
      <c r="B25" s="9" t="s">
        <v>2</v>
      </c>
      <c r="C25" s="10">
        <v>32</v>
      </c>
      <c r="D25" s="10">
        <v>151</v>
      </c>
      <c r="E25" s="10">
        <v>11</v>
      </c>
      <c r="F25" s="10">
        <v>151</v>
      </c>
      <c r="G25" s="10">
        <v>16</v>
      </c>
      <c r="H25" s="10">
        <v>0</v>
      </c>
      <c r="I25" s="11">
        <v>20.967741935483872</v>
      </c>
      <c r="J25" s="10">
        <v>992</v>
      </c>
      <c r="K25" s="10">
        <v>0</v>
      </c>
      <c r="L25" s="10">
        <v>650</v>
      </c>
      <c r="M25" s="11">
        <v>20.309999999999999</v>
      </c>
      <c r="N25" s="11">
        <v>65.52</v>
      </c>
      <c r="O25" s="11">
        <v>3.9634146341463414</v>
      </c>
      <c r="P25" s="10">
        <v>164</v>
      </c>
      <c r="Q25" s="10">
        <v>2</v>
      </c>
      <c r="R25" s="10">
        <v>5</v>
      </c>
      <c r="S25" s="10">
        <v>801</v>
      </c>
      <c r="T25" s="11">
        <v>80.745967741935488</v>
      </c>
    </row>
    <row r="26" spans="1:20" x14ac:dyDescent="0.25">
      <c r="A26" s="4" t="s">
        <v>16</v>
      </c>
      <c r="B26" s="9" t="s">
        <v>3</v>
      </c>
      <c r="C26" s="10">
        <v>32</v>
      </c>
      <c r="D26" s="10">
        <v>142</v>
      </c>
      <c r="E26" s="10">
        <v>10</v>
      </c>
      <c r="F26" s="10">
        <v>143</v>
      </c>
      <c r="G26" s="10">
        <v>12</v>
      </c>
      <c r="H26" s="10">
        <v>0</v>
      </c>
      <c r="I26" s="11">
        <v>20.5</v>
      </c>
      <c r="J26" s="10">
        <v>954</v>
      </c>
      <c r="K26" s="10">
        <v>6</v>
      </c>
      <c r="L26" s="10">
        <v>615</v>
      </c>
      <c r="M26" s="11">
        <v>19.22</v>
      </c>
      <c r="N26" s="11">
        <v>64.47</v>
      </c>
      <c r="O26" s="11">
        <v>3.9935064935064934</v>
      </c>
      <c r="P26" s="10">
        <v>154</v>
      </c>
      <c r="Q26" s="10">
        <v>2</v>
      </c>
      <c r="R26" s="10">
        <v>5</v>
      </c>
      <c r="S26" s="10">
        <v>758</v>
      </c>
      <c r="T26" s="11">
        <v>79.454926624737936</v>
      </c>
    </row>
    <row r="27" spans="1:20" x14ac:dyDescent="0.25">
      <c r="A27" s="4" t="s">
        <v>17</v>
      </c>
      <c r="B27" s="9" t="s">
        <v>4</v>
      </c>
      <c r="C27" s="10">
        <v>32</v>
      </c>
      <c r="D27" s="10">
        <v>150</v>
      </c>
      <c r="E27" s="10">
        <v>8</v>
      </c>
      <c r="F27" s="10">
        <v>131</v>
      </c>
      <c r="G27" s="10">
        <v>13</v>
      </c>
      <c r="H27" s="10">
        <v>0</v>
      </c>
      <c r="I27" s="11">
        <v>21.161290322580644</v>
      </c>
      <c r="J27" s="10">
        <v>992</v>
      </c>
      <c r="K27" s="10">
        <v>0</v>
      </c>
      <c r="L27" s="10">
        <v>656</v>
      </c>
      <c r="M27" s="11">
        <v>20.5</v>
      </c>
      <c r="N27" s="11">
        <v>66.13</v>
      </c>
      <c r="O27" s="11">
        <v>4.3443708609271523</v>
      </c>
      <c r="P27" s="10">
        <v>151</v>
      </c>
      <c r="Q27" s="10">
        <v>2</v>
      </c>
      <c r="R27" s="10">
        <v>5</v>
      </c>
      <c r="S27" s="10">
        <v>796</v>
      </c>
      <c r="T27" s="11">
        <v>80.241935483870961</v>
      </c>
    </row>
    <row r="28" spans="1:20" x14ac:dyDescent="0.25">
      <c r="A28" s="4" t="s">
        <v>18</v>
      </c>
      <c r="B28" s="9" t="s">
        <v>5</v>
      </c>
      <c r="C28" s="10">
        <v>32</v>
      </c>
      <c r="D28" s="10">
        <v>137</v>
      </c>
      <c r="E28" s="10">
        <v>10</v>
      </c>
      <c r="F28" s="10">
        <v>142</v>
      </c>
      <c r="G28" s="10">
        <v>12</v>
      </c>
      <c r="H28" s="10">
        <v>0</v>
      </c>
      <c r="I28" s="11">
        <v>21.9</v>
      </c>
      <c r="J28" s="10">
        <v>960</v>
      </c>
      <c r="K28" s="10">
        <v>0</v>
      </c>
      <c r="L28" s="10">
        <v>657</v>
      </c>
      <c r="M28" s="11">
        <v>20.53</v>
      </c>
      <c r="N28" s="11">
        <v>68.44</v>
      </c>
      <c r="O28" s="11">
        <v>4.38</v>
      </c>
      <c r="P28" s="10">
        <v>150</v>
      </c>
      <c r="Q28" s="10">
        <v>2</v>
      </c>
      <c r="R28" s="10">
        <v>5</v>
      </c>
      <c r="S28" s="10">
        <v>796</v>
      </c>
      <c r="T28" s="11">
        <v>82.916666666666671</v>
      </c>
    </row>
    <row r="29" spans="1:20" x14ac:dyDescent="0.25">
      <c r="A29" s="4" t="s">
        <v>19</v>
      </c>
      <c r="B29" s="9" t="s">
        <v>6</v>
      </c>
      <c r="C29" s="10">
        <v>32</v>
      </c>
      <c r="D29" s="10">
        <v>101</v>
      </c>
      <c r="E29" s="10">
        <v>12</v>
      </c>
      <c r="F29" s="10">
        <v>103</v>
      </c>
      <c r="G29" s="10">
        <v>19</v>
      </c>
      <c r="H29" s="10">
        <v>0</v>
      </c>
      <c r="I29" s="11">
        <v>17.483870967741936</v>
      </c>
      <c r="J29" s="10">
        <v>496</v>
      </c>
      <c r="K29" s="10">
        <v>496</v>
      </c>
      <c r="L29" s="10">
        <v>542</v>
      </c>
      <c r="M29" s="11">
        <v>16.940000000000001</v>
      </c>
      <c r="N29" s="11">
        <v>109.27</v>
      </c>
      <c r="O29" s="11">
        <v>4.593220338983051</v>
      </c>
      <c r="P29" s="10">
        <v>118</v>
      </c>
      <c r="Q29" s="10">
        <v>0</v>
      </c>
      <c r="R29" s="10">
        <v>7</v>
      </c>
      <c r="S29" s="10">
        <v>644</v>
      </c>
      <c r="T29" s="11">
        <v>129.83870967741936</v>
      </c>
    </row>
    <row r="30" spans="1:20" x14ac:dyDescent="0.25">
      <c r="A30" s="4" t="s">
        <v>20</v>
      </c>
      <c r="B30" s="9" t="s">
        <v>7</v>
      </c>
      <c r="C30" s="10">
        <v>32</v>
      </c>
      <c r="D30" s="10">
        <v>127</v>
      </c>
      <c r="E30" s="10">
        <v>12</v>
      </c>
      <c r="F30" s="10">
        <v>128</v>
      </c>
      <c r="G30" s="10">
        <v>9</v>
      </c>
      <c r="H30" s="10">
        <v>0</v>
      </c>
      <c r="I30" s="11">
        <v>18.580645161290324</v>
      </c>
      <c r="J30" s="10">
        <v>496</v>
      </c>
      <c r="K30" s="10">
        <v>496</v>
      </c>
      <c r="L30" s="10">
        <v>576</v>
      </c>
      <c r="M30" s="11">
        <v>18</v>
      </c>
      <c r="N30" s="11">
        <v>116.13</v>
      </c>
      <c r="O30" s="11">
        <v>4.1739130434782608</v>
      </c>
      <c r="P30" s="10">
        <v>138</v>
      </c>
      <c r="Q30" s="10">
        <v>-1</v>
      </c>
      <c r="R30" s="10">
        <v>9</v>
      </c>
      <c r="S30" s="10">
        <v>704</v>
      </c>
      <c r="T30" s="11">
        <v>141.93548387096774</v>
      </c>
    </row>
    <row r="31" spans="1:20" x14ac:dyDescent="0.25">
      <c r="A31" s="4" t="s">
        <v>21</v>
      </c>
      <c r="B31" s="9" t="s">
        <v>8</v>
      </c>
      <c r="C31" s="10">
        <v>32</v>
      </c>
      <c r="D31" s="10">
        <v>135</v>
      </c>
      <c r="E31" s="10">
        <v>13</v>
      </c>
      <c r="F31" s="10">
        <v>134</v>
      </c>
      <c r="G31" s="10">
        <v>16</v>
      </c>
      <c r="H31" s="10">
        <v>0</v>
      </c>
      <c r="I31" s="11">
        <v>20.666666666666668</v>
      </c>
      <c r="J31" s="10">
        <v>960</v>
      </c>
      <c r="K31" s="10">
        <v>0</v>
      </c>
      <c r="L31" s="10">
        <v>620</v>
      </c>
      <c r="M31" s="11">
        <v>19.38</v>
      </c>
      <c r="N31" s="11">
        <v>64.58</v>
      </c>
      <c r="O31" s="11">
        <v>4.1610738255033555</v>
      </c>
      <c r="P31" s="10">
        <v>149</v>
      </c>
      <c r="Q31" s="10">
        <v>2</v>
      </c>
      <c r="R31" s="10">
        <v>5</v>
      </c>
      <c r="S31" s="10">
        <v>754</v>
      </c>
      <c r="T31" s="11">
        <v>78.541666666666671</v>
      </c>
    </row>
    <row r="32" spans="1:20" x14ac:dyDescent="0.25">
      <c r="A32" s="4" t="s">
        <v>22</v>
      </c>
      <c r="B32" s="9" t="s">
        <v>9</v>
      </c>
      <c r="C32" s="10">
        <v>32</v>
      </c>
      <c r="D32" s="10">
        <v>144</v>
      </c>
      <c r="E32" s="10">
        <v>7</v>
      </c>
      <c r="F32" s="10">
        <v>132</v>
      </c>
      <c r="G32" s="10">
        <v>9</v>
      </c>
      <c r="H32" s="10">
        <v>0</v>
      </c>
      <c r="I32" s="11">
        <v>18.322580645161292</v>
      </c>
      <c r="J32" s="10">
        <v>992</v>
      </c>
      <c r="K32" s="10">
        <v>0</v>
      </c>
      <c r="L32" s="10">
        <v>568</v>
      </c>
      <c r="M32" s="11">
        <v>17.75</v>
      </c>
      <c r="N32" s="11">
        <v>57.26</v>
      </c>
      <c r="O32" s="11">
        <v>3.8904109589041096</v>
      </c>
      <c r="P32" s="10">
        <v>146</v>
      </c>
      <c r="Q32" s="10">
        <v>3</v>
      </c>
      <c r="R32" s="10">
        <v>5</v>
      </c>
      <c r="S32" s="10">
        <v>706</v>
      </c>
      <c r="T32" s="11">
        <v>71.16935483870968</v>
      </c>
    </row>
    <row r="33" spans="1:20" x14ac:dyDescent="0.25">
      <c r="A33" s="4" t="s">
        <v>23</v>
      </c>
      <c r="B33" s="9" t="s">
        <v>10</v>
      </c>
      <c r="C33" s="10">
        <v>32</v>
      </c>
      <c r="D33" s="10">
        <v>149</v>
      </c>
      <c r="E33" s="10">
        <v>10</v>
      </c>
      <c r="F33" s="10">
        <v>142</v>
      </c>
      <c r="G33" s="10">
        <v>13</v>
      </c>
      <c r="H33" s="10">
        <v>0</v>
      </c>
      <c r="I33" s="11">
        <v>21.3</v>
      </c>
      <c r="J33" s="10">
        <v>960</v>
      </c>
      <c r="K33" s="10">
        <v>0</v>
      </c>
      <c r="L33" s="10">
        <v>639</v>
      </c>
      <c r="M33" s="11">
        <v>19.97</v>
      </c>
      <c r="N33" s="11">
        <v>66.56</v>
      </c>
      <c r="O33" s="11">
        <v>4.0700636942675157</v>
      </c>
      <c r="P33" s="10">
        <v>157</v>
      </c>
      <c r="Q33" s="10">
        <v>2</v>
      </c>
      <c r="R33" s="10">
        <v>5</v>
      </c>
      <c r="S33" s="10">
        <v>784</v>
      </c>
      <c r="T33" s="11">
        <v>81.666666666666671</v>
      </c>
    </row>
    <row r="34" spans="1:20" x14ac:dyDescent="0.25">
      <c r="A34" s="4" t="s">
        <v>24</v>
      </c>
      <c r="B34" s="9" t="s">
        <v>11</v>
      </c>
      <c r="C34" s="10">
        <v>32</v>
      </c>
      <c r="D34" s="10">
        <v>99</v>
      </c>
      <c r="E34" s="10">
        <v>8</v>
      </c>
      <c r="F34" s="10">
        <v>122</v>
      </c>
      <c r="G34" s="10">
        <v>9</v>
      </c>
      <c r="H34" s="10">
        <v>0</v>
      </c>
      <c r="I34" s="11">
        <v>14.516129032258064</v>
      </c>
      <c r="J34" s="10">
        <v>712</v>
      </c>
      <c r="K34" s="10">
        <v>280</v>
      </c>
      <c r="L34" s="10">
        <v>450</v>
      </c>
      <c r="M34" s="11">
        <v>14.06</v>
      </c>
      <c r="N34" s="11">
        <v>63.2</v>
      </c>
      <c r="O34" s="11">
        <v>3.7815126050420167</v>
      </c>
      <c r="P34" s="10">
        <v>119</v>
      </c>
      <c r="Q34" s="10">
        <v>2</v>
      </c>
      <c r="R34" s="10">
        <v>5</v>
      </c>
      <c r="S34" s="10">
        <v>560</v>
      </c>
      <c r="T34" s="11">
        <v>78.651685393258433</v>
      </c>
    </row>
    <row r="35" spans="1:20" x14ac:dyDescent="0.25">
      <c r="A35" s="4" t="s">
        <v>25</v>
      </c>
      <c r="B35" s="14" t="s">
        <v>0</v>
      </c>
      <c r="C35" s="15">
        <v>32</v>
      </c>
      <c r="D35" s="15">
        <v>174</v>
      </c>
      <c r="E35" s="15">
        <v>13</v>
      </c>
      <c r="F35" s="15">
        <v>138</v>
      </c>
      <c r="G35" s="15">
        <v>22</v>
      </c>
      <c r="H35" s="15">
        <v>1</v>
      </c>
      <c r="I35" s="16">
        <v>22.903225806451612</v>
      </c>
      <c r="J35" s="15">
        <v>878</v>
      </c>
      <c r="K35" s="15">
        <v>114</v>
      </c>
      <c r="L35" s="15">
        <v>710</v>
      </c>
      <c r="M35" s="16">
        <v>22.19</v>
      </c>
      <c r="N35" s="16">
        <v>80.87</v>
      </c>
      <c r="O35" s="16">
        <v>4.0804597701149428</v>
      </c>
      <c r="P35" s="15">
        <v>174</v>
      </c>
      <c r="Q35" s="15">
        <v>1</v>
      </c>
      <c r="R35" s="15">
        <v>6</v>
      </c>
      <c r="S35" s="15">
        <v>866</v>
      </c>
      <c r="T35" s="16">
        <v>98.633257403189063</v>
      </c>
    </row>
    <row r="36" spans="1:20" x14ac:dyDescent="0.25">
      <c r="A36" s="4" t="s">
        <v>26</v>
      </c>
      <c r="B36" s="18">
        <v>2</v>
      </c>
      <c r="C36" s="13">
        <v>32</v>
      </c>
      <c r="D36" s="13">
        <v>170</v>
      </c>
      <c r="E36" s="13">
        <v>16</v>
      </c>
      <c r="F36" s="13">
        <v>172</v>
      </c>
      <c r="G36" s="13">
        <v>16</v>
      </c>
      <c r="H36" s="13">
        <v>0</v>
      </c>
      <c r="I36" s="17">
        <v>25</v>
      </c>
      <c r="J36" s="13">
        <v>928</v>
      </c>
      <c r="K36" s="13">
        <v>0</v>
      </c>
      <c r="L36" s="13">
        <v>717</v>
      </c>
      <c r="M36" s="17">
        <v>22.4</v>
      </c>
      <c r="N36" s="17">
        <v>77.3</v>
      </c>
      <c r="O36" s="17">
        <v>3.8</v>
      </c>
      <c r="P36" s="13">
        <v>187</v>
      </c>
      <c r="Q36" s="13">
        <v>1.1000000000000001</v>
      </c>
      <c r="R36" s="13">
        <v>5.8</v>
      </c>
    </row>
    <row r="37" spans="1:20" x14ac:dyDescent="0.25">
      <c r="A37" s="4" t="s">
        <v>27</v>
      </c>
      <c r="B37" s="14" t="s">
        <v>2</v>
      </c>
      <c r="C37" s="15">
        <v>32</v>
      </c>
      <c r="D37" s="15">
        <v>127</v>
      </c>
      <c r="E37" s="15">
        <v>15</v>
      </c>
      <c r="F37" s="15">
        <v>144</v>
      </c>
      <c r="G37" s="15">
        <v>15</v>
      </c>
      <c r="H37" s="15">
        <v>0</v>
      </c>
      <c r="I37" s="16">
        <v>21.548387096774192</v>
      </c>
      <c r="J37" s="15">
        <v>992</v>
      </c>
      <c r="K37" s="15">
        <v>0</v>
      </c>
      <c r="L37" s="15">
        <v>668</v>
      </c>
      <c r="M37" s="16">
        <v>20.88</v>
      </c>
      <c r="N37" s="16">
        <v>67.34</v>
      </c>
      <c r="O37" s="16">
        <v>4.4533333333333331</v>
      </c>
      <c r="P37" s="15">
        <v>150</v>
      </c>
      <c r="Q37" s="15">
        <v>2</v>
      </c>
      <c r="R37" s="15">
        <v>5</v>
      </c>
      <c r="S37" s="15">
        <v>804</v>
      </c>
      <c r="T37" s="16">
        <v>81.048387096774192</v>
      </c>
    </row>
    <row r="38" spans="1:20" x14ac:dyDescent="0.25">
      <c r="A38" s="4" t="s">
        <v>28</v>
      </c>
      <c r="B38" s="14" t="s">
        <v>3</v>
      </c>
      <c r="C38" s="15">
        <v>32</v>
      </c>
      <c r="D38" s="15">
        <v>155</v>
      </c>
      <c r="E38" s="15">
        <v>11</v>
      </c>
      <c r="F38" s="15">
        <v>137</v>
      </c>
      <c r="G38" s="15">
        <v>14</v>
      </c>
      <c r="H38" s="15">
        <v>0</v>
      </c>
      <c r="I38" s="16">
        <v>21.6</v>
      </c>
      <c r="J38" s="15">
        <v>960</v>
      </c>
      <c r="K38" s="15">
        <v>0</v>
      </c>
      <c r="L38" s="15">
        <v>648</v>
      </c>
      <c r="M38" s="16">
        <v>20.25</v>
      </c>
      <c r="N38" s="16">
        <v>67.5</v>
      </c>
      <c r="O38" s="16">
        <v>4.1012658227848098</v>
      </c>
      <c r="P38" s="15">
        <v>158</v>
      </c>
      <c r="Q38" s="15">
        <v>2</v>
      </c>
      <c r="R38" s="15">
        <v>5</v>
      </c>
      <c r="S38" s="15">
        <v>794</v>
      </c>
      <c r="T38" s="16">
        <v>82.708333333333329</v>
      </c>
    </row>
    <row r="39" spans="1:20" x14ac:dyDescent="0.25">
      <c r="A39" s="4" t="s">
        <v>29</v>
      </c>
      <c r="B39" s="14" t="s">
        <v>4</v>
      </c>
      <c r="C39" s="15">
        <v>32</v>
      </c>
      <c r="D39" s="15">
        <v>132</v>
      </c>
      <c r="E39" s="15">
        <v>11</v>
      </c>
      <c r="F39" s="15">
        <v>137</v>
      </c>
      <c r="G39" s="15">
        <v>7</v>
      </c>
      <c r="H39" s="15">
        <v>1</v>
      </c>
      <c r="I39" s="16">
        <v>19.967741935483872</v>
      </c>
      <c r="J39" s="15">
        <v>992</v>
      </c>
      <c r="K39" s="15">
        <v>0</v>
      </c>
      <c r="L39" s="15">
        <v>619</v>
      </c>
      <c r="M39" s="16">
        <v>19.34</v>
      </c>
      <c r="N39" s="16">
        <v>62.4</v>
      </c>
      <c r="O39" s="16">
        <v>4.2986111111111107</v>
      </c>
      <c r="P39" s="15">
        <v>144</v>
      </c>
      <c r="Q39" s="15">
        <v>3</v>
      </c>
      <c r="R39" s="15">
        <v>4</v>
      </c>
      <c r="S39" s="15">
        <v>754</v>
      </c>
      <c r="T39" s="16">
        <v>76.008064516129039</v>
      </c>
    </row>
    <row r="41" spans="1:20" x14ac:dyDescent="0.25">
      <c r="B41" s="12" t="s">
        <v>58</v>
      </c>
      <c r="C41" s="32"/>
      <c r="D41" s="33" t="s">
        <v>59</v>
      </c>
      <c r="E41" s="34"/>
      <c r="F41" s="34"/>
      <c r="G41" s="34"/>
      <c r="H41" s="34"/>
      <c r="I41" s="34"/>
      <c r="J41" s="34"/>
      <c r="K41" s="35" t="s">
        <v>60</v>
      </c>
      <c r="L41" s="35" t="s">
        <v>61</v>
      </c>
      <c r="M41" s="35" t="s">
        <v>62</v>
      </c>
      <c r="N41" s="35" t="s">
        <v>63</v>
      </c>
      <c r="O41" s="36" t="s">
        <v>64</v>
      </c>
      <c r="P41" s="36"/>
      <c r="Q41" s="37" t="s">
        <v>65</v>
      </c>
      <c r="R41" s="35" t="s">
        <v>66</v>
      </c>
    </row>
    <row r="42" spans="1:20" ht="30" x14ac:dyDescent="0.25">
      <c r="C42" s="38" t="s">
        <v>67</v>
      </c>
      <c r="D42" s="39" t="s">
        <v>68</v>
      </c>
      <c r="E42" s="40" t="s">
        <v>69</v>
      </c>
      <c r="F42" s="40" t="s">
        <v>70</v>
      </c>
      <c r="G42" s="40" t="s">
        <v>71</v>
      </c>
      <c r="H42" s="40" t="s">
        <v>72</v>
      </c>
      <c r="I42" s="40" t="s">
        <v>73</v>
      </c>
      <c r="J42" s="40" t="s">
        <v>74</v>
      </c>
      <c r="K42" s="35"/>
      <c r="L42" s="35"/>
      <c r="M42" s="35"/>
      <c r="N42" s="35"/>
      <c r="O42" s="41" t="s">
        <v>75</v>
      </c>
      <c r="P42" s="41" t="s">
        <v>76</v>
      </c>
      <c r="Q42" s="37"/>
      <c r="R42" s="35"/>
    </row>
    <row r="43" spans="1:20" x14ac:dyDescent="0.25">
      <c r="A43" s="4" t="s">
        <v>13</v>
      </c>
      <c r="B43" s="14" t="s">
        <v>0</v>
      </c>
      <c r="C43" s="42">
        <v>8</v>
      </c>
      <c r="D43" s="42">
        <v>2</v>
      </c>
      <c r="E43" s="42">
        <v>1</v>
      </c>
      <c r="F43" s="42">
        <v>68</v>
      </c>
      <c r="G43" s="42">
        <v>0</v>
      </c>
      <c r="H43" s="42">
        <v>2</v>
      </c>
      <c r="I43" s="42">
        <v>64</v>
      </c>
      <c r="J43" s="42">
        <v>0</v>
      </c>
      <c r="K43" s="42">
        <v>7</v>
      </c>
      <c r="L43" s="42">
        <v>244</v>
      </c>
      <c r="M43" s="42">
        <v>4</v>
      </c>
      <c r="N43" s="42">
        <v>223</v>
      </c>
      <c r="O43" s="43">
        <v>27.9</v>
      </c>
      <c r="P43" s="43">
        <v>91.4</v>
      </c>
      <c r="Q43" s="43">
        <v>3.2</v>
      </c>
      <c r="R43" s="42">
        <v>69</v>
      </c>
    </row>
    <row r="44" spans="1:20" x14ac:dyDescent="0.25">
      <c r="A44" s="4" t="s">
        <v>14</v>
      </c>
      <c r="B44" s="14" t="s">
        <v>1</v>
      </c>
      <c r="C44" s="42">
        <v>8</v>
      </c>
      <c r="D44" s="42">
        <v>1</v>
      </c>
      <c r="E44" s="42">
        <v>5</v>
      </c>
      <c r="F44" s="42">
        <v>59</v>
      </c>
      <c r="G44" s="42">
        <v>0</v>
      </c>
      <c r="H44" s="42">
        <v>6</v>
      </c>
      <c r="I44" s="42">
        <v>60</v>
      </c>
      <c r="J44" s="42">
        <v>0</v>
      </c>
      <c r="K44" s="42">
        <v>7</v>
      </c>
      <c r="L44" s="42">
        <v>220</v>
      </c>
      <c r="M44" s="42">
        <v>4</v>
      </c>
      <c r="N44" s="42">
        <v>207</v>
      </c>
      <c r="O44" s="43">
        <v>25.9</v>
      </c>
      <c r="P44" s="43">
        <v>94.1</v>
      </c>
      <c r="Q44" s="43">
        <v>3.1</v>
      </c>
      <c r="R44" s="42">
        <v>66</v>
      </c>
    </row>
    <row r="45" spans="1:20" x14ac:dyDescent="0.25">
      <c r="A45" s="4" t="s">
        <v>15</v>
      </c>
      <c r="B45" s="14" t="s">
        <v>2</v>
      </c>
      <c r="C45" s="42">
        <v>8</v>
      </c>
      <c r="D45" s="42">
        <v>2</v>
      </c>
      <c r="E45" s="42">
        <v>8</v>
      </c>
      <c r="F45" s="42">
        <v>52</v>
      </c>
      <c r="G45" s="42">
        <v>0</v>
      </c>
      <c r="H45" s="42">
        <v>2</v>
      </c>
      <c r="I45" s="42">
        <v>58</v>
      </c>
      <c r="J45" s="42">
        <v>0</v>
      </c>
      <c r="K45" s="42">
        <v>7</v>
      </c>
      <c r="L45" s="42">
        <v>218</v>
      </c>
      <c r="M45" s="42">
        <v>30</v>
      </c>
      <c r="N45" s="42">
        <v>212</v>
      </c>
      <c r="O45" s="43">
        <v>26.5</v>
      </c>
      <c r="P45" s="43">
        <v>97.2</v>
      </c>
      <c r="Q45" s="43">
        <v>3.5</v>
      </c>
      <c r="R45" s="42">
        <v>61</v>
      </c>
    </row>
    <row r="46" spans="1:20" x14ac:dyDescent="0.25">
      <c r="A46" s="4" t="s">
        <v>16</v>
      </c>
      <c r="B46" s="14" t="s">
        <v>3</v>
      </c>
      <c r="C46" s="42">
        <v>8</v>
      </c>
      <c r="D46" s="42">
        <v>2</v>
      </c>
      <c r="E46" s="42">
        <v>4</v>
      </c>
      <c r="F46" s="42">
        <v>57</v>
      </c>
      <c r="G46" s="42">
        <v>1</v>
      </c>
      <c r="H46" s="42">
        <v>6</v>
      </c>
      <c r="I46" s="42">
        <v>58</v>
      </c>
      <c r="J46" s="42">
        <v>0</v>
      </c>
      <c r="K46" s="42">
        <v>8</v>
      </c>
      <c r="L46" s="42">
        <v>240</v>
      </c>
      <c r="M46" s="42">
        <v>0</v>
      </c>
      <c r="N46" s="42">
        <v>226</v>
      </c>
      <c r="O46" s="43">
        <v>28.3</v>
      </c>
      <c r="P46" s="43">
        <v>94.2</v>
      </c>
      <c r="Q46" s="43">
        <v>3.5</v>
      </c>
      <c r="R46" s="42">
        <v>64</v>
      </c>
    </row>
    <row r="47" spans="1:20" x14ac:dyDescent="0.25">
      <c r="A47" s="4" t="s">
        <v>17</v>
      </c>
      <c r="B47" s="14" t="s">
        <v>4</v>
      </c>
      <c r="C47" s="42">
        <v>8</v>
      </c>
      <c r="D47" s="42">
        <v>2</v>
      </c>
      <c r="E47" s="42">
        <v>3</v>
      </c>
      <c r="F47" s="42">
        <v>59</v>
      </c>
      <c r="G47" s="42">
        <v>0</v>
      </c>
      <c r="H47" s="42">
        <v>3</v>
      </c>
      <c r="I47" s="42">
        <v>60</v>
      </c>
      <c r="J47" s="42">
        <v>0</v>
      </c>
      <c r="K47" s="42">
        <v>7</v>
      </c>
      <c r="L47" s="42">
        <v>232</v>
      </c>
      <c r="M47" s="42">
        <v>16</v>
      </c>
      <c r="N47" s="42">
        <v>202</v>
      </c>
      <c r="O47" s="43">
        <v>25.3</v>
      </c>
      <c r="P47" s="43">
        <v>87.1</v>
      </c>
      <c r="Q47" s="43">
        <v>3.2</v>
      </c>
      <c r="R47" s="42">
        <v>64</v>
      </c>
    </row>
    <row r="48" spans="1:20" x14ac:dyDescent="0.25">
      <c r="A48" s="4" t="s">
        <v>18</v>
      </c>
      <c r="B48" s="14" t="s">
        <v>5</v>
      </c>
      <c r="C48" s="42">
        <v>8</v>
      </c>
      <c r="D48" s="42">
        <v>1</v>
      </c>
      <c r="E48" s="42">
        <v>4</v>
      </c>
      <c r="F48" s="42">
        <v>70</v>
      </c>
      <c r="G48" s="42">
        <v>0</v>
      </c>
      <c r="H48" s="42">
        <v>3</v>
      </c>
      <c r="I48" s="42">
        <v>72</v>
      </c>
      <c r="J48" s="42">
        <v>1</v>
      </c>
      <c r="K48" s="42">
        <v>7</v>
      </c>
      <c r="L48" s="42">
        <v>240</v>
      </c>
      <c r="M48" s="42">
        <v>0</v>
      </c>
      <c r="N48" s="42">
        <v>215</v>
      </c>
      <c r="O48" s="43">
        <v>26.9</v>
      </c>
      <c r="P48" s="43">
        <v>89.6</v>
      </c>
      <c r="Q48" s="43">
        <v>2.8</v>
      </c>
      <c r="R48" s="42">
        <v>76</v>
      </c>
    </row>
    <row r="49" spans="1:18" x14ac:dyDescent="0.25">
      <c r="A49" s="4" t="s">
        <v>19</v>
      </c>
      <c r="B49" s="14" t="s">
        <v>6</v>
      </c>
      <c r="C49" s="42">
        <v>8</v>
      </c>
      <c r="D49" s="42">
        <v>3</v>
      </c>
      <c r="E49" s="42">
        <v>1</v>
      </c>
      <c r="F49" s="42">
        <v>54</v>
      </c>
      <c r="G49" s="42">
        <v>0</v>
      </c>
      <c r="H49" s="42">
        <v>0</v>
      </c>
      <c r="I49" s="42">
        <v>58</v>
      </c>
      <c r="J49" s="42">
        <v>0</v>
      </c>
      <c r="K49" s="42">
        <v>5</v>
      </c>
      <c r="L49" s="42">
        <v>176</v>
      </c>
      <c r="M49" s="42">
        <v>72</v>
      </c>
      <c r="N49" s="42">
        <v>165</v>
      </c>
      <c r="O49" s="43">
        <v>20.6</v>
      </c>
      <c r="P49" s="43">
        <v>93.8</v>
      </c>
      <c r="Q49" s="43">
        <v>2.8</v>
      </c>
      <c r="R49" s="42">
        <v>58</v>
      </c>
    </row>
    <row r="50" spans="1:18" x14ac:dyDescent="0.25">
      <c r="A50" s="4" t="s">
        <v>20</v>
      </c>
      <c r="B50" s="14" t="s">
        <v>7</v>
      </c>
      <c r="C50" s="42">
        <v>8</v>
      </c>
      <c r="D50" s="42">
        <v>5</v>
      </c>
      <c r="E50" s="42">
        <v>8</v>
      </c>
      <c r="F50" s="42">
        <v>54</v>
      </c>
      <c r="G50" s="42">
        <v>0</v>
      </c>
      <c r="H50" s="42">
        <v>4</v>
      </c>
      <c r="I50" s="42">
        <v>65</v>
      </c>
      <c r="J50" s="42">
        <v>0</v>
      </c>
      <c r="K50" s="42">
        <v>6</v>
      </c>
      <c r="L50" s="42">
        <v>186</v>
      </c>
      <c r="M50" s="42">
        <v>62</v>
      </c>
      <c r="N50" s="42">
        <v>178</v>
      </c>
      <c r="O50" s="43">
        <v>22.3</v>
      </c>
      <c r="P50" s="43">
        <v>95.7</v>
      </c>
      <c r="Q50" s="43">
        <v>2.6</v>
      </c>
      <c r="R50" s="42">
        <v>68</v>
      </c>
    </row>
    <row r="51" spans="1:18" x14ac:dyDescent="0.25">
      <c r="A51" s="4" t="s">
        <v>21</v>
      </c>
      <c r="B51" s="14" t="s">
        <v>8</v>
      </c>
      <c r="C51" s="42">
        <v>8</v>
      </c>
      <c r="D51" s="42">
        <v>2</v>
      </c>
      <c r="E51" s="42">
        <v>5</v>
      </c>
      <c r="F51" s="42">
        <v>66</v>
      </c>
      <c r="G51" s="42">
        <v>0</v>
      </c>
      <c r="H51" s="42">
        <v>2</v>
      </c>
      <c r="I51" s="42">
        <v>70</v>
      </c>
      <c r="J51" s="42">
        <v>0</v>
      </c>
      <c r="K51" s="42">
        <v>7</v>
      </c>
      <c r="L51" s="42">
        <v>234</v>
      </c>
      <c r="M51" s="42">
        <v>6</v>
      </c>
      <c r="N51" s="42">
        <v>211</v>
      </c>
      <c r="O51" s="43">
        <v>26.4</v>
      </c>
      <c r="P51" s="43">
        <v>90.2</v>
      </c>
      <c r="Q51" s="43">
        <v>2.9</v>
      </c>
      <c r="R51" s="42">
        <v>73</v>
      </c>
    </row>
    <row r="52" spans="1:18" x14ac:dyDescent="0.25">
      <c r="A52" s="4" t="s">
        <v>22</v>
      </c>
      <c r="B52" s="14" t="s">
        <v>9</v>
      </c>
      <c r="C52" s="42">
        <v>8</v>
      </c>
      <c r="D52" s="42">
        <v>0</v>
      </c>
      <c r="E52" s="42">
        <v>1</v>
      </c>
      <c r="F52" s="42">
        <v>78</v>
      </c>
      <c r="G52" s="42">
        <v>0</v>
      </c>
      <c r="H52" s="42">
        <v>6</v>
      </c>
      <c r="I52" s="42">
        <v>71</v>
      </c>
      <c r="J52" s="42">
        <v>0</v>
      </c>
      <c r="K52" s="42">
        <v>7</v>
      </c>
      <c r="L52" s="42">
        <v>248</v>
      </c>
      <c r="M52" s="42">
        <v>0</v>
      </c>
      <c r="N52" s="42">
        <v>210</v>
      </c>
      <c r="O52" s="43">
        <v>26.3</v>
      </c>
      <c r="P52" s="43">
        <v>84.7</v>
      </c>
      <c r="Q52" s="43">
        <v>2.7</v>
      </c>
      <c r="R52" s="42">
        <v>78</v>
      </c>
    </row>
    <row r="53" spans="1:18" x14ac:dyDescent="0.25">
      <c r="A53" s="4" t="s">
        <v>23</v>
      </c>
      <c r="B53" s="14" t="s">
        <v>10</v>
      </c>
      <c r="C53" s="42">
        <v>8</v>
      </c>
      <c r="D53" s="42">
        <v>2</v>
      </c>
      <c r="E53" s="42">
        <v>7</v>
      </c>
      <c r="F53" s="42">
        <v>60</v>
      </c>
      <c r="G53" s="42">
        <v>0</v>
      </c>
      <c r="H53" s="42">
        <v>5</v>
      </c>
      <c r="I53" s="42">
        <v>63</v>
      </c>
      <c r="J53" s="42">
        <v>0</v>
      </c>
      <c r="K53" s="42">
        <v>7</v>
      </c>
      <c r="L53" s="42">
        <v>240</v>
      </c>
      <c r="M53" s="42">
        <v>0</v>
      </c>
      <c r="N53" s="42">
        <v>203</v>
      </c>
      <c r="O53" s="43">
        <v>25.4</v>
      </c>
      <c r="P53" s="43">
        <v>84.6</v>
      </c>
      <c r="Q53" s="43">
        <v>2.9</v>
      </c>
      <c r="R53" s="42">
        <v>69</v>
      </c>
    </row>
    <row r="54" spans="1:18" x14ac:dyDescent="0.25">
      <c r="A54" s="4" t="s">
        <v>24</v>
      </c>
      <c r="B54" s="14" t="s">
        <v>11</v>
      </c>
      <c r="C54" s="42">
        <v>8</v>
      </c>
      <c r="D54" s="42">
        <v>1</v>
      </c>
      <c r="E54" s="42">
        <v>3</v>
      </c>
      <c r="F54" s="42">
        <v>43</v>
      </c>
      <c r="G54" s="42">
        <v>0</v>
      </c>
      <c r="H54" s="42">
        <v>2</v>
      </c>
      <c r="I54" s="42">
        <v>51</v>
      </c>
      <c r="J54" s="42">
        <v>0</v>
      </c>
      <c r="K54" s="42">
        <v>5</v>
      </c>
      <c r="L54" s="42">
        <v>208</v>
      </c>
      <c r="M54" s="42">
        <v>40</v>
      </c>
      <c r="N54" s="42">
        <v>164</v>
      </c>
      <c r="O54" s="43">
        <v>20.5</v>
      </c>
      <c r="P54" s="43">
        <v>78.8</v>
      </c>
      <c r="Q54" s="43">
        <v>3.3</v>
      </c>
      <c r="R54" s="42">
        <v>50</v>
      </c>
    </row>
    <row r="55" spans="1:18" x14ac:dyDescent="0.25">
      <c r="A55" s="4" t="s">
        <v>25</v>
      </c>
      <c r="B55" s="14" t="s">
        <v>0</v>
      </c>
      <c r="C55" s="42">
        <v>8</v>
      </c>
      <c r="D55" s="42">
        <v>0</v>
      </c>
      <c r="E55" s="42">
        <v>2</v>
      </c>
      <c r="F55" s="42">
        <v>70</v>
      </c>
      <c r="G55" s="42">
        <v>0</v>
      </c>
      <c r="H55" s="42">
        <v>2</v>
      </c>
      <c r="I55" s="42">
        <v>64</v>
      </c>
      <c r="J55" s="42">
        <v>0</v>
      </c>
      <c r="K55" s="42">
        <v>6</v>
      </c>
      <c r="L55" s="42">
        <v>244</v>
      </c>
      <c r="M55" s="42">
        <v>4</v>
      </c>
      <c r="N55" s="42">
        <v>199</v>
      </c>
      <c r="O55" s="43">
        <v>24.9</v>
      </c>
      <c r="P55" s="43">
        <v>81.599999999999994</v>
      </c>
      <c r="Q55" s="43">
        <v>2.9</v>
      </c>
      <c r="R55" s="42">
        <v>69</v>
      </c>
    </row>
    <row r="56" spans="1:18" x14ac:dyDescent="0.25">
      <c r="A56" s="4" t="s">
        <v>26</v>
      </c>
      <c r="B56" s="18">
        <v>2</v>
      </c>
      <c r="C56" s="42">
        <v>8</v>
      </c>
      <c r="D56" s="42">
        <v>1</v>
      </c>
      <c r="E56" s="42">
        <v>3</v>
      </c>
      <c r="F56" s="42">
        <v>69</v>
      </c>
      <c r="G56" s="42">
        <v>0</v>
      </c>
      <c r="H56" s="42">
        <v>2</v>
      </c>
      <c r="I56" s="42">
        <v>71</v>
      </c>
      <c r="J56" s="42">
        <v>0</v>
      </c>
      <c r="K56" s="42">
        <v>8</v>
      </c>
      <c r="L56" s="42">
        <v>232</v>
      </c>
      <c r="M56" s="42">
        <v>0</v>
      </c>
      <c r="N56" s="42">
        <v>219</v>
      </c>
      <c r="O56" s="43">
        <v>27.4</v>
      </c>
      <c r="P56" s="43">
        <v>94.4</v>
      </c>
      <c r="Q56" s="43">
        <v>3</v>
      </c>
      <c r="R56" s="42">
        <v>73</v>
      </c>
    </row>
    <row r="57" spans="1:18" x14ac:dyDescent="0.25">
      <c r="A57" s="4" t="s">
        <v>27</v>
      </c>
      <c r="B57" s="14" t="s">
        <v>2</v>
      </c>
      <c r="C57" s="42">
        <v>8</v>
      </c>
      <c r="D57" s="42">
        <v>4</v>
      </c>
      <c r="E57" s="42">
        <v>4</v>
      </c>
      <c r="F57" s="42">
        <v>50</v>
      </c>
      <c r="G57" s="42">
        <v>0</v>
      </c>
      <c r="H57" s="42">
        <v>2</v>
      </c>
      <c r="I57" s="42">
        <v>59</v>
      </c>
      <c r="J57" s="42">
        <v>0</v>
      </c>
      <c r="K57" s="42">
        <v>7</v>
      </c>
      <c r="L57" s="42">
        <v>248</v>
      </c>
      <c r="M57" s="42">
        <v>0</v>
      </c>
      <c r="N57" s="42">
        <v>205</v>
      </c>
      <c r="O57" s="43">
        <v>25.6</v>
      </c>
      <c r="P57" s="43">
        <v>82.7</v>
      </c>
      <c r="Q57" s="43">
        <v>3.4</v>
      </c>
      <c r="R57" s="42">
        <v>60</v>
      </c>
    </row>
    <row r="58" spans="1:18" x14ac:dyDescent="0.25">
      <c r="A58" s="4" t="s">
        <v>28</v>
      </c>
      <c r="B58" s="14" t="s">
        <v>3</v>
      </c>
      <c r="C58" s="42">
        <v>8</v>
      </c>
      <c r="D58" s="42">
        <v>2</v>
      </c>
      <c r="E58" s="42">
        <v>0</v>
      </c>
      <c r="F58" s="42">
        <v>71</v>
      </c>
      <c r="G58" s="42">
        <v>0</v>
      </c>
      <c r="H58" s="42">
        <v>8</v>
      </c>
      <c r="I58" s="42">
        <v>62</v>
      </c>
      <c r="J58" s="42">
        <v>0</v>
      </c>
      <c r="K58" s="42">
        <v>6</v>
      </c>
      <c r="L58" s="42">
        <v>240</v>
      </c>
      <c r="M58" s="42">
        <v>0</v>
      </c>
      <c r="N58" s="42">
        <v>194</v>
      </c>
      <c r="O58" s="43">
        <v>24.3</v>
      </c>
      <c r="P58" s="43">
        <v>80.8</v>
      </c>
      <c r="Q58" s="43">
        <v>2.7</v>
      </c>
      <c r="R58" s="42">
        <v>72</v>
      </c>
    </row>
    <row r="59" spans="1:18" x14ac:dyDescent="0.25">
      <c r="A59" s="4" t="s">
        <v>29</v>
      </c>
      <c r="B59" s="14" t="s">
        <v>4</v>
      </c>
      <c r="C59" s="42">
        <v>8</v>
      </c>
      <c r="D59" s="42">
        <v>4</v>
      </c>
      <c r="E59" s="42">
        <v>6</v>
      </c>
      <c r="F59" s="42">
        <v>69</v>
      </c>
      <c r="G59" s="42">
        <v>1</v>
      </c>
      <c r="H59" s="42">
        <v>5</v>
      </c>
      <c r="I59" s="42">
        <v>73</v>
      </c>
      <c r="J59" s="42">
        <v>0</v>
      </c>
      <c r="K59" s="42">
        <v>7</v>
      </c>
      <c r="L59" s="42">
        <v>248</v>
      </c>
      <c r="M59" s="42">
        <v>0</v>
      </c>
      <c r="N59" s="42">
        <v>214</v>
      </c>
      <c r="O59" s="43">
        <v>26.8</v>
      </c>
      <c r="P59" s="43">
        <v>86.3</v>
      </c>
      <c r="Q59" s="43">
        <v>2.7</v>
      </c>
      <c r="R59" s="42">
        <v>79</v>
      </c>
    </row>
    <row r="61" spans="1:18" x14ac:dyDescent="0.25">
      <c r="B61" s="12" t="s">
        <v>77</v>
      </c>
      <c r="C61" s="32"/>
      <c r="D61" s="33" t="s">
        <v>59</v>
      </c>
      <c r="E61" s="34"/>
      <c r="F61" s="34"/>
      <c r="G61" s="34"/>
      <c r="H61" s="34"/>
      <c r="I61" s="34"/>
      <c r="J61" s="34"/>
      <c r="K61" s="35" t="s">
        <v>60</v>
      </c>
      <c r="L61" s="35" t="s">
        <v>61</v>
      </c>
      <c r="M61" s="35" t="s">
        <v>62</v>
      </c>
      <c r="N61" s="35" t="s">
        <v>63</v>
      </c>
      <c r="O61" s="36" t="s">
        <v>64</v>
      </c>
      <c r="P61" s="36"/>
      <c r="Q61" s="37" t="s">
        <v>65</v>
      </c>
      <c r="R61" s="35" t="s">
        <v>66</v>
      </c>
    </row>
    <row r="62" spans="1:18" ht="30" x14ac:dyDescent="0.25">
      <c r="C62" s="38" t="s">
        <v>67</v>
      </c>
      <c r="D62" s="39" t="s">
        <v>68</v>
      </c>
      <c r="E62" s="40" t="s">
        <v>69</v>
      </c>
      <c r="F62" s="40" t="s">
        <v>70</v>
      </c>
      <c r="G62" s="40" t="s">
        <v>71</v>
      </c>
      <c r="H62" s="40" t="s">
        <v>72</v>
      </c>
      <c r="I62" s="40" t="s">
        <v>73</v>
      </c>
      <c r="J62" s="40" t="s">
        <v>74</v>
      </c>
      <c r="K62" s="35"/>
      <c r="L62" s="35"/>
      <c r="M62" s="35"/>
      <c r="N62" s="35"/>
      <c r="O62" s="41" t="s">
        <v>75</v>
      </c>
      <c r="P62" s="41" t="s">
        <v>76</v>
      </c>
      <c r="Q62" s="37"/>
      <c r="R62" s="35"/>
    </row>
    <row r="63" spans="1:18" x14ac:dyDescent="0.25">
      <c r="A63" s="4" t="s">
        <v>13</v>
      </c>
      <c r="B63" s="14" t="s">
        <v>0</v>
      </c>
      <c r="C63" s="42">
        <v>4</v>
      </c>
      <c r="D63" s="42">
        <v>13</v>
      </c>
      <c r="E63" s="42">
        <v>2</v>
      </c>
      <c r="F63" s="42">
        <v>29</v>
      </c>
      <c r="G63" s="42">
        <v>4</v>
      </c>
      <c r="H63" s="42">
        <v>5</v>
      </c>
      <c r="I63" s="42">
        <v>36</v>
      </c>
      <c r="J63" s="42">
        <v>0</v>
      </c>
      <c r="K63" s="42">
        <v>4</v>
      </c>
      <c r="L63" s="42">
        <v>124</v>
      </c>
      <c r="M63" s="42">
        <v>0</v>
      </c>
      <c r="N63" s="42">
        <v>123</v>
      </c>
      <c r="O63" s="43">
        <v>30.8</v>
      </c>
      <c r="P63" s="43">
        <v>99.2</v>
      </c>
      <c r="Q63" s="43">
        <v>2.7</v>
      </c>
      <c r="R63" s="42">
        <v>45</v>
      </c>
    </row>
    <row r="64" spans="1:18" x14ac:dyDescent="0.25">
      <c r="A64" s="4" t="s">
        <v>14</v>
      </c>
      <c r="B64" s="14" t="s">
        <v>1</v>
      </c>
      <c r="C64" s="42">
        <v>4</v>
      </c>
      <c r="D64" s="42">
        <v>9</v>
      </c>
      <c r="E64" s="42">
        <v>2</v>
      </c>
      <c r="F64" s="42">
        <v>36</v>
      </c>
      <c r="G64" s="42">
        <v>1</v>
      </c>
      <c r="H64" s="42">
        <v>7</v>
      </c>
      <c r="I64" s="42">
        <v>39</v>
      </c>
      <c r="J64" s="42">
        <v>0</v>
      </c>
      <c r="K64" s="42">
        <v>4</v>
      </c>
      <c r="L64" s="42">
        <v>112</v>
      </c>
      <c r="M64" s="42">
        <v>0</v>
      </c>
      <c r="N64" s="42">
        <v>112</v>
      </c>
      <c r="O64" s="43">
        <v>28</v>
      </c>
      <c r="P64" s="43">
        <v>100</v>
      </c>
      <c r="Q64" s="43">
        <v>2.4</v>
      </c>
      <c r="R64" s="42">
        <v>47</v>
      </c>
    </row>
    <row r="65" spans="1:18" x14ac:dyDescent="0.25">
      <c r="A65" s="4" t="s">
        <v>15</v>
      </c>
      <c r="B65" s="14" t="s">
        <v>2</v>
      </c>
      <c r="C65" s="42">
        <v>4</v>
      </c>
      <c r="D65" s="42">
        <v>16</v>
      </c>
      <c r="E65" s="42">
        <v>1</v>
      </c>
      <c r="F65" s="42">
        <v>30</v>
      </c>
      <c r="G65" s="42">
        <v>6</v>
      </c>
      <c r="H65" s="42">
        <v>2</v>
      </c>
      <c r="I65" s="42">
        <v>39</v>
      </c>
      <c r="J65" s="42">
        <v>0</v>
      </c>
      <c r="K65" s="42">
        <v>4</v>
      </c>
      <c r="L65" s="42">
        <v>124</v>
      </c>
      <c r="M65" s="42">
        <v>0</v>
      </c>
      <c r="N65" s="42">
        <v>124</v>
      </c>
      <c r="O65" s="43">
        <v>31</v>
      </c>
      <c r="P65" s="43">
        <v>100</v>
      </c>
      <c r="Q65" s="43">
        <v>2.6</v>
      </c>
      <c r="R65" s="42">
        <v>47</v>
      </c>
    </row>
    <row r="66" spans="1:18" x14ac:dyDescent="0.25">
      <c r="A66" s="4" t="s">
        <v>16</v>
      </c>
      <c r="B66" s="14" t="s">
        <v>3</v>
      </c>
      <c r="C66" s="42">
        <v>4</v>
      </c>
      <c r="D66" s="42">
        <v>7</v>
      </c>
      <c r="E66" s="42">
        <v>2</v>
      </c>
      <c r="F66" s="42">
        <v>32</v>
      </c>
      <c r="G66" s="42">
        <v>6</v>
      </c>
      <c r="H66" s="42">
        <v>1</v>
      </c>
      <c r="I66" s="42">
        <v>34</v>
      </c>
      <c r="J66" s="42">
        <v>0</v>
      </c>
      <c r="K66" s="42">
        <v>4</v>
      </c>
      <c r="L66" s="42">
        <v>114</v>
      </c>
      <c r="M66" s="42">
        <v>6</v>
      </c>
      <c r="N66" s="42">
        <v>115</v>
      </c>
      <c r="O66" s="43">
        <v>28.8</v>
      </c>
      <c r="P66" s="43">
        <v>100.9</v>
      </c>
      <c r="Q66" s="43">
        <v>2.8</v>
      </c>
      <c r="R66" s="42">
        <v>41</v>
      </c>
    </row>
    <row r="67" spans="1:18" x14ac:dyDescent="0.25">
      <c r="A67" s="4" t="s">
        <v>17</v>
      </c>
      <c r="B67" s="14" t="s">
        <v>4</v>
      </c>
      <c r="C67" s="42">
        <v>4</v>
      </c>
      <c r="D67" s="42">
        <v>7</v>
      </c>
      <c r="E67" s="42">
        <v>0</v>
      </c>
      <c r="F67" s="42">
        <v>44</v>
      </c>
      <c r="G67" s="42">
        <v>4</v>
      </c>
      <c r="H67" s="42">
        <v>5</v>
      </c>
      <c r="I67" s="42">
        <v>41</v>
      </c>
      <c r="J67" s="42">
        <v>0</v>
      </c>
      <c r="K67" s="42">
        <v>4</v>
      </c>
      <c r="L67" s="42">
        <v>124</v>
      </c>
      <c r="M67" s="42">
        <v>0</v>
      </c>
      <c r="N67" s="42">
        <v>127</v>
      </c>
      <c r="O67" s="43">
        <v>31.8</v>
      </c>
      <c r="P67" s="43">
        <v>102.4</v>
      </c>
      <c r="Q67" s="43">
        <v>2.5</v>
      </c>
      <c r="R67" s="42">
        <v>51</v>
      </c>
    </row>
    <row r="68" spans="1:18" x14ac:dyDescent="0.25">
      <c r="A68" s="4" t="s">
        <v>18</v>
      </c>
      <c r="B68" s="14" t="s">
        <v>5</v>
      </c>
      <c r="C68" s="42">
        <v>4</v>
      </c>
      <c r="D68" s="42">
        <v>5</v>
      </c>
      <c r="E68" s="42">
        <v>1</v>
      </c>
      <c r="F68" s="42">
        <v>43</v>
      </c>
      <c r="G68" s="42">
        <v>2</v>
      </c>
      <c r="H68" s="42">
        <v>2</v>
      </c>
      <c r="I68" s="42">
        <v>46</v>
      </c>
      <c r="J68" s="42">
        <v>0</v>
      </c>
      <c r="K68" s="42">
        <v>4</v>
      </c>
      <c r="L68" s="42">
        <v>120</v>
      </c>
      <c r="M68" s="42">
        <v>0</v>
      </c>
      <c r="N68" s="42">
        <v>123</v>
      </c>
      <c r="O68" s="43">
        <v>30.8</v>
      </c>
      <c r="P68" s="43">
        <v>102.5</v>
      </c>
      <c r="Q68" s="43">
        <v>2.5</v>
      </c>
      <c r="R68" s="42">
        <v>50</v>
      </c>
    </row>
    <row r="69" spans="1:18" x14ac:dyDescent="0.25">
      <c r="A69" s="4" t="s">
        <v>19</v>
      </c>
      <c r="B69" s="14" t="s">
        <v>6</v>
      </c>
      <c r="C69" s="42">
        <v>4</v>
      </c>
      <c r="D69" s="42">
        <v>8</v>
      </c>
      <c r="E69" s="42">
        <v>1</v>
      </c>
      <c r="F69" s="42">
        <v>21</v>
      </c>
      <c r="G69" s="42">
        <v>1</v>
      </c>
      <c r="H69" s="42">
        <v>3</v>
      </c>
      <c r="I69" s="42">
        <v>28</v>
      </c>
      <c r="J69" s="42">
        <v>0</v>
      </c>
      <c r="K69" s="42">
        <v>3</v>
      </c>
      <c r="L69" s="42">
        <v>62</v>
      </c>
      <c r="M69" s="42">
        <v>62</v>
      </c>
      <c r="N69" s="42">
        <v>87</v>
      </c>
      <c r="O69" s="43">
        <v>21.8</v>
      </c>
      <c r="P69" s="43">
        <v>140.30000000000001</v>
      </c>
      <c r="Q69" s="43">
        <v>2.8</v>
      </c>
      <c r="R69" s="42">
        <v>31</v>
      </c>
    </row>
    <row r="70" spans="1:18" x14ac:dyDescent="0.25">
      <c r="A70" s="4" t="s">
        <v>20</v>
      </c>
      <c r="B70" s="14" t="s">
        <v>7</v>
      </c>
      <c r="C70" s="42">
        <v>4</v>
      </c>
      <c r="D70" s="42">
        <v>3</v>
      </c>
      <c r="E70" s="42">
        <v>3</v>
      </c>
      <c r="F70" s="42">
        <v>34</v>
      </c>
      <c r="G70" s="42">
        <v>1</v>
      </c>
      <c r="H70" s="42">
        <v>2</v>
      </c>
      <c r="I70" s="42">
        <v>37</v>
      </c>
      <c r="J70" s="42">
        <v>0</v>
      </c>
      <c r="K70" s="42">
        <v>3</v>
      </c>
      <c r="L70" s="42">
        <v>62</v>
      </c>
      <c r="M70" s="42">
        <v>62</v>
      </c>
      <c r="N70" s="42">
        <v>79</v>
      </c>
      <c r="O70" s="43">
        <v>19.8</v>
      </c>
      <c r="P70" s="43">
        <v>127.4</v>
      </c>
      <c r="Q70" s="43">
        <v>2</v>
      </c>
      <c r="R70" s="42">
        <v>40</v>
      </c>
    </row>
    <row r="71" spans="1:18" x14ac:dyDescent="0.25">
      <c r="A71" s="4" t="s">
        <v>21</v>
      </c>
      <c r="B71" s="14" t="s">
        <v>8</v>
      </c>
      <c r="C71" s="42">
        <v>4</v>
      </c>
      <c r="D71" s="42">
        <v>13</v>
      </c>
      <c r="E71" s="42">
        <v>3</v>
      </c>
      <c r="F71" s="42">
        <v>29</v>
      </c>
      <c r="G71" s="42">
        <v>4</v>
      </c>
      <c r="H71" s="42">
        <v>6</v>
      </c>
      <c r="I71" s="42">
        <v>33</v>
      </c>
      <c r="J71" s="42">
        <v>0</v>
      </c>
      <c r="K71" s="42">
        <v>4</v>
      </c>
      <c r="L71" s="42">
        <v>120</v>
      </c>
      <c r="M71" s="42">
        <v>0</v>
      </c>
      <c r="N71" s="42">
        <v>121</v>
      </c>
      <c r="O71" s="43">
        <v>30.3</v>
      </c>
      <c r="P71" s="43">
        <v>100.8</v>
      </c>
      <c r="Q71" s="43">
        <v>2.8</v>
      </c>
      <c r="R71" s="42">
        <v>44</v>
      </c>
    </row>
    <row r="72" spans="1:18" x14ac:dyDescent="0.25">
      <c r="A72" s="4" t="s">
        <v>22</v>
      </c>
      <c r="B72" s="14" t="s">
        <v>9</v>
      </c>
      <c r="C72" s="42">
        <v>4</v>
      </c>
      <c r="D72" s="42">
        <v>9</v>
      </c>
      <c r="E72" s="42">
        <v>0</v>
      </c>
      <c r="F72" s="42">
        <v>33</v>
      </c>
      <c r="G72" s="42">
        <v>8</v>
      </c>
      <c r="H72" s="42">
        <v>3</v>
      </c>
      <c r="I72" s="42">
        <v>31</v>
      </c>
      <c r="J72" s="42">
        <v>0</v>
      </c>
      <c r="K72" s="42">
        <v>4</v>
      </c>
      <c r="L72" s="42">
        <v>124</v>
      </c>
      <c r="M72" s="42">
        <v>0</v>
      </c>
      <c r="N72" s="42">
        <v>120</v>
      </c>
      <c r="O72" s="43">
        <v>30</v>
      </c>
      <c r="P72" s="43">
        <v>96.8</v>
      </c>
      <c r="Q72" s="43">
        <v>2.9</v>
      </c>
      <c r="R72" s="42">
        <v>42</v>
      </c>
    </row>
    <row r="73" spans="1:18" x14ac:dyDescent="0.25">
      <c r="A73" s="4" t="s">
        <v>23</v>
      </c>
      <c r="B73" s="14" t="s">
        <v>10</v>
      </c>
      <c r="C73" s="42">
        <v>4</v>
      </c>
      <c r="D73" s="42">
        <v>11</v>
      </c>
      <c r="E73" s="42">
        <v>0</v>
      </c>
      <c r="F73" s="42">
        <v>32</v>
      </c>
      <c r="G73" s="42">
        <v>1</v>
      </c>
      <c r="H73" s="42">
        <v>2</v>
      </c>
      <c r="I73" s="42">
        <v>39</v>
      </c>
      <c r="J73" s="42">
        <v>0</v>
      </c>
      <c r="K73" s="42">
        <v>4</v>
      </c>
      <c r="L73" s="42">
        <v>120</v>
      </c>
      <c r="M73" s="42">
        <v>0</v>
      </c>
      <c r="N73" s="42">
        <v>120</v>
      </c>
      <c r="O73" s="43">
        <v>30</v>
      </c>
      <c r="P73" s="43">
        <v>100</v>
      </c>
      <c r="Q73" s="43">
        <v>2.8</v>
      </c>
      <c r="R73" s="42">
        <v>43</v>
      </c>
    </row>
    <row r="74" spans="1:18" x14ac:dyDescent="0.25">
      <c r="A74" s="4" t="s">
        <v>24</v>
      </c>
      <c r="B74" s="14" t="s">
        <v>11</v>
      </c>
      <c r="C74" s="42">
        <v>4</v>
      </c>
      <c r="D74" s="42">
        <v>14</v>
      </c>
      <c r="E74" s="42">
        <v>1</v>
      </c>
      <c r="F74" s="42">
        <v>20</v>
      </c>
      <c r="G74" s="42">
        <v>10</v>
      </c>
      <c r="H74" s="42">
        <v>4</v>
      </c>
      <c r="I74" s="42">
        <v>22</v>
      </c>
      <c r="J74" s="42">
        <v>0</v>
      </c>
      <c r="K74" s="42">
        <v>3</v>
      </c>
      <c r="L74" s="42">
        <v>96</v>
      </c>
      <c r="M74" s="42">
        <v>28</v>
      </c>
      <c r="N74" s="42">
        <v>93</v>
      </c>
      <c r="O74" s="43">
        <v>23.3</v>
      </c>
      <c r="P74" s="43">
        <v>96.9</v>
      </c>
      <c r="Q74" s="43">
        <v>2.6</v>
      </c>
      <c r="R74" s="42">
        <v>36</v>
      </c>
    </row>
    <row r="75" spans="1:18" x14ac:dyDescent="0.25">
      <c r="A75" s="4" t="s">
        <v>25</v>
      </c>
      <c r="B75" s="14" t="s">
        <v>0</v>
      </c>
      <c r="C75" s="42">
        <v>4</v>
      </c>
      <c r="D75" s="42">
        <v>9</v>
      </c>
      <c r="E75" s="42">
        <v>3</v>
      </c>
      <c r="F75" s="42">
        <v>38</v>
      </c>
      <c r="G75" s="42">
        <v>1</v>
      </c>
      <c r="H75" s="42">
        <v>7</v>
      </c>
      <c r="I75" s="42">
        <v>40</v>
      </c>
      <c r="J75" s="42">
        <v>1</v>
      </c>
      <c r="K75" s="42">
        <v>4</v>
      </c>
      <c r="L75" s="42">
        <v>122</v>
      </c>
      <c r="M75" s="42">
        <v>2</v>
      </c>
      <c r="N75" s="42">
        <v>122</v>
      </c>
      <c r="O75" s="43">
        <v>30.5</v>
      </c>
      <c r="P75" s="43">
        <v>100</v>
      </c>
      <c r="Q75" s="43">
        <v>2.4</v>
      </c>
      <c r="R75" s="42">
        <v>50</v>
      </c>
    </row>
    <row r="76" spans="1:18" x14ac:dyDescent="0.25">
      <c r="A76" s="4" t="s">
        <v>26</v>
      </c>
      <c r="B76" s="18">
        <v>2</v>
      </c>
      <c r="C76" s="42">
        <v>4</v>
      </c>
      <c r="D76" s="42">
        <v>5</v>
      </c>
      <c r="E76" s="42">
        <v>10</v>
      </c>
      <c r="F76" s="42">
        <v>29</v>
      </c>
      <c r="G76" s="42">
        <v>3</v>
      </c>
      <c r="H76" s="42">
        <v>6</v>
      </c>
      <c r="I76" s="42">
        <v>34</v>
      </c>
      <c r="J76" s="42">
        <v>0</v>
      </c>
      <c r="K76" s="42">
        <v>4</v>
      </c>
      <c r="L76" s="42">
        <v>116</v>
      </c>
      <c r="M76" s="42">
        <v>0</v>
      </c>
      <c r="N76" s="42">
        <v>120</v>
      </c>
      <c r="O76" s="43">
        <v>30</v>
      </c>
      <c r="P76" s="43">
        <v>103.4</v>
      </c>
      <c r="Q76" s="43">
        <v>2.7</v>
      </c>
      <c r="R76" s="42">
        <v>44</v>
      </c>
    </row>
    <row r="77" spans="1:18" x14ac:dyDescent="0.25">
      <c r="A77" s="4" t="s">
        <v>27</v>
      </c>
      <c r="B77" s="14" t="s">
        <v>2</v>
      </c>
      <c r="C77" s="42">
        <v>4</v>
      </c>
      <c r="D77" s="42">
        <v>12</v>
      </c>
      <c r="E77" s="42">
        <v>5</v>
      </c>
      <c r="F77" s="42">
        <v>29</v>
      </c>
      <c r="G77" s="42">
        <v>7</v>
      </c>
      <c r="H77" s="42">
        <v>6</v>
      </c>
      <c r="I77" s="42">
        <v>36</v>
      </c>
      <c r="J77" s="42">
        <v>0</v>
      </c>
      <c r="K77" s="42">
        <v>4</v>
      </c>
      <c r="L77" s="42">
        <v>124</v>
      </c>
      <c r="M77" s="42">
        <v>0</v>
      </c>
      <c r="N77" s="42">
        <v>125</v>
      </c>
      <c r="O77" s="43">
        <v>31.3</v>
      </c>
      <c r="P77" s="43">
        <v>100.8</v>
      </c>
      <c r="Q77" s="43">
        <v>2.6</v>
      </c>
      <c r="R77" s="42">
        <v>48</v>
      </c>
    </row>
    <row r="78" spans="1:18" x14ac:dyDescent="0.25">
      <c r="A78" s="4" t="s">
        <v>28</v>
      </c>
      <c r="B78" s="14" t="s">
        <v>3</v>
      </c>
      <c r="C78" s="42">
        <v>4</v>
      </c>
      <c r="D78" s="42">
        <v>8</v>
      </c>
      <c r="E78" s="42">
        <v>2</v>
      </c>
      <c r="F78" s="42">
        <v>35</v>
      </c>
      <c r="G78" s="42">
        <v>3</v>
      </c>
      <c r="H78" s="42">
        <v>2</v>
      </c>
      <c r="I78" s="42">
        <v>38</v>
      </c>
      <c r="J78" s="42">
        <v>0</v>
      </c>
      <c r="K78" s="42">
        <v>4</v>
      </c>
      <c r="L78" s="42">
        <v>120</v>
      </c>
      <c r="M78" s="42">
        <v>0</v>
      </c>
      <c r="N78" s="42">
        <v>121</v>
      </c>
      <c r="O78" s="43">
        <v>30.3</v>
      </c>
      <c r="P78" s="43">
        <v>100.8</v>
      </c>
      <c r="Q78" s="43">
        <v>2.8</v>
      </c>
      <c r="R78" s="42">
        <v>44</v>
      </c>
    </row>
    <row r="79" spans="1:18" x14ac:dyDescent="0.25">
      <c r="A79" s="4" t="s">
        <v>29</v>
      </c>
      <c r="B79" s="14" t="s">
        <v>4</v>
      </c>
      <c r="C79" s="42">
        <v>4</v>
      </c>
      <c r="D79" s="42">
        <v>8</v>
      </c>
      <c r="E79" s="42">
        <v>4</v>
      </c>
      <c r="F79" s="42">
        <v>39</v>
      </c>
      <c r="G79" s="42">
        <v>2</v>
      </c>
      <c r="H79" s="42">
        <v>3</v>
      </c>
      <c r="I79" s="42">
        <v>46</v>
      </c>
      <c r="J79" s="42">
        <v>0</v>
      </c>
      <c r="K79" s="42">
        <v>4</v>
      </c>
      <c r="L79" s="42">
        <v>124</v>
      </c>
      <c r="M79" s="42">
        <v>0</v>
      </c>
      <c r="N79" s="42">
        <v>123</v>
      </c>
      <c r="O79" s="43">
        <v>30.8</v>
      </c>
      <c r="P79" s="43">
        <v>99.2</v>
      </c>
      <c r="Q79" s="43">
        <v>2.4</v>
      </c>
      <c r="R79" s="42">
        <v>51</v>
      </c>
    </row>
  </sheetData>
  <mergeCells count="16">
    <mergeCell ref="Q61:Q62"/>
    <mergeCell ref="R61:R62"/>
    <mergeCell ref="D61:J61"/>
    <mergeCell ref="K61:K62"/>
    <mergeCell ref="L61:L62"/>
    <mergeCell ref="M61:M62"/>
    <mergeCell ref="N61:N62"/>
    <mergeCell ref="O61:P61"/>
    <mergeCell ref="D41:J41"/>
    <mergeCell ref="K41:K42"/>
    <mergeCell ref="L41:L42"/>
    <mergeCell ref="M41:M42"/>
    <mergeCell ref="N41:N42"/>
    <mergeCell ref="O41:P41"/>
    <mergeCell ref="Q41:Q42"/>
    <mergeCell ref="R41:R4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F1937-361C-4B68-AD19-F4FC7FA5BC42}">
  <dimension ref="A2:T133"/>
  <sheetViews>
    <sheetView tabSelected="1" topLeftCell="A45" workbookViewId="0">
      <selection activeCell="M124" sqref="M124"/>
    </sheetView>
  </sheetViews>
  <sheetFormatPr defaultRowHeight="15" x14ac:dyDescent="0.25"/>
  <cols>
    <col min="2" max="2" width="11" bestFit="1" customWidth="1"/>
    <col min="8" max="8" width="10.5703125" bestFit="1" customWidth="1"/>
  </cols>
  <sheetData>
    <row r="2" spans="1:7" x14ac:dyDescent="0.25">
      <c r="A2">
        <v>86</v>
      </c>
      <c r="B2" s="19" t="str">
        <f>List1!L2</f>
        <v xml:space="preserve">PocetOD </v>
      </c>
      <c r="C2" s="20" t="str">
        <f>List1!N2</f>
        <v xml:space="preserve">VyuzLuzPCT </v>
      </c>
      <c r="G2" s="19" t="str">
        <f>List1!P2</f>
        <v xml:space="preserve">PocetHosp </v>
      </c>
    </row>
    <row r="3" spans="1:7" x14ac:dyDescent="0.25">
      <c r="A3" s="4" t="s">
        <v>13</v>
      </c>
      <c r="B3" s="19">
        <f>List1!L3</f>
        <v>1711</v>
      </c>
      <c r="C3" s="20">
        <f>List1!N3</f>
        <v>69.52</v>
      </c>
      <c r="D3">
        <v>31</v>
      </c>
      <c r="E3">
        <f>$A$2*D3</f>
        <v>2666</v>
      </c>
      <c r="F3">
        <f>B3/E3</f>
        <v>0.64178544636159041</v>
      </c>
      <c r="G3" s="19">
        <f>List1!P3</f>
        <v>351</v>
      </c>
    </row>
    <row r="4" spans="1:7" x14ac:dyDescent="0.25">
      <c r="A4" s="4" t="s">
        <v>14</v>
      </c>
      <c r="B4" s="19">
        <f>List1!L4</f>
        <v>1644</v>
      </c>
      <c r="C4" s="20">
        <f>List1!N4</f>
        <v>69.78</v>
      </c>
      <c r="D4">
        <v>28</v>
      </c>
      <c r="E4">
        <f t="shared" ref="E4:E19" si="0">$A$2*D4</f>
        <v>2408</v>
      </c>
      <c r="F4">
        <f t="shared" ref="F4:F19" si="1">B4/E4</f>
        <v>0.68272425249169433</v>
      </c>
      <c r="G4" s="19">
        <f>List1!P4</f>
        <v>335</v>
      </c>
    </row>
    <row r="5" spans="1:7" x14ac:dyDescent="0.25">
      <c r="A5" s="4" t="s">
        <v>15</v>
      </c>
      <c r="B5" s="19">
        <f>List1!L5</f>
        <v>1767</v>
      </c>
      <c r="C5" s="20">
        <f>List1!N5</f>
        <v>71.98</v>
      </c>
      <c r="D5">
        <v>31</v>
      </c>
      <c r="E5">
        <f t="shared" si="0"/>
        <v>2666</v>
      </c>
      <c r="F5">
        <f t="shared" si="1"/>
        <v>0.66279069767441856</v>
      </c>
      <c r="G5" s="19">
        <f>List1!P5</f>
        <v>369</v>
      </c>
    </row>
    <row r="6" spans="1:7" x14ac:dyDescent="0.25">
      <c r="A6" s="4" t="s">
        <v>16</v>
      </c>
      <c r="B6" s="19">
        <f>List1!L6</f>
        <v>1678</v>
      </c>
      <c r="C6" s="20">
        <f>List1!N6</f>
        <v>65.8</v>
      </c>
      <c r="D6">
        <v>30</v>
      </c>
      <c r="E6">
        <f t="shared" si="0"/>
        <v>2580</v>
      </c>
      <c r="F6">
        <f t="shared" si="1"/>
        <v>0.65038759689922476</v>
      </c>
      <c r="G6" s="19">
        <f>List1!P6</f>
        <v>336</v>
      </c>
    </row>
    <row r="7" spans="1:7" x14ac:dyDescent="0.25">
      <c r="A7" s="4" t="s">
        <v>17</v>
      </c>
      <c r="B7" s="19">
        <f>List1!L7</f>
        <v>1520</v>
      </c>
      <c r="C7" s="20">
        <f>List1!N7</f>
        <v>59.49</v>
      </c>
      <c r="D7">
        <v>31</v>
      </c>
      <c r="E7">
        <f t="shared" si="0"/>
        <v>2666</v>
      </c>
      <c r="F7">
        <f t="shared" si="1"/>
        <v>0.57014253563390849</v>
      </c>
      <c r="G7" s="19">
        <f>List1!P7</f>
        <v>328</v>
      </c>
    </row>
    <row r="8" spans="1:7" x14ac:dyDescent="0.25">
      <c r="A8" s="4" t="s">
        <v>18</v>
      </c>
      <c r="B8" s="19">
        <f>List1!L8</f>
        <v>1726</v>
      </c>
      <c r="C8" s="20">
        <f>List1!N8</f>
        <v>67.69</v>
      </c>
      <c r="D8">
        <v>30</v>
      </c>
      <c r="E8">
        <f t="shared" si="0"/>
        <v>2580</v>
      </c>
      <c r="F8">
        <f t="shared" si="1"/>
        <v>0.66899224806201552</v>
      </c>
      <c r="G8" s="19">
        <f>List1!P8</f>
        <v>372</v>
      </c>
    </row>
    <row r="9" spans="1:7" x14ac:dyDescent="0.25">
      <c r="A9" s="4" t="s">
        <v>19</v>
      </c>
      <c r="B9" s="19">
        <f>List1!L9</f>
        <v>1292</v>
      </c>
      <c r="C9" s="20">
        <f>List1!N9</f>
        <v>75.819999999999993</v>
      </c>
      <c r="D9">
        <v>31</v>
      </c>
      <c r="E9">
        <f t="shared" si="0"/>
        <v>2666</v>
      </c>
      <c r="F9">
        <f t="shared" si="1"/>
        <v>0.48462115528882221</v>
      </c>
      <c r="G9" s="19">
        <f>List1!P9</f>
        <v>226</v>
      </c>
    </row>
    <row r="10" spans="1:7" x14ac:dyDescent="0.25">
      <c r="A10" s="4" t="s">
        <v>20</v>
      </c>
      <c r="B10" s="19">
        <f>List1!L10</f>
        <v>1322</v>
      </c>
      <c r="C10" s="20">
        <f>List1!N10</f>
        <v>76.37</v>
      </c>
      <c r="D10">
        <v>31</v>
      </c>
      <c r="E10">
        <f t="shared" si="0"/>
        <v>2666</v>
      </c>
      <c r="F10">
        <f t="shared" si="1"/>
        <v>0.49587396849212301</v>
      </c>
      <c r="G10" s="19">
        <f>List1!P10</f>
        <v>264</v>
      </c>
    </row>
    <row r="11" spans="1:7" x14ac:dyDescent="0.25">
      <c r="A11" s="4" t="s">
        <v>21</v>
      </c>
      <c r="B11" s="19">
        <f>List1!L11</f>
        <v>1520</v>
      </c>
      <c r="C11" s="20">
        <f>List1!N11</f>
        <v>61.79</v>
      </c>
      <c r="D11">
        <v>30</v>
      </c>
      <c r="E11">
        <f t="shared" si="0"/>
        <v>2580</v>
      </c>
      <c r="F11">
        <f t="shared" si="1"/>
        <v>0.58914728682170547</v>
      </c>
      <c r="G11" s="19">
        <f>List1!P11</f>
        <v>332</v>
      </c>
    </row>
    <row r="12" spans="1:7" x14ac:dyDescent="0.25">
      <c r="A12" s="4" t="s">
        <v>22</v>
      </c>
      <c r="B12" s="19">
        <f>List1!L12</f>
        <v>1857</v>
      </c>
      <c r="C12" s="20">
        <f>List1!N12</f>
        <v>70.47</v>
      </c>
      <c r="D12">
        <v>31</v>
      </c>
      <c r="E12">
        <f t="shared" si="0"/>
        <v>2666</v>
      </c>
      <c r="F12">
        <f t="shared" si="1"/>
        <v>0.69654913728432111</v>
      </c>
      <c r="G12" s="19">
        <f>List1!P12</f>
        <v>390</v>
      </c>
    </row>
    <row r="13" spans="1:7" x14ac:dyDescent="0.25">
      <c r="A13" s="4" t="s">
        <v>23</v>
      </c>
      <c r="B13" s="19">
        <f>List1!L13</f>
        <v>1748</v>
      </c>
      <c r="C13" s="20">
        <f>List1!N13</f>
        <v>68.55</v>
      </c>
      <c r="D13">
        <v>30</v>
      </c>
      <c r="E13">
        <f t="shared" si="0"/>
        <v>2580</v>
      </c>
      <c r="F13">
        <f t="shared" si="1"/>
        <v>0.67751937984496124</v>
      </c>
      <c r="G13" s="19">
        <f>List1!P13</f>
        <v>390</v>
      </c>
    </row>
    <row r="14" spans="1:7" x14ac:dyDescent="0.25">
      <c r="A14" s="4" t="s">
        <v>24</v>
      </c>
      <c r="B14" s="19">
        <f>List1!L14</f>
        <v>1262</v>
      </c>
      <c r="C14" s="20">
        <f>List1!N14</f>
        <v>62.57</v>
      </c>
      <c r="D14">
        <v>31</v>
      </c>
      <c r="E14">
        <f t="shared" si="0"/>
        <v>2666</v>
      </c>
      <c r="F14">
        <f t="shared" si="1"/>
        <v>0.47336834208552137</v>
      </c>
      <c r="G14" s="19">
        <f>List1!P14</f>
        <v>261</v>
      </c>
    </row>
    <row r="15" spans="1:7" x14ac:dyDescent="0.25">
      <c r="A15" s="4" t="s">
        <v>25</v>
      </c>
      <c r="B15" s="19">
        <f>List1!L15</f>
        <v>1720</v>
      </c>
      <c r="C15" s="20">
        <f>List1!N15</f>
        <v>66.72</v>
      </c>
      <c r="D15">
        <v>31</v>
      </c>
      <c r="E15">
        <f t="shared" si="0"/>
        <v>2666</v>
      </c>
      <c r="F15">
        <f t="shared" si="1"/>
        <v>0.64516129032258063</v>
      </c>
      <c r="G15" s="19">
        <f>List1!P15</f>
        <v>360</v>
      </c>
    </row>
    <row r="16" spans="1:7" x14ac:dyDescent="0.25">
      <c r="A16" s="4" t="s">
        <v>26</v>
      </c>
      <c r="B16" s="19">
        <f>List1!L16</f>
        <v>1779</v>
      </c>
      <c r="C16" s="20">
        <f>List1!N16</f>
        <v>72.17</v>
      </c>
      <c r="D16">
        <v>29</v>
      </c>
      <c r="E16">
        <f t="shared" si="0"/>
        <v>2494</v>
      </c>
      <c r="F16">
        <f t="shared" si="1"/>
        <v>0.71331194867682435</v>
      </c>
      <c r="G16" s="19">
        <f>List1!P16</f>
        <v>378</v>
      </c>
    </row>
    <row r="17" spans="1:7" x14ac:dyDescent="0.25">
      <c r="A17" s="4" t="s">
        <v>27</v>
      </c>
      <c r="B17" s="19">
        <f>List1!L17</f>
        <v>1616</v>
      </c>
      <c r="C17" s="20">
        <f>List1!N17</f>
        <v>61.33</v>
      </c>
      <c r="D17">
        <v>31</v>
      </c>
      <c r="E17">
        <f t="shared" si="0"/>
        <v>2666</v>
      </c>
      <c r="F17">
        <f t="shared" si="1"/>
        <v>0.60615153788447107</v>
      </c>
      <c r="G17" s="19">
        <f>List1!P17</f>
        <v>348</v>
      </c>
    </row>
    <row r="18" spans="1:7" x14ac:dyDescent="0.25">
      <c r="A18" s="4" t="s">
        <v>28</v>
      </c>
      <c r="B18" s="19">
        <f>List1!L18</f>
        <v>1845</v>
      </c>
      <c r="C18" s="20">
        <f>List1!N18</f>
        <v>72.349999999999994</v>
      </c>
      <c r="D18">
        <v>30</v>
      </c>
      <c r="E18">
        <f t="shared" si="0"/>
        <v>2580</v>
      </c>
      <c r="F18">
        <f t="shared" si="1"/>
        <v>0.71511627906976749</v>
      </c>
      <c r="G18" s="19">
        <f>List1!P18</f>
        <v>392</v>
      </c>
    </row>
    <row r="19" spans="1:7" x14ac:dyDescent="0.25">
      <c r="A19" s="4" t="s">
        <v>29</v>
      </c>
      <c r="B19" s="19">
        <f>List1!L19</f>
        <v>1711</v>
      </c>
      <c r="C19" s="20">
        <f>List1!N19</f>
        <v>64.930000000000007</v>
      </c>
      <c r="D19">
        <v>31</v>
      </c>
      <c r="E19">
        <f t="shared" si="0"/>
        <v>2666</v>
      </c>
      <c r="F19">
        <f t="shared" si="1"/>
        <v>0.64178544636159041</v>
      </c>
      <c r="G19" s="19">
        <f>List1!P19</f>
        <v>378</v>
      </c>
    </row>
    <row r="20" spans="1:7" x14ac:dyDescent="0.25">
      <c r="A20" s="4"/>
      <c r="B20" s="19"/>
      <c r="C20" s="20"/>
      <c r="G20" s="19"/>
    </row>
    <row r="21" spans="1:7" x14ac:dyDescent="0.25">
      <c r="B21" s="19"/>
      <c r="C21" s="20"/>
      <c r="G21" s="19"/>
    </row>
    <row r="22" spans="1:7" x14ac:dyDescent="0.25">
      <c r="A22">
        <v>32</v>
      </c>
      <c r="B22" s="19" t="str">
        <f>List1!L22</f>
        <v xml:space="preserve">PocetOD </v>
      </c>
      <c r="C22" s="20" t="str">
        <f>List1!N22</f>
        <v xml:space="preserve">VyuzLuzPCT </v>
      </c>
      <c r="G22" s="19" t="str">
        <f>List1!P22</f>
        <v xml:space="preserve">PocetHosp </v>
      </c>
    </row>
    <row r="23" spans="1:7" x14ac:dyDescent="0.25">
      <c r="A23" s="4" t="s">
        <v>13</v>
      </c>
      <c r="B23" s="19">
        <f>List1!L23</f>
        <v>591</v>
      </c>
      <c r="C23" s="20">
        <f>List1!N23</f>
        <v>59.58</v>
      </c>
      <c r="D23">
        <v>31</v>
      </c>
      <c r="E23">
        <f>$A$22*D23</f>
        <v>992</v>
      </c>
      <c r="F23">
        <f>B23/E23</f>
        <v>0.59576612903225812</v>
      </c>
      <c r="G23" s="19">
        <f>List1!P23</f>
        <v>156</v>
      </c>
    </row>
    <row r="24" spans="1:7" x14ac:dyDescent="0.25">
      <c r="A24" s="4" t="s">
        <v>14</v>
      </c>
      <c r="B24" s="19">
        <f>List1!L24</f>
        <v>630</v>
      </c>
      <c r="C24" s="20">
        <f>List1!N24</f>
        <v>70.31</v>
      </c>
      <c r="D24">
        <v>28</v>
      </c>
      <c r="E24">
        <f t="shared" ref="E24:E39" si="2">$A$22*D24</f>
        <v>896</v>
      </c>
      <c r="F24">
        <f t="shared" ref="F24:F39" si="3">B24/E24</f>
        <v>0.703125</v>
      </c>
      <c r="G24" s="19">
        <f>List1!P24</f>
        <v>146</v>
      </c>
    </row>
    <row r="25" spans="1:7" x14ac:dyDescent="0.25">
      <c r="A25" s="4" t="s">
        <v>15</v>
      </c>
      <c r="B25" s="19">
        <f>List1!L25</f>
        <v>650</v>
      </c>
      <c r="C25" s="20">
        <f>List1!N25</f>
        <v>65.52</v>
      </c>
      <c r="D25">
        <v>31</v>
      </c>
      <c r="E25">
        <f t="shared" si="2"/>
        <v>992</v>
      </c>
      <c r="F25">
        <f t="shared" si="3"/>
        <v>0.655241935483871</v>
      </c>
      <c r="G25" s="19">
        <f>List1!P25</f>
        <v>164</v>
      </c>
    </row>
    <row r="26" spans="1:7" x14ac:dyDescent="0.25">
      <c r="A26" s="4" t="s">
        <v>16</v>
      </c>
      <c r="B26" s="19">
        <f>List1!L26</f>
        <v>615</v>
      </c>
      <c r="C26" s="20">
        <f>List1!N26</f>
        <v>64.47</v>
      </c>
      <c r="D26">
        <v>30</v>
      </c>
      <c r="E26">
        <f t="shared" si="2"/>
        <v>960</v>
      </c>
      <c r="F26">
        <f t="shared" si="3"/>
        <v>0.640625</v>
      </c>
      <c r="G26" s="19">
        <f>List1!P26</f>
        <v>154</v>
      </c>
    </row>
    <row r="27" spans="1:7" x14ac:dyDescent="0.25">
      <c r="A27" s="4" t="s">
        <v>17</v>
      </c>
      <c r="B27" s="19">
        <f>List1!L27</f>
        <v>656</v>
      </c>
      <c r="C27" s="20">
        <f>List1!N27</f>
        <v>66.13</v>
      </c>
      <c r="D27">
        <v>31</v>
      </c>
      <c r="E27">
        <f t="shared" si="2"/>
        <v>992</v>
      </c>
      <c r="F27">
        <f t="shared" si="3"/>
        <v>0.66129032258064513</v>
      </c>
      <c r="G27" s="19">
        <f>List1!P27</f>
        <v>151</v>
      </c>
    </row>
    <row r="28" spans="1:7" x14ac:dyDescent="0.25">
      <c r="A28" s="4" t="s">
        <v>18</v>
      </c>
      <c r="B28" s="19">
        <f>List1!L28</f>
        <v>657</v>
      </c>
      <c r="C28" s="20">
        <f>List1!N28</f>
        <v>68.44</v>
      </c>
      <c r="D28">
        <v>30</v>
      </c>
      <c r="E28">
        <f t="shared" si="2"/>
        <v>960</v>
      </c>
      <c r="F28">
        <f t="shared" si="3"/>
        <v>0.68437499999999996</v>
      </c>
      <c r="G28" s="19">
        <f>List1!P28</f>
        <v>150</v>
      </c>
    </row>
    <row r="29" spans="1:7" x14ac:dyDescent="0.25">
      <c r="A29" s="4" t="s">
        <v>19</v>
      </c>
      <c r="B29" s="19">
        <f>List1!L29</f>
        <v>542</v>
      </c>
      <c r="C29" s="20">
        <f>List1!N29</f>
        <v>109.27</v>
      </c>
      <c r="D29">
        <v>31</v>
      </c>
      <c r="E29">
        <f t="shared" si="2"/>
        <v>992</v>
      </c>
      <c r="F29">
        <f t="shared" si="3"/>
        <v>0.5463709677419355</v>
      </c>
      <c r="G29" s="19">
        <f>List1!P29</f>
        <v>118</v>
      </c>
    </row>
    <row r="30" spans="1:7" x14ac:dyDescent="0.25">
      <c r="A30" s="4" t="s">
        <v>20</v>
      </c>
      <c r="B30" s="19">
        <f>List1!L30</f>
        <v>576</v>
      </c>
      <c r="C30" s="20">
        <f>List1!N30</f>
        <v>116.13</v>
      </c>
      <c r="D30">
        <v>31</v>
      </c>
      <c r="E30">
        <f t="shared" si="2"/>
        <v>992</v>
      </c>
      <c r="F30">
        <f t="shared" si="3"/>
        <v>0.58064516129032262</v>
      </c>
      <c r="G30" s="19">
        <f>List1!P30</f>
        <v>138</v>
      </c>
    </row>
    <row r="31" spans="1:7" x14ac:dyDescent="0.25">
      <c r="A31" s="4" t="s">
        <v>21</v>
      </c>
      <c r="B31" s="19">
        <f>List1!L31</f>
        <v>620</v>
      </c>
      <c r="C31" s="20">
        <f>List1!N31</f>
        <v>64.58</v>
      </c>
      <c r="D31">
        <v>30</v>
      </c>
      <c r="E31">
        <f t="shared" si="2"/>
        <v>960</v>
      </c>
      <c r="F31">
        <f t="shared" si="3"/>
        <v>0.64583333333333337</v>
      </c>
      <c r="G31" s="19">
        <f>List1!P31</f>
        <v>149</v>
      </c>
    </row>
    <row r="32" spans="1:7" x14ac:dyDescent="0.25">
      <c r="A32" s="4" t="s">
        <v>22</v>
      </c>
      <c r="B32" s="19">
        <f>List1!L32</f>
        <v>568</v>
      </c>
      <c r="C32" s="20">
        <f>List1!N32</f>
        <v>57.26</v>
      </c>
      <c r="D32">
        <v>31</v>
      </c>
      <c r="E32">
        <f t="shared" si="2"/>
        <v>992</v>
      </c>
      <c r="F32">
        <f t="shared" si="3"/>
        <v>0.57258064516129037</v>
      </c>
      <c r="G32" s="19">
        <f>List1!P32</f>
        <v>146</v>
      </c>
    </row>
    <row r="33" spans="1:7" x14ac:dyDescent="0.25">
      <c r="A33" s="4" t="s">
        <v>23</v>
      </c>
      <c r="B33" s="19">
        <f>List1!L33</f>
        <v>639</v>
      </c>
      <c r="C33" s="20">
        <f>List1!N33</f>
        <v>66.56</v>
      </c>
      <c r="D33">
        <v>30</v>
      </c>
      <c r="E33">
        <f t="shared" si="2"/>
        <v>960</v>
      </c>
      <c r="F33">
        <f t="shared" si="3"/>
        <v>0.66562500000000002</v>
      </c>
      <c r="G33" s="19">
        <f>List1!P33</f>
        <v>157</v>
      </c>
    </row>
    <row r="34" spans="1:7" x14ac:dyDescent="0.25">
      <c r="A34" s="4" t="s">
        <v>24</v>
      </c>
      <c r="B34" s="19">
        <f>List1!L34</f>
        <v>450</v>
      </c>
      <c r="C34" s="20">
        <f>List1!N34</f>
        <v>63.2</v>
      </c>
      <c r="D34">
        <v>31</v>
      </c>
      <c r="E34">
        <f t="shared" si="2"/>
        <v>992</v>
      </c>
      <c r="F34">
        <f t="shared" si="3"/>
        <v>0.4536290322580645</v>
      </c>
      <c r="G34" s="19">
        <f>List1!P34</f>
        <v>119</v>
      </c>
    </row>
    <row r="35" spans="1:7" x14ac:dyDescent="0.25">
      <c r="A35" s="4" t="s">
        <v>25</v>
      </c>
      <c r="B35" s="19">
        <f>List1!L35</f>
        <v>710</v>
      </c>
      <c r="C35" s="20">
        <f>List1!N35</f>
        <v>80.87</v>
      </c>
      <c r="D35">
        <v>31</v>
      </c>
      <c r="E35">
        <f t="shared" si="2"/>
        <v>992</v>
      </c>
      <c r="F35">
        <f t="shared" si="3"/>
        <v>0.71572580645161288</v>
      </c>
      <c r="G35" s="19">
        <f>List1!P35</f>
        <v>174</v>
      </c>
    </row>
    <row r="36" spans="1:7" x14ac:dyDescent="0.25">
      <c r="A36" s="4" t="s">
        <v>26</v>
      </c>
      <c r="B36" s="19">
        <f>List1!L36</f>
        <v>717</v>
      </c>
      <c r="C36" s="20">
        <f>List1!N36</f>
        <v>77.3</v>
      </c>
      <c r="D36">
        <v>29</v>
      </c>
      <c r="E36">
        <f t="shared" si="2"/>
        <v>928</v>
      </c>
      <c r="F36">
        <f t="shared" si="3"/>
        <v>0.77262931034482762</v>
      </c>
      <c r="G36" s="19">
        <f>List1!P36</f>
        <v>187</v>
      </c>
    </row>
    <row r="37" spans="1:7" x14ac:dyDescent="0.25">
      <c r="A37" s="4" t="s">
        <v>27</v>
      </c>
      <c r="B37" s="19">
        <f>List1!L37</f>
        <v>668</v>
      </c>
      <c r="C37" s="20">
        <f>List1!N37</f>
        <v>67.34</v>
      </c>
      <c r="D37">
        <v>31</v>
      </c>
      <c r="E37">
        <f t="shared" si="2"/>
        <v>992</v>
      </c>
      <c r="F37">
        <f t="shared" si="3"/>
        <v>0.67338709677419351</v>
      </c>
      <c r="G37" s="19">
        <f>List1!P37</f>
        <v>150</v>
      </c>
    </row>
    <row r="38" spans="1:7" x14ac:dyDescent="0.25">
      <c r="A38" s="4" t="s">
        <v>28</v>
      </c>
      <c r="B38" s="19">
        <f>List1!L38</f>
        <v>648</v>
      </c>
      <c r="C38" s="20">
        <f>List1!N38</f>
        <v>67.5</v>
      </c>
      <c r="D38">
        <v>30</v>
      </c>
      <c r="E38">
        <f t="shared" si="2"/>
        <v>960</v>
      </c>
      <c r="F38">
        <f t="shared" si="3"/>
        <v>0.67500000000000004</v>
      </c>
      <c r="G38" s="19">
        <f>List1!P38</f>
        <v>158</v>
      </c>
    </row>
    <row r="39" spans="1:7" x14ac:dyDescent="0.25">
      <c r="A39" s="4" t="s">
        <v>29</v>
      </c>
      <c r="B39" s="19">
        <f>List1!L39</f>
        <v>619</v>
      </c>
      <c r="C39" s="20">
        <f>List1!N39</f>
        <v>62.4</v>
      </c>
      <c r="D39">
        <v>31</v>
      </c>
      <c r="E39">
        <f t="shared" si="2"/>
        <v>992</v>
      </c>
      <c r="F39">
        <f t="shared" si="3"/>
        <v>0.623991935483871</v>
      </c>
      <c r="G39" s="19">
        <f>List1!P39</f>
        <v>144</v>
      </c>
    </row>
    <row r="42" spans="1:7" x14ac:dyDescent="0.25">
      <c r="A42">
        <f>A22+A2</f>
        <v>118</v>
      </c>
    </row>
    <row r="43" spans="1:7" x14ac:dyDescent="0.25">
      <c r="A43" s="4" t="s">
        <v>13</v>
      </c>
      <c r="B43" s="19">
        <f>B23+B3</f>
        <v>2302</v>
      </c>
      <c r="D43">
        <v>31</v>
      </c>
      <c r="E43">
        <f>E23+E3</f>
        <v>3658</v>
      </c>
      <c r="F43">
        <f>B43/E43</f>
        <v>0.62930563149261887</v>
      </c>
      <c r="G43" s="19">
        <f>G23+G3</f>
        <v>507</v>
      </c>
    </row>
    <row r="44" spans="1:7" x14ac:dyDescent="0.25">
      <c r="A44" s="4" t="s">
        <v>14</v>
      </c>
      <c r="B44" s="19">
        <f t="shared" ref="B44:B59" si="4">B24+B4</f>
        <v>2274</v>
      </c>
      <c r="D44">
        <v>28</v>
      </c>
      <c r="E44">
        <f t="shared" ref="E44:E59" si="5">E24+E4</f>
        <v>3304</v>
      </c>
      <c r="F44">
        <f t="shared" ref="F44:F59" si="6">B44/E44</f>
        <v>0.68825665859564167</v>
      </c>
      <c r="G44" s="19">
        <f t="shared" ref="G44:G59" si="7">G24+G4</f>
        <v>481</v>
      </c>
    </row>
    <row r="45" spans="1:7" x14ac:dyDescent="0.25">
      <c r="A45" s="4" t="s">
        <v>15</v>
      </c>
      <c r="B45" s="19">
        <f t="shared" si="4"/>
        <v>2417</v>
      </c>
      <c r="D45">
        <v>31</v>
      </c>
      <c r="E45">
        <f t="shared" si="5"/>
        <v>3658</v>
      </c>
      <c r="F45">
        <f t="shared" si="6"/>
        <v>0.66074357572443954</v>
      </c>
      <c r="G45" s="19">
        <f t="shared" si="7"/>
        <v>533</v>
      </c>
    </row>
    <row r="46" spans="1:7" x14ac:dyDescent="0.25">
      <c r="A46" s="4" t="s">
        <v>16</v>
      </c>
      <c r="B46" s="19">
        <f t="shared" si="4"/>
        <v>2293</v>
      </c>
      <c r="D46">
        <v>30</v>
      </c>
      <c r="E46">
        <f t="shared" si="5"/>
        <v>3540</v>
      </c>
      <c r="F46">
        <f t="shared" si="6"/>
        <v>0.6477401129943503</v>
      </c>
      <c r="G46" s="19">
        <f t="shared" si="7"/>
        <v>490</v>
      </c>
    </row>
    <row r="47" spans="1:7" x14ac:dyDescent="0.25">
      <c r="A47" s="4" t="s">
        <v>17</v>
      </c>
      <c r="B47" s="19">
        <f t="shared" si="4"/>
        <v>2176</v>
      </c>
      <c r="D47">
        <v>31</v>
      </c>
      <c r="E47">
        <f t="shared" si="5"/>
        <v>3658</v>
      </c>
      <c r="F47">
        <f t="shared" si="6"/>
        <v>0.5948605795516676</v>
      </c>
      <c r="G47" s="19">
        <f t="shared" si="7"/>
        <v>479</v>
      </c>
    </row>
    <row r="48" spans="1:7" x14ac:dyDescent="0.25">
      <c r="A48" s="4" t="s">
        <v>18</v>
      </c>
      <c r="B48" s="19">
        <f t="shared" si="4"/>
        <v>2383</v>
      </c>
      <c r="D48">
        <v>30</v>
      </c>
      <c r="E48">
        <f t="shared" si="5"/>
        <v>3540</v>
      </c>
      <c r="F48">
        <f t="shared" si="6"/>
        <v>0.67316384180790956</v>
      </c>
      <c r="G48" s="19">
        <f t="shared" si="7"/>
        <v>522</v>
      </c>
    </row>
    <row r="49" spans="1:20" x14ac:dyDescent="0.25">
      <c r="A49" s="4" t="s">
        <v>19</v>
      </c>
      <c r="B49" s="19">
        <f t="shared" si="4"/>
        <v>1834</v>
      </c>
      <c r="D49">
        <v>31</v>
      </c>
      <c r="E49">
        <f t="shared" si="5"/>
        <v>3658</v>
      </c>
      <c r="F49">
        <f t="shared" si="6"/>
        <v>0.50136686714051393</v>
      </c>
      <c r="G49" s="19">
        <f t="shared" si="7"/>
        <v>344</v>
      </c>
      <c r="K49" s="22" t="s">
        <v>52</v>
      </c>
      <c r="L49" s="22" t="s">
        <v>55</v>
      </c>
      <c r="M49" s="22"/>
      <c r="N49" s="22"/>
      <c r="O49" s="22"/>
      <c r="P49" s="22"/>
      <c r="Q49" s="22"/>
      <c r="R49" s="22"/>
      <c r="S49" s="22"/>
      <c r="T49" s="22"/>
    </row>
    <row r="50" spans="1:20" x14ac:dyDescent="0.25">
      <c r="A50" s="4" t="s">
        <v>20</v>
      </c>
      <c r="B50" s="19">
        <f t="shared" si="4"/>
        <v>1898</v>
      </c>
      <c r="D50">
        <v>31</v>
      </c>
      <c r="E50">
        <f t="shared" si="5"/>
        <v>3658</v>
      </c>
      <c r="F50">
        <f t="shared" si="6"/>
        <v>0.51886276653909236</v>
      </c>
      <c r="G50" s="19">
        <f t="shared" si="7"/>
        <v>402</v>
      </c>
      <c r="K50" s="25" t="s">
        <v>53</v>
      </c>
      <c r="L50" s="25" t="s">
        <v>56</v>
      </c>
      <c r="M50" s="25"/>
      <c r="N50" s="25"/>
      <c r="O50" s="25"/>
      <c r="P50" s="25"/>
      <c r="Q50" s="25"/>
      <c r="R50" s="25"/>
      <c r="S50" s="25"/>
      <c r="T50" s="25"/>
    </row>
    <row r="51" spans="1:20" x14ac:dyDescent="0.25">
      <c r="A51" s="4" t="s">
        <v>21</v>
      </c>
      <c r="B51" s="19">
        <f t="shared" si="4"/>
        <v>2140</v>
      </c>
      <c r="D51">
        <v>30</v>
      </c>
      <c r="E51">
        <f t="shared" si="5"/>
        <v>3540</v>
      </c>
      <c r="F51">
        <f t="shared" si="6"/>
        <v>0.60451977401129942</v>
      </c>
      <c r="G51" s="19">
        <f t="shared" si="7"/>
        <v>481</v>
      </c>
      <c r="K51" s="28" t="s">
        <v>54</v>
      </c>
      <c r="L51" s="28" t="s">
        <v>57</v>
      </c>
      <c r="M51" s="28"/>
      <c r="N51" s="28"/>
      <c r="O51" s="28"/>
      <c r="P51" s="28"/>
      <c r="Q51" s="28"/>
      <c r="R51" s="28"/>
      <c r="S51" s="28"/>
      <c r="T51" s="28"/>
    </row>
    <row r="52" spans="1:20" x14ac:dyDescent="0.25">
      <c r="A52" s="4" t="s">
        <v>22</v>
      </c>
      <c r="B52" s="19">
        <f t="shared" si="4"/>
        <v>2425</v>
      </c>
      <c r="D52">
        <v>31</v>
      </c>
      <c r="E52">
        <f t="shared" si="5"/>
        <v>3658</v>
      </c>
      <c r="F52">
        <f t="shared" si="6"/>
        <v>0.66293056314926191</v>
      </c>
      <c r="G52" s="19">
        <f t="shared" si="7"/>
        <v>536</v>
      </c>
    </row>
    <row r="53" spans="1:20" x14ac:dyDescent="0.25">
      <c r="A53" s="4" t="s">
        <v>23</v>
      </c>
      <c r="B53" s="19">
        <f t="shared" si="4"/>
        <v>2387</v>
      </c>
      <c r="D53">
        <v>30</v>
      </c>
      <c r="E53">
        <f t="shared" si="5"/>
        <v>3540</v>
      </c>
      <c r="F53">
        <f t="shared" si="6"/>
        <v>0.67429378531073447</v>
      </c>
      <c r="G53" s="19">
        <f t="shared" si="7"/>
        <v>547</v>
      </c>
    </row>
    <row r="54" spans="1:20" x14ac:dyDescent="0.25">
      <c r="A54" s="4" t="s">
        <v>24</v>
      </c>
      <c r="B54" s="19">
        <f t="shared" si="4"/>
        <v>1712</v>
      </c>
      <c r="D54">
        <v>31</v>
      </c>
      <c r="E54">
        <f t="shared" si="5"/>
        <v>3658</v>
      </c>
      <c r="F54">
        <f t="shared" si="6"/>
        <v>0.46801530891197374</v>
      </c>
      <c r="G54" s="19">
        <f t="shared" si="7"/>
        <v>380</v>
      </c>
    </row>
    <row r="55" spans="1:20" x14ac:dyDescent="0.25">
      <c r="A55" s="4" t="s">
        <v>25</v>
      </c>
      <c r="B55" s="19">
        <f t="shared" si="4"/>
        <v>2430</v>
      </c>
      <c r="D55">
        <v>31</v>
      </c>
      <c r="E55">
        <f t="shared" si="5"/>
        <v>3658</v>
      </c>
      <c r="F55">
        <f t="shared" si="6"/>
        <v>0.66429743028977584</v>
      </c>
      <c r="G55" s="19">
        <f t="shared" si="7"/>
        <v>534</v>
      </c>
    </row>
    <row r="56" spans="1:20" x14ac:dyDescent="0.25">
      <c r="A56" s="4" t="s">
        <v>26</v>
      </c>
      <c r="B56" s="19">
        <f t="shared" si="4"/>
        <v>2496</v>
      </c>
      <c r="D56">
        <v>29</v>
      </c>
      <c r="E56">
        <f t="shared" si="5"/>
        <v>3422</v>
      </c>
      <c r="F56">
        <f t="shared" si="6"/>
        <v>0.72939801285797778</v>
      </c>
      <c r="G56" s="19">
        <f t="shared" si="7"/>
        <v>565</v>
      </c>
    </row>
    <row r="57" spans="1:20" x14ac:dyDescent="0.25">
      <c r="A57" s="4" t="s">
        <v>27</v>
      </c>
      <c r="B57" s="19">
        <f t="shared" si="4"/>
        <v>2284</v>
      </c>
      <c r="D57">
        <v>31</v>
      </c>
      <c r="E57">
        <f t="shared" si="5"/>
        <v>3658</v>
      </c>
      <c r="F57">
        <f t="shared" si="6"/>
        <v>0.62438490978676875</v>
      </c>
      <c r="G57" s="19">
        <f t="shared" si="7"/>
        <v>498</v>
      </c>
    </row>
    <row r="58" spans="1:20" x14ac:dyDescent="0.25">
      <c r="A58" s="4" t="s">
        <v>28</v>
      </c>
      <c r="B58" s="19">
        <f t="shared" si="4"/>
        <v>2493</v>
      </c>
      <c r="D58">
        <v>30</v>
      </c>
      <c r="E58">
        <f t="shared" si="5"/>
        <v>3540</v>
      </c>
      <c r="F58">
        <f t="shared" si="6"/>
        <v>0.70423728813559328</v>
      </c>
      <c r="G58" s="19">
        <f t="shared" si="7"/>
        <v>550</v>
      </c>
    </row>
    <row r="59" spans="1:20" ht="15.75" thickBot="1" x14ac:dyDescent="0.3">
      <c r="A59" s="4" t="s">
        <v>29</v>
      </c>
      <c r="B59" s="19">
        <f t="shared" si="4"/>
        <v>2330</v>
      </c>
      <c r="D59">
        <v>31</v>
      </c>
      <c r="E59">
        <f t="shared" si="5"/>
        <v>3658</v>
      </c>
      <c r="F59">
        <f t="shared" si="6"/>
        <v>0.63696008747949695</v>
      </c>
      <c r="G59" s="19">
        <f t="shared" si="7"/>
        <v>522</v>
      </c>
      <c r="I59" t="s">
        <v>52</v>
      </c>
      <c r="M59" t="s">
        <v>53</v>
      </c>
    </row>
    <row r="60" spans="1:20" ht="15.75" thickBot="1" x14ac:dyDescent="0.3">
      <c r="B60" s="21">
        <f>SUM(B43:B59)</f>
        <v>38274</v>
      </c>
      <c r="D60">
        <f>SUM(D43:D59)</f>
        <v>517</v>
      </c>
      <c r="E60" s="19">
        <f>SUM(E43:E59)</f>
        <v>61006</v>
      </c>
      <c r="F60" s="30">
        <f>B60/E60</f>
        <v>0.62738091335278501</v>
      </c>
      <c r="G60" s="19">
        <f>SUM(G43:G59)</f>
        <v>8371</v>
      </c>
      <c r="H60" s="23">
        <v>0.2</v>
      </c>
      <c r="I60" t="s">
        <v>50</v>
      </c>
      <c r="L60" s="25">
        <f>B60/G60</f>
        <v>4.5722135945526219</v>
      </c>
      <c r="M60" s="26">
        <v>-0.2</v>
      </c>
    </row>
    <row r="61" spans="1:20" ht="15.75" thickBot="1" x14ac:dyDescent="0.3">
      <c r="B61" s="27">
        <f>E61*F63</f>
        <v>32381.457642565063</v>
      </c>
      <c r="E61" s="22">
        <f>B60/F61</f>
        <v>46259.225203664377</v>
      </c>
      <c r="F61" s="31">
        <f>F60+H60</f>
        <v>0.82738091335278496</v>
      </c>
      <c r="H61" s="24">
        <f>E61/D60</f>
        <v>89.476257647319883</v>
      </c>
      <c r="I61" t="s">
        <v>51</v>
      </c>
      <c r="L61" s="25">
        <f>L60+M60</f>
        <v>4.3722135945526217</v>
      </c>
    </row>
    <row r="62" spans="1:20" ht="15.75" thickBot="1" x14ac:dyDescent="0.3">
      <c r="B62" s="25">
        <f>L61*G60</f>
        <v>36599.799999999996</v>
      </c>
      <c r="F62" s="26">
        <f>B62/E61</f>
        <v>0.79118921337015347</v>
      </c>
      <c r="L62" s="28">
        <f>B61/G60</f>
        <v>3.8682902451995056</v>
      </c>
      <c r="M62" s="29">
        <f>L62-L60</f>
        <v>-0.70392334935311629</v>
      </c>
    </row>
    <row r="63" spans="1:20" x14ac:dyDescent="0.25">
      <c r="F63" s="28">
        <v>0.7</v>
      </c>
      <c r="M63" t="s">
        <v>54</v>
      </c>
    </row>
    <row r="64" spans="1:20" x14ac:dyDescent="0.25">
      <c r="A64">
        <v>8</v>
      </c>
      <c r="B64" t="s">
        <v>78</v>
      </c>
      <c r="C64" t="s">
        <v>79</v>
      </c>
      <c r="G64" s="19" t="s">
        <v>80</v>
      </c>
    </row>
    <row r="65" spans="1:7" x14ac:dyDescent="0.25">
      <c r="A65" s="4" t="str">
        <f>List1!A43</f>
        <v>012023</v>
      </c>
      <c r="B65">
        <f>List1!N43</f>
        <v>223</v>
      </c>
      <c r="C65">
        <f>List1!P43</f>
        <v>91.4</v>
      </c>
      <c r="D65">
        <v>31</v>
      </c>
      <c r="E65">
        <f>D65*$A$64</f>
        <v>248</v>
      </c>
      <c r="F65">
        <f>B65/E65</f>
        <v>0.89919354838709675</v>
      </c>
      <c r="G65">
        <f>List1!R43</f>
        <v>69</v>
      </c>
    </row>
    <row r="66" spans="1:7" x14ac:dyDescent="0.25">
      <c r="A66" s="4" t="str">
        <f>List1!A44</f>
        <v>022023</v>
      </c>
      <c r="B66">
        <f>List1!N44</f>
        <v>207</v>
      </c>
      <c r="C66">
        <f>List1!P44</f>
        <v>94.1</v>
      </c>
      <c r="D66">
        <v>28</v>
      </c>
      <c r="E66">
        <f t="shared" ref="E66:E81" si="8">D66*$A$64</f>
        <v>224</v>
      </c>
      <c r="F66">
        <f t="shared" ref="F66:F82" si="9">B66/E66</f>
        <v>0.9241071428571429</v>
      </c>
      <c r="G66">
        <f>List1!R44</f>
        <v>66</v>
      </c>
    </row>
    <row r="67" spans="1:7" x14ac:dyDescent="0.25">
      <c r="A67" s="4" t="str">
        <f>List1!A45</f>
        <v>032023</v>
      </c>
      <c r="B67">
        <f>List1!N45</f>
        <v>212</v>
      </c>
      <c r="C67">
        <f>List1!P45</f>
        <v>97.2</v>
      </c>
      <c r="D67">
        <v>31</v>
      </c>
      <c r="E67">
        <f t="shared" si="8"/>
        <v>248</v>
      </c>
      <c r="F67">
        <f t="shared" si="9"/>
        <v>0.85483870967741937</v>
      </c>
      <c r="G67">
        <f>List1!R45</f>
        <v>61</v>
      </c>
    </row>
    <row r="68" spans="1:7" x14ac:dyDescent="0.25">
      <c r="A68" s="4" t="str">
        <f>List1!A46</f>
        <v>042023</v>
      </c>
      <c r="B68">
        <f>List1!N46</f>
        <v>226</v>
      </c>
      <c r="C68">
        <f>List1!P46</f>
        <v>94.2</v>
      </c>
      <c r="D68">
        <v>30</v>
      </c>
      <c r="E68">
        <f t="shared" si="8"/>
        <v>240</v>
      </c>
      <c r="F68">
        <f t="shared" si="9"/>
        <v>0.94166666666666665</v>
      </c>
      <c r="G68">
        <f>List1!R46</f>
        <v>64</v>
      </c>
    </row>
    <row r="69" spans="1:7" x14ac:dyDescent="0.25">
      <c r="A69" s="4" t="str">
        <f>List1!A47</f>
        <v>052023</v>
      </c>
      <c r="B69">
        <f>List1!N47</f>
        <v>202</v>
      </c>
      <c r="C69">
        <f>List1!P47</f>
        <v>87.1</v>
      </c>
      <c r="D69">
        <v>31</v>
      </c>
      <c r="E69">
        <f t="shared" si="8"/>
        <v>248</v>
      </c>
      <c r="F69">
        <f t="shared" si="9"/>
        <v>0.81451612903225812</v>
      </c>
      <c r="G69">
        <f>List1!R47</f>
        <v>64</v>
      </c>
    </row>
    <row r="70" spans="1:7" x14ac:dyDescent="0.25">
      <c r="A70" s="4" t="str">
        <f>List1!A48</f>
        <v>062023</v>
      </c>
      <c r="B70">
        <f>List1!N48</f>
        <v>215</v>
      </c>
      <c r="C70">
        <f>List1!P48</f>
        <v>89.6</v>
      </c>
      <c r="D70">
        <v>30</v>
      </c>
      <c r="E70">
        <f t="shared" si="8"/>
        <v>240</v>
      </c>
      <c r="F70">
        <f t="shared" si="9"/>
        <v>0.89583333333333337</v>
      </c>
      <c r="G70">
        <f>List1!R48</f>
        <v>76</v>
      </c>
    </row>
    <row r="71" spans="1:7" x14ac:dyDescent="0.25">
      <c r="A71" s="4" t="str">
        <f>List1!A49</f>
        <v>072023</v>
      </c>
      <c r="B71">
        <f>List1!N49</f>
        <v>165</v>
      </c>
      <c r="C71">
        <f>List1!P49</f>
        <v>93.8</v>
      </c>
      <c r="D71">
        <v>31</v>
      </c>
      <c r="E71">
        <f t="shared" si="8"/>
        <v>248</v>
      </c>
      <c r="F71">
        <f t="shared" si="9"/>
        <v>0.66532258064516125</v>
      </c>
      <c r="G71">
        <f>List1!R49</f>
        <v>58</v>
      </c>
    </row>
    <row r="72" spans="1:7" x14ac:dyDescent="0.25">
      <c r="A72" s="4" t="str">
        <f>List1!A50</f>
        <v>082023</v>
      </c>
      <c r="B72">
        <f>List1!N50</f>
        <v>178</v>
      </c>
      <c r="C72">
        <f>List1!P50</f>
        <v>95.7</v>
      </c>
      <c r="D72">
        <v>31</v>
      </c>
      <c r="E72">
        <f t="shared" si="8"/>
        <v>248</v>
      </c>
      <c r="F72">
        <f t="shared" si="9"/>
        <v>0.717741935483871</v>
      </c>
      <c r="G72">
        <f>List1!R50</f>
        <v>68</v>
      </c>
    </row>
    <row r="73" spans="1:7" x14ac:dyDescent="0.25">
      <c r="A73" s="4" t="str">
        <f>List1!A51</f>
        <v>092023</v>
      </c>
      <c r="B73">
        <f>List1!N51</f>
        <v>211</v>
      </c>
      <c r="C73">
        <f>List1!P51</f>
        <v>90.2</v>
      </c>
      <c r="D73">
        <v>30</v>
      </c>
      <c r="E73">
        <f t="shared" si="8"/>
        <v>240</v>
      </c>
      <c r="F73">
        <f t="shared" si="9"/>
        <v>0.87916666666666665</v>
      </c>
      <c r="G73">
        <f>List1!R51</f>
        <v>73</v>
      </c>
    </row>
    <row r="74" spans="1:7" x14ac:dyDescent="0.25">
      <c r="A74" s="4" t="str">
        <f>List1!A52</f>
        <v>102023</v>
      </c>
      <c r="B74">
        <f>List1!N52</f>
        <v>210</v>
      </c>
      <c r="C74">
        <f>List1!P52</f>
        <v>84.7</v>
      </c>
      <c r="D74">
        <v>31</v>
      </c>
      <c r="E74">
        <f t="shared" si="8"/>
        <v>248</v>
      </c>
      <c r="F74">
        <f t="shared" si="9"/>
        <v>0.84677419354838712</v>
      </c>
      <c r="G74">
        <f>List1!R52</f>
        <v>78</v>
      </c>
    </row>
    <row r="75" spans="1:7" x14ac:dyDescent="0.25">
      <c r="A75" s="4" t="str">
        <f>List1!A53</f>
        <v>112023</v>
      </c>
      <c r="B75">
        <f>List1!N53</f>
        <v>203</v>
      </c>
      <c r="C75">
        <f>List1!P53</f>
        <v>84.6</v>
      </c>
      <c r="D75">
        <v>30</v>
      </c>
      <c r="E75">
        <f t="shared" si="8"/>
        <v>240</v>
      </c>
      <c r="F75">
        <f t="shared" si="9"/>
        <v>0.84583333333333333</v>
      </c>
      <c r="G75">
        <f>List1!R53</f>
        <v>69</v>
      </c>
    </row>
    <row r="76" spans="1:7" x14ac:dyDescent="0.25">
      <c r="A76" s="4" t="str">
        <f>List1!A54</f>
        <v>122023</v>
      </c>
      <c r="B76">
        <f>List1!N54</f>
        <v>164</v>
      </c>
      <c r="C76">
        <f>List1!P54</f>
        <v>78.8</v>
      </c>
      <c r="D76">
        <v>31</v>
      </c>
      <c r="E76">
        <f t="shared" si="8"/>
        <v>248</v>
      </c>
      <c r="F76">
        <f t="shared" si="9"/>
        <v>0.66129032258064513</v>
      </c>
      <c r="G76">
        <f>List1!R54</f>
        <v>50</v>
      </c>
    </row>
    <row r="77" spans="1:7" x14ac:dyDescent="0.25">
      <c r="A77" s="4" t="str">
        <f>List1!A55</f>
        <v>012024</v>
      </c>
      <c r="B77">
        <f>List1!N55</f>
        <v>199</v>
      </c>
      <c r="C77">
        <f>List1!P55</f>
        <v>81.599999999999994</v>
      </c>
      <c r="D77">
        <v>31</v>
      </c>
      <c r="E77">
        <f t="shared" si="8"/>
        <v>248</v>
      </c>
      <c r="F77">
        <f t="shared" si="9"/>
        <v>0.80241935483870963</v>
      </c>
      <c r="G77">
        <f>List1!R55</f>
        <v>69</v>
      </c>
    </row>
    <row r="78" spans="1:7" x14ac:dyDescent="0.25">
      <c r="A78" s="4" t="str">
        <f>List1!A56</f>
        <v>022024</v>
      </c>
      <c r="B78">
        <f>List1!N56</f>
        <v>219</v>
      </c>
      <c r="C78">
        <f>List1!P56</f>
        <v>94.4</v>
      </c>
      <c r="D78">
        <v>29</v>
      </c>
      <c r="E78">
        <f t="shared" si="8"/>
        <v>232</v>
      </c>
      <c r="F78">
        <f t="shared" si="9"/>
        <v>0.94396551724137934</v>
      </c>
      <c r="G78">
        <f>List1!R56</f>
        <v>73</v>
      </c>
    </row>
    <row r="79" spans="1:7" x14ac:dyDescent="0.25">
      <c r="A79" s="4" t="str">
        <f>List1!A57</f>
        <v>032024</v>
      </c>
      <c r="B79">
        <f>List1!N57</f>
        <v>205</v>
      </c>
      <c r="C79">
        <f>List1!P57</f>
        <v>82.7</v>
      </c>
      <c r="D79">
        <v>31</v>
      </c>
      <c r="E79">
        <f t="shared" si="8"/>
        <v>248</v>
      </c>
      <c r="F79">
        <f t="shared" si="9"/>
        <v>0.82661290322580649</v>
      </c>
      <c r="G79">
        <f>List1!R57</f>
        <v>60</v>
      </c>
    </row>
    <row r="80" spans="1:7" x14ac:dyDescent="0.25">
      <c r="A80" s="4" t="str">
        <f>List1!A58</f>
        <v>042024</v>
      </c>
      <c r="B80">
        <f>List1!N58</f>
        <v>194</v>
      </c>
      <c r="C80">
        <f>List1!P58</f>
        <v>80.8</v>
      </c>
      <c r="D80">
        <v>30</v>
      </c>
      <c r="E80">
        <f t="shared" si="8"/>
        <v>240</v>
      </c>
      <c r="F80">
        <f t="shared" si="9"/>
        <v>0.80833333333333335</v>
      </c>
      <c r="G80">
        <f>List1!R58</f>
        <v>72</v>
      </c>
    </row>
    <row r="81" spans="1:8" x14ac:dyDescent="0.25">
      <c r="A81" s="4" t="str">
        <f>List1!A59</f>
        <v>052024</v>
      </c>
      <c r="B81">
        <f>List1!N59</f>
        <v>214</v>
      </c>
      <c r="C81">
        <f>List1!P59</f>
        <v>86.3</v>
      </c>
      <c r="D81">
        <v>31</v>
      </c>
      <c r="E81">
        <f t="shared" si="8"/>
        <v>248</v>
      </c>
      <c r="F81">
        <f t="shared" si="9"/>
        <v>0.86290322580645162</v>
      </c>
      <c r="G81">
        <f>List1!R59</f>
        <v>79</v>
      </c>
    </row>
    <row r="82" spans="1:8" x14ac:dyDescent="0.25">
      <c r="A82" s="4"/>
      <c r="B82" s="45">
        <f>SUM(B65:B81)</f>
        <v>3447</v>
      </c>
      <c r="C82" s="45">
        <f t="shared" ref="C82:G82" si="10">SUM(C65:C81)</f>
        <v>1507.2</v>
      </c>
      <c r="D82" s="45">
        <f t="shared" si="10"/>
        <v>517</v>
      </c>
      <c r="E82" s="45">
        <f t="shared" si="10"/>
        <v>4136</v>
      </c>
      <c r="F82" s="45">
        <f t="shared" si="9"/>
        <v>0.8334139264990329</v>
      </c>
      <c r="G82" s="45">
        <f t="shared" si="10"/>
        <v>1149</v>
      </c>
      <c r="H82" s="46">
        <f>B82/G82</f>
        <v>3</v>
      </c>
    </row>
    <row r="83" spans="1:8" x14ac:dyDescent="0.25">
      <c r="A83" s="4"/>
      <c r="B83" t="s">
        <v>78</v>
      </c>
      <c r="C83" t="s">
        <v>79</v>
      </c>
    </row>
    <row r="84" spans="1:8" x14ac:dyDescent="0.25">
      <c r="A84" s="4" t="s">
        <v>3</v>
      </c>
      <c r="C84" t="str">
        <f>List1!P62</f>
        <v>%</v>
      </c>
    </row>
    <row r="85" spans="1:8" x14ac:dyDescent="0.25">
      <c r="A85" s="4" t="str">
        <f>List1!A63</f>
        <v>012023</v>
      </c>
      <c r="B85">
        <f>List1!N63</f>
        <v>123</v>
      </c>
      <c r="C85">
        <f>List1!P63</f>
        <v>99.2</v>
      </c>
      <c r="D85">
        <v>31</v>
      </c>
      <c r="E85" s="44">
        <f>D85*$A$84</f>
        <v>124</v>
      </c>
      <c r="F85" s="4">
        <f>B85/E85</f>
        <v>0.99193548387096775</v>
      </c>
      <c r="G85">
        <f>List1!R63</f>
        <v>45</v>
      </c>
    </row>
    <row r="86" spans="1:8" x14ac:dyDescent="0.25">
      <c r="A86" s="4" t="str">
        <f>List1!A64</f>
        <v>022023</v>
      </c>
      <c r="B86">
        <f>List1!N64</f>
        <v>112</v>
      </c>
      <c r="C86">
        <f>List1!P64</f>
        <v>100</v>
      </c>
      <c r="D86">
        <v>28</v>
      </c>
      <c r="E86" s="44">
        <f t="shared" ref="E86:E101" si="11">D86*$A$84</f>
        <v>112</v>
      </c>
      <c r="F86" s="4">
        <f t="shared" ref="F86:F102" si="12">B86/E86</f>
        <v>1</v>
      </c>
      <c r="G86">
        <f>List1!R64</f>
        <v>47</v>
      </c>
    </row>
    <row r="87" spans="1:8" x14ac:dyDescent="0.25">
      <c r="A87" s="4" t="str">
        <f>List1!A65</f>
        <v>032023</v>
      </c>
      <c r="B87">
        <f>List1!N65</f>
        <v>124</v>
      </c>
      <c r="C87">
        <f>List1!P65</f>
        <v>100</v>
      </c>
      <c r="D87">
        <v>31</v>
      </c>
      <c r="E87" s="44">
        <f t="shared" si="11"/>
        <v>124</v>
      </c>
      <c r="F87" s="4">
        <f t="shared" si="12"/>
        <v>1</v>
      </c>
      <c r="G87">
        <f>List1!R65</f>
        <v>47</v>
      </c>
    </row>
    <row r="88" spans="1:8" x14ac:dyDescent="0.25">
      <c r="A88" s="4" t="str">
        <f>List1!A66</f>
        <v>042023</v>
      </c>
      <c r="B88">
        <f>List1!N66</f>
        <v>115</v>
      </c>
      <c r="C88">
        <f>List1!P66</f>
        <v>100.9</v>
      </c>
      <c r="D88">
        <v>30</v>
      </c>
      <c r="E88" s="44">
        <f t="shared" si="11"/>
        <v>120</v>
      </c>
      <c r="F88" s="4">
        <f t="shared" si="12"/>
        <v>0.95833333333333337</v>
      </c>
      <c r="G88">
        <f>List1!R66</f>
        <v>41</v>
      </c>
    </row>
    <row r="89" spans="1:8" x14ac:dyDescent="0.25">
      <c r="A89" s="4" t="str">
        <f>List1!A67</f>
        <v>052023</v>
      </c>
      <c r="B89">
        <f>List1!N67</f>
        <v>127</v>
      </c>
      <c r="C89">
        <f>List1!P67</f>
        <v>102.4</v>
      </c>
      <c r="D89">
        <v>31</v>
      </c>
      <c r="E89" s="44">
        <f t="shared" si="11"/>
        <v>124</v>
      </c>
      <c r="F89" s="4">
        <f t="shared" si="12"/>
        <v>1.0241935483870968</v>
      </c>
      <c r="G89">
        <f>List1!R67</f>
        <v>51</v>
      </c>
    </row>
    <row r="90" spans="1:8" x14ac:dyDescent="0.25">
      <c r="A90" s="4" t="str">
        <f>List1!A68</f>
        <v>062023</v>
      </c>
      <c r="B90">
        <f>List1!N68</f>
        <v>123</v>
      </c>
      <c r="C90">
        <f>List1!P68</f>
        <v>102.5</v>
      </c>
      <c r="D90">
        <v>30</v>
      </c>
      <c r="E90" s="44">
        <f t="shared" si="11"/>
        <v>120</v>
      </c>
      <c r="F90" s="4">
        <f t="shared" si="12"/>
        <v>1.0249999999999999</v>
      </c>
      <c r="G90">
        <f>List1!R68</f>
        <v>50</v>
      </c>
    </row>
    <row r="91" spans="1:8" x14ac:dyDescent="0.25">
      <c r="A91" s="4" t="str">
        <f>List1!A69</f>
        <v>072023</v>
      </c>
      <c r="B91">
        <f>List1!N69</f>
        <v>87</v>
      </c>
      <c r="C91">
        <f>List1!P69</f>
        <v>140.30000000000001</v>
      </c>
      <c r="D91">
        <v>31</v>
      </c>
      <c r="E91" s="44">
        <f t="shared" si="11"/>
        <v>124</v>
      </c>
      <c r="F91" s="4">
        <f t="shared" si="12"/>
        <v>0.70161290322580649</v>
      </c>
      <c r="G91">
        <f>List1!R69</f>
        <v>31</v>
      </c>
    </row>
    <row r="92" spans="1:8" x14ac:dyDescent="0.25">
      <c r="A92" s="4" t="str">
        <f>List1!A70</f>
        <v>082023</v>
      </c>
      <c r="B92">
        <f>List1!N70</f>
        <v>79</v>
      </c>
      <c r="C92">
        <f>List1!P70</f>
        <v>127.4</v>
      </c>
      <c r="D92">
        <v>31</v>
      </c>
      <c r="E92" s="44">
        <f t="shared" si="11"/>
        <v>124</v>
      </c>
      <c r="F92" s="4">
        <f t="shared" si="12"/>
        <v>0.63709677419354838</v>
      </c>
      <c r="G92">
        <f>List1!R70</f>
        <v>40</v>
      </c>
    </row>
    <row r="93" spans="1:8" x14ac:dyDescent="0.25">
      <c r="A93" s="4" t="str">
        <f>List1!A71</f>
        <v>092023</v>
      </c>
      <c r="B93">
        <f>List1!N71</f>
        <v>121</v>
      </c>
      <c r="C93">
        <f>List1!P71</f>
        <v>100.8</v>
      </c>
      <c r="D93">
        <v>30</v>
      </c>
      <c r="E93" s="44">
        <f t="shared" si="11"/>
        <v>120</v>
      </c>
      <c r="F93" s="4">
        <f t="shared" si="12"/>
        <v>1.0083333333333333</v>
      </c>
      <c r="G93">
        <f>List1!R71</f>
        <v>44</v>
      </c>
    </row>
    <row r="94" spans="1:8" x14ac:dyDescent="0.25">
      <c r="A94" s="4" t="str">
        <f>List1!A72</f>
        <v>102023</v>
      </c>
      <c r="B94">
        <f>List1!N72</f>
        <v>120</v>
      </c>
      <c r="C94">
        <f>List1!P72</f>
        <v>96.8</v>
      </c>
      <c r="D94">
        <v>31</v>
      </c>
      <c r="E94" s="44">
        <f t="shared" si="11"/>
        <v>124</v>
      </c>
      <c r="F94" s="4">
        <f t="shared" si="12"/>
        <v>0.967741935483871</v>
      </c>
      <c r="G94">
        <f>List1!R72</f>
        <v>42</v>
      </c>
    </row>
    <row r="95" spans="1:8" x14ac:dyDescent="0.25">
      <c r="A95" s="4" t="str">
        <f>List1!A73</f>
        <v>112023</v>
      </c>
      <c r="B95">
        <f>List1!N73</f>
        <v>120</v>
      </c>
      <c r="C95">
        <f>List1!P73</f>
        <v>100</v>
      </c>
      <c r="D95">
        <v>30</v>
      </c>
      <c r="E95" s="44">
        <f t="shared" si="11"/>
        <v>120</v>
      </c>
      <c r="F95" s="4">
        <f t="shared" si="12"/>
        <v>1</v>
      </c>
      <c r="G95">
        <f>List1!R73</f>
        <v>43</v>
      </c>
    </row>
    <row r="96" spans="1:8" x14ac:dyDescent="0.25">
      <c r="A96" s="4" t="str">
        <f>List1!A74</f>
        <v>122023</v>
      </c>
      <c r="B96">
        <f>List1!N74</f>
        <v>93</v>
      </c>
      <c r="C96">
        <f>List1!P74</f>
        <v>96.9</v>
      </c>
      <c r="D96">
        <v>31</v>
      </c>
      <c r="E96" s="44">
        <f t="shared" si="11"/>
        <v>124</v>
      </c>
      <c r="F96" s="4">
        <f t="shared" si="12"/>
        <v>0.75</v>
      </c>
      <c r="G96">
        <f>List1!R74</f>
        <v>36</v>
      </c>
    </row>
    <row r="97" spans="1:12" x14ac:dyDescent="0.25">
      <c r="A97" s="4" t="str">
        <f>List1!A75</f>
        <v>012024</v>
      </c>
      <c r="B97">
        <f>List1!N75</f>
        <v>122</v>
      </c>
      <c r="C97">
        <f>List1!P75</f>
        <v>100</v>
      </c>
      <c r="D97">
        <v>31</v>
      </c>
      <c r="E97" s="44">
        <f t="shared" si="11"/>
        <v>124</v>
      </c>
      <c r="F97" s="4">
        <f t="shared" si="12"/>
        <v>0.9838709677419355</v>
      </c>
      <c r="G97">
        <f>List1!R75</f>
        <v>50</v>
      </c>
    </row>
    <row r="98" spans="1:12" x14ac:dyDescent="0.25">
      <c r="A98" s="4" t="str">
        <f>List1!A76</f>
        <v>022024</v>
      </c>
      <c r="B98">
        <f>List1!N76</f>
        <v>120</v>
      </c>
      <c r="C98">
        <f>List1!P76</f>
        <v>103.4</v>
      </c>
      <c r="D98">
        <v>29</v>
      </c>
      <c r="E98" s="44">
        <f t="shared" si="11"/>
        <v>116</v>
      </c>
      <c r="F98" s="4">
        <f t="shared" si="12"/>
        <v>1.0344827586206897</v>
      </c>
      <c r="G98">
        <f>List1!R76</f>
        <v>44</v>
      </c>
    </row>
    <row r="99" spans="1:12" x14ac:dyDescent="0.25">
      <c r="A99" s="4" t="str">
        <f>List1!A77</f>
        <v>032024</v>
      </c>
      <c r="B99">
        <f>List1!N77</f>
        <v>125</v>
      </c>
      <c r="C99">
        <f>List1!P77</f>
        <v>100.8</v>
      </c>
      <c r="D99">
        <v>31</v>
      </c>
      <c r="E99" s="44">
        <f t="shared" si="11"/>
        <v>124</v>
      </c>
      <c r="F99" s="4">
        <f t="shared" si="12"/>
        <v>1.0080645161290323</v>
      </c>
      <c r="G99">
        <f>List1!R77</f>
        <v>48</v>
      </c>
    </row>
    <row r="100" spans="1:12" x14ac:dyDescent="0.25">
      <c r="A100" s="4" t="str">
        <f>List1!A78</f>
        <v>042024</v>
      </c>
      <c r="B100">
        <f>List1!N78</f>
        <v>121</v>
      </c>
      <c r="C100">
        <f>List1!P78</f>
        <v>100.8</v>
      </c>
      <c r="D100">
        <v>30</v>
      </c>
      <c r="E100" s="44">
        <f t="shared" si="11"/>
        <v>120</v>
      </c>
      <c r="F100" s="4">
        <f t="shared" si="12"/>
        <v>1.0083333333333333</v>
      </c>
      <c r="G100">
        <f>List1!R78</f>
        <v>44</v>
      </c>
    </row>
    <row r="101" spans="1:12" x14ac:dyDescent="0.25">
      <c r="A101" s="4" t="str">
        <f>List1!A79</f>
        <v>052024</v>
      </c>
      <c r="B101">
        <f>List1!N79</f>
        <v>123</v>
      </c>
      <c r="C101">
        <f>List1!P79</f>
        <v>99.2</v>
      </c>
      <c r="D101">
        <v>31</v>
      </c>
      <c r="E101" s="44">
        <f t="shared" si="11"/>
        <v>124</v>
      </c>
      <c r="F101" s="4">
        <f t="shared" si="12"/>
        <v>0.99193548387096775</v>
      </c>
      <c r="G101">
        <f>List1!R79</f>
        <v>51</v>
      </c>
    </row>
    <row r="102" spans="1:12" x14ac:dyDescent="0.25">
      <c r="B102" s="45">
        <f>SUM(B85:B101)</f>
        <v>1955</v>
      </c>
      <c r="C102" s="45">
        <f t="shared" ref="C102" si="13">SUM(C85:C101)</f>
        <v>1771.4</v>
      </c>
      <c r="D102" s="45">
        <f>SUM(D85:D101)</f>
        <v>517</v>
      </c>
      <c r="E102" s="45">
        <f t="shared" ref="E102" si="14">SUM(E85:E101)</f>
        <v>2068</v>
      </c>
      <c r="F102" s="45">
        <f t="shared" si="12"/>
        <v>0.94535783365570603</v>
      </c>
      <c r="G102" s="45">
        <f t="shared" ref="G102" si="15">SUM(G85:G101)</f>
        <v>754</v>
      </c>
      <c r="H102" s="46">
        <f>B102/G102</f>
        <v>2.5928381962864719</v>
      </c>
    </row>
    <row r="104" spans="1:12" x14ac:dyDescent="0.25">
      <c r="J104">
        <v>8</v>
      </c>
      <c r="K104" s="4">
        <f>F122</f>
        <v>0.87072856221792394</v>
      </c>
      <c r="L104" t="s">
        <v>81</v>
      </c>
    </row>
    <row r="105" spans="1:12" x14ac:dyDescent="0.25">
      <c r="A105" s="4" t="s">
        <v>13</v>
      </c>
      <c r="B105">
        <f>B85+B65</f>
        <v>346</v>
      </c>
      <c r="D105">
        <v>31</v>
      </c>
      <c r="E105" s="44">
        <f>E85+E65</f>
        <v>372</v>
      </c>
      <c r="F105" s="4">
        <f>B105/E105</f>
        <v>0.93010752688172038</v>
      </c>
      <c r="G105" s="44">
        <f>G85+G65</f>
        <v>114</v>
      </c>
      <c r="J105" s="19">
        <f>$J$104*D105</f>
        <v>248</v>
      </c>
      <c r="K105" s="19">
        <f>J105*$K$104</f>
        <v>215.94068343004514</v>
      </c>
      <c r="L105" s="19">
        <f>B105-K105</f>
        <v>130.05931656995486</v>
      </c>
    </row>
    <row r="106" spans="1:12" x14ac:dyDescent="0.25">
      <c r="A106" s="4" t="s">
        <v>14</v>
      </c>
      <c r="B106">
        <f t="shared" ref="B106:D121" si="16">B86+B66</f>
        <v>319</v>
      </c>
      <c r="D106">
        <v>28</v>
      </c>
      <c r="E106">
        <f t="shared" ref="E106:G106" si="17">E86+E66</f>
        <v>336</v>
      </c>
      <c r="F106" s="4">
        <f t="shared" ref="F106:F122" si="18">B106/E106</f>
        <v>0.94940476190476186</v>
      </c>
      <c r="G106">
        <f t="shared" si="17"/>
        <v>113</v>
      </c>
      <c r="J106" s="19">
        <f>$J$104*D106</f>
        <v>224</v>
      </c>
      <c r="K106" s="19">
        <f t="shared" ref="K106:K121" si="19">J106*$K$104</f>
        <v>195.04319793681498</v>
      </c>
      <c r="L106" s="19">
        <f t="shared" ref="L106:L120" si="20">B106-K106</f>
        <v>123.95680206318502</v>
      </c>
    </row>
    <row r="107" spans="1:12" x14ac:dyDescent="0.25">
      <c r="A107" s="4" t="s">
        <v>15</v>
      </c>
      <c r="B107">
        <f t="shared" si="16"/>
        <v>336</v>
      </c>
      <c r="D107">
        <v>31</v>
      </c>
      <c r="E107">
        <f t="shared" ref="E107:G107" si="21">E87+E67</f>
        <v>372</v>
      </c>
      <c r="F107" s="4">
        <f t="shared" si="18"/>
        <v>0.90322580645161288</v>
      </c>
      <c r="G107">
        <f t="shared" si="21"/>
        <v>108</v>
      </c>
      <c r="J107" s="19">
        <f>$J$104*D107</f>
        <v>248</v>
      </c>
      <c r="K107" s="19">
        <f t="shared" si="19"/>
        <v>215.94068343004514</v>
      </c>
      <c r="L107" s="19">
        <f t="shared" si="20"/>
        <v>120.05931656995486</v>
      </c>
    </row>
    <row r="108" spans="1:12" x14ac:dyDescent="0.25">
      <c r="A108" s="4" t="s">
        <v>16</v>
      </c>
      <c r="B108">
        <f t="shared" si="16"/>
        <v>341</v>
      </c>
      <c r="D108">
        <v>30</v>
      </c>
      <c r="E108">
        <f t="shared" ref="E108:G108" si="22">E88+E68</f>
        <v>360</v>
      </c>
      <c r="F108" s="4">
        <f t="shared" si="18"/>
        <v>0.94722222222222219</v>
      </c>
      <c r="G108">
        <f t="shared" si="22"/>
        <v>105</v>
      </c>
      <c r="J108" s="19">
        <f>$J$104*D108</f>
        <v>240</v>
      </c>
      <c r="K108" s="19">
        <f t="shared" si="19"/>
        <v>208.97485493230175</v>
      </c>
      <c r="L108" s="19">
        <f t="shared" si="20"/>
        <v>132.02514506769825</v>
      </c>
    </row>
    <row r="109" spans="1:12" x14ac:dyDescent="0.25">
      <c r="A109" s="4" t="s">
        <v>17</v>
      </c>
      <c r="B109">
        <f t="shared" si="16"/>
        <v>329</v>
      </c>
      <c r="D109">
        <v>31</v>
      </c>
      <c r="E109">
        <f t="shared" ref="E109:G109" si="23">E89+E69</f>
        <v>372</v>
      </c>
      <c r="F109" s="4">
        <f t="shared" si="18"/>
        <v>0.88440860215053763</v>
      </c>
      <c r="G109">
        <f t="shared" si="23"/>
        <v>115</v>
      </c>
      <c r="J109" s="19">
        <f>$J$104*D109</f>
        <v>248</v>
      </c>
      <c r="K109" s="19">
        <f t="shared" si="19"/>
        <v>215.94068343004514</v>
      </c>
      <c r="L109" s="19">
        <f t="shared" si="20"/>
        <v>113.05931656995486</v>
      </c>
    </row>
    <row r="110" spans="1:12" x14ac:dyDescent="0.25">
      <c r="A110" s="4" t="s">
        <v>18</v>
      </c>
      <c r="B110">
        <f t="shared" si="16"/>
        <v>338</v>
      </c>
      <c r="D110">
        <v>30</v>
      </c>
      <c r="E110">
        <f t="shared" ref="E110:G110" si="24">E90+E70</f>
        <v>360</v>
      </c>
      <c r="F110" s="4">
        <f t="shared" si="18"/>
        <v>0.93888888888888888</v>
      </c>
      <c r="G110">
        <f t="shared" si="24"/>
        <v>126</v>
      </c>
      <c r="J110" s="19">
        <f>$J$104*D110</f>
        <v>240</v>
      </c>
      <c r="K110" s="19">
        <f t="shared" si="19"/>
        <v>208.97485493230175</v>
      </c>
      <c r="L110" s="19">
        <f t="shared" si="20"/>
        <v>129.02514506769825</v>
      </c>
    </row>
    <row r="111" spans="1:12" x14ac:dyDescent="0.25">
      <c r="A111" s="4" t="s">
        <v>19</v>
      </c>
      <c r="B111">
        <f t="shared" si="16"/>
        <v>252</v>
      </c>
      <c r="D111">
        <v>31</v>
      </c>
      <c r="E111" s="44">
        <f>E91+E71</f>
        <v>372</v>
      </c>
      <c r="F111" s="4">
        <f t="shared" si="18"/>
        <v>0.67741935483870963</v>
      </c>
      <c r="G111">
        <f t="shared" ref="E111:G111" si="25">G91+G71</f>
        <v>89</v>
      </c>
      <c r="J111" s="19">
        <f>$J$104*D111</f>
        <v>248</v>
      </c>
      <c r="K111" s="19">
        <f t="shared" si="19"/>
        <v>215.94068343004514</v>
      </c>
      <c r="L111" s="19">
        <f t="shared" si="20"/>
        <v>36.059316569954859</v>
      </c>
    </row>
    <row r="112" spans="1:12" x14ac:dyDescent="0.25">
      <c r="A112" s="4" t="s">
        <v>20</v>
      </c>
      <c r="B112">
        <f t="shared" si="16"/>
        <v>257</v>
      </c>
      <c r="D112">
        <v>31</v>
      </c>
      <c r="E112">
        <f t="shared" ref="E112:G112" si="26">E92+E72</f>
        <v>372</v>
      </c>
      <c r="F112" s="4">
        <f t="shared" si="18"/>
        <v>0.69086021505376349</v>
      </c>
      <c r="G112">
        <f t="shared" si="26"/>
        <v>108</v>
      </c>
      <c r="J112" s="19">
        <f>$J$104*D112</f>
        <v>248</v>
      </c>
      <c r="K112" s="19">
        <f t="shared" si="19"/>
        <v>215.94068343004514</v>
      </c>
      <c r="L112" s="19">
        <f t="shared" si="20"/>
        <v>41.059316569954859</v>
      </c>
    </row>
    <row r="113" spans="1:14" x14ac:dyDescent="0.25">
      <c r="A113" s="4" t="s">
        <v>21</v>
      </c>
      <c r="B113">
        <f t="shared" si="16"/>
        <v>332</v>
      </c>
      <c r="D113">
        <v>30</v>
      </c>
      <c r="E113">
        <f t="shared" ref="E113:G113" si="27">E93+E73</f>
        <v>360</v>
      </c>
      <c r="F113" s="4">
        <f t="shared" si="18"/>
        <v>0.92222222222222228</v>
      </c>
      <c r="G113">
        <f t="shared" si="27"/>
        <v>117</v>
      </c>
      <c r="J113" s="19">
        <f>$J$104*D113</f>
        <v>240</v>
      </c>
      <c r="K113" s="19">
        <f t="shared" si="19"/>
        <v>208.97485493230175</v>
      </c>
      <c r="L113" s="19">
        <f t="shared" si="20"/>
        <v>123.02514506769825</v>
      </c>
    </row>
    <row r="114" spans="1:14" x14ac:dyDescent="0.25">
      <c r="A114" s="4" t="s">
        <v>22</v>
      </c>
      <c r="B114">
        <f t="shared" si="16"/>
        <v>330</v>
      </c>
      <c r="D114">
        <v>31</v>
      </c>
      <c r="E114">
        <f t="shared" ref="E114:G114" si="28">E94+E74</f>
        <v>372</v>
      </c>
      <c r="F114" s="4">
        <f t="shared" si="18"/>
        <v>0.88709677419354838</v>
      </c>
      <c r="G114">
        <f t="shared" si="28"/>
        <v>120</v>
      </c>
      <c r="J114" s="19">
        <f>$J$104*D114</f>
        <v>248</v>
      </c>
      <c r="K114" s="19">
        <f t="shared" si="19"/>
        <v>215.94068343004514</v>
      </c>
      <c r="L114" s="19">
        <f t="shared" si="20"/>
        <v>114.05931656995486</v>
      </c>
    </row>
    <row r="115" spans="1:14" x14ac:dyDescent="0.25">
      <c r="A115" s="4" t="s">
        <v>23</v>
      </c>
      <c r="B115">
        <f t="shared" si="16"/>
        <v>323</v>
      </c>
      <c r="D115">
        <v>30</v>
      </c>
      <c r="E115">
        <f t="shared" ref="E115:G115" si="29">E95+E75</f>
        <v>360</v>
      </c>
      <c r="F115" s="4">
        <f t="shared" si="18"/>
        <v>0.89722222222222225</v>
      </c>
      <c r="G115">
        <f t="shared" si="29"/>
        <v>112</v>
      </c>
      <c r="J115" s="19">
        <f>$J$104*D115</f>
        <v>240</v>
      </c>
      <c r="K115" s="19">
        <f t="shared" si="19"/>
        <v>208.97485493230175</v>
      </c>
      <c r="L115" s="19">
        <f t="shared" si="20"/>
        <v>114.02514506769825</v>
      </c>
    </row>
    <row r="116" spans="1:14" x14ac:dyDescent="0.25">
      <c r="A116" s="4" t="s">
        <v>24</v>
      </c>
      <c r="B116">
        <f t="shared" si="16"/>
        <v>257</v>
      </c>
      <c r="D116">
        <v>31</v>
      </c>
      <c r="E116">
        <f t="shared" ref="E116:G116" si="30">E96+E76</f>
        <v>372</v>
      </c>
      <c r="F116" s="4">
        <f t="shared" si="18"/>
        <v>0.69086021505376349</v>
      </c>
      <c r="G116">
        <f t="shared" si="30"/>
        <v>86</v>
      </c>
      <c r="J116" s="19">
        <f>$J$104*D116</f>
        <v>248</v>
      </c>
      <c r="K116" s="19">
        <f t="shared" si="19"/>
        <v>215.94068343004514</v>
      </c>
      <c r="L116" s="19">
        <f t="shared" si="20"/>
        <v>41.059316569954859</v>
      </c>
    </row>
    <row r="117" spans="1:14" x14ac:dyDescent="0.25">
      <c r="A117" s="4" t="s">
        <v>25</v>
      </c>
      <c r="B117">
        <f t="shared" si="16"/>
        <v>321</v>
      </c>
      <c r="D117">
        <v>31</v>
      </c>
      <c r="E117">
        <f t="shared" ref="E117:G117" si="31">E97+E77</f>
        <v>372</v>
      </c>
      <c r="F117" s="4">
        <f t="shared" si="18"/>
        <v>0.86290322580645162</v>
      </c>
      <c r="G117">
        <f t="shared" si="31"/>
        <v>119</v>
      </c>
      <c r="J117" s="19">
        <f>$J$104*D117</f>
        <v>248</v>
      </c>
      <c r="K117" s="19">
        <f t="shared" si="19"/>
        <v>215.94068343004514</v>
      </c>
      <c r="L117" s="19">
        <f t="shared" si="20"/>
        <v>105.05931656995486</v>
      </c>
    </row>
    <row r="118" spans="1:14" x14ac:dyDescent="0.25">
      <c r="A118" s="4" t="s">
        <v>26</v>
      </c>
      <c r="B118">
        <f t="shared" si="16"/>
        <v>339</v>
      </c>
      <c r="D118">
        <v>29</v>
      </c>
      <c r="E118">
        <f t="shared" ref="E118:G118" si="32">E98+E78</f>
        <v>348</v>
      </c>
      <c r="F118" s="4">
        <f t="shared" si="18"/>
        <v>0.97413793103448276</v>
      </c>
      <c r="G118">
        <f t="shared" si="32"/>
        <v>117</v>
      </c>
      <c r="J118" s="19">
        <f>$J$104*D118</f>
        <v>232</v>
      </c>
      <c r="K118" s="19">
        <f t="shared" si="19"/>
        <v>202.00902643455836</v>
      </c>
      <c r="L118" s="19">
        <f t="shared" si="20"/>
        <v>136.99097356544164</v>
      </c>
    </row>
    <row r="119" spans="1:14" x14ac:dyDescent="0.25">
      <c r="A119" s="4" t="s">
        <v>27</v>
      </c>
      <c r="B119">
        <f t="shared" si="16"/>
        <v>330</v>
      </c>
      <c r="D119">
        <v>31</v>
      </c>
      <c r="E119">
        <f t="shared" ref="E119:G119" si="33">E99+E79</f>
        <v>372</v>
      </c>
      <c r="F119" s="4">
        <f t="shared" si="18"/>
        <v>0.88709677419354838</v>
      </c>
      <c r="G119">
        <f t="shared" si="33"/>
        <v>108</v>
      </c>
      <c r="J119" s="19">
        <f>$J$104*D119</f>
        <v>248</v>
      </c>
      <c r="K119" s="19">
        <f t="shared" si="19"/>
        <v>215.94068343004514</v>
      </c>
      <c r="L119" s="19">
        <f t="shared" si="20"/>
        <v>114.05931656995486</v>
      </c>
    </row>
    <row r="120" spans="1:14" x14ac:dyDescent="0.25">
      <c r="A120" s="4" t="s">
        <v>28</v>
      </c>
      <c r="B120">
        <f t="shared" si="16"/>
        <v>315</v>
      </c>
      <c r="D120">
        <v>30</v>
      </c>
      <c r="E120">
        <f t="shared" ref="E120:G120" si="34">E100+E80</f>
        <v>360</v>
      </c>
      <c r="F120" s="4">
        <f t="shared" si="18"/>
        <v>0.875</v>
      </c>
      <c r="G120">
        <f t="shared" si="34"/>
        <v>116</v>
      </c>
      <c r="J120" s="19">
        <f>$J$104*D120</f>
        <v>240</v>
      </c>
      <c r="K120" s="19">
        <f t="shared" si="19"/>
        <v>208.97485493230175</v>
      </c>
      <c r="L120" s="19">
        <f t="shared" si="20"/>
        <v>106.02514506769825</v>
      </c>
    </row>
    <row r="121" spans="1:14" x14ac:dyDescent="0.25">
      <c r="A121" s="4" t="s">
        <v>29</v>
      </c>
      <c r="B121">
        <f t="shared" si="16"/>
        <v>337</v>
      </c>
      <c r="D121">
        <v>31</v>
      </c>
      <c r="E121">
        <f t="shared" ref="E121:G121" si="35">E101+E81</f>
        <v>372</v>
      </c>
      <c r="F121" s="4">
        <f t="shared" si="18"/>
        <v>0.90591397849462363</v>
      </c>
      <c r="G121">
        <f t="shared" si="35"/>
        <v>130</v>
      </c>
      <c r="J121" s="19">
        <f>$J$104*D121</f>
        <v>248</v>
      </c>
      <c r="K121" s="19">
        <f t="shared" si="19"/>
        <v>215.94068343004514</v>
      </c>
      <c r="L121" s="19">
        <f>B121-K121</f>
        <v>121.05931656995486</v>
      </c>
    </row>
    <row r="122" spans="1:14" x14ac:dyDescent="0.25">
      <c r="A122" s="4"/>
      <c r="B122" s="45">
        <f>SUM(B105:B121)</f>
        <v>5402</v>
      </c>
      <c r="C122" s="45"/>
      <c r="D122" s="45">
        <f>SUM(D105:D121)</f>
        <v>517</v>
      </c>
      <c r="E122" s="45">
        <f>SUM(E105:E121)</f>
        <v>6204</v>
      </c>
      <c r="F122" s="47">
        <f t="shared" si="18"/>
        <v>0.87072856221792394</v>
      </c>
      <c r="G122" s="45">
        <f>SUM(G105:G121)</f>
        <v>1903</v>
      </c>
      <c r="H122" s="46">
        <f>B122/G122</f>
        <v>2.8386757750919602</v>
      </c>
      <c r="L122" s="19">
        <f>SUM(L105:L121)</f>
        <v>1800.666666666667</v>
      </c>
      <c r="M122" s="50">
        <f>L122/H122</f>
        <v>634.33333333333337</v>
      </c>
      <c r="N122" s="48">
        <f>(B122-L122)/G122</f>
        <v>1.8924505167279733</v>
      </c>
    </row>
    <row r="123" spans="1:14" x14ac:dyDescent="0.25">
      <c r="A123" s="4"/>
      <c r="M123" s="51" t="s">
        <v>83</v>
      </c>
      <c r="N123" s="49" t="s">
        <v>82</v>
      </c>
    </row>
    <row r="124" spans="1:14" x14ac:dyDescent="0.25">
      <c r="A124" s="4"/>
    </row>
    <row r="125" spans="1:14" x14ac:dyDescent="0.25">
      <c r="A125" s="4"/>
    </row>
    <row r="126" spans="1:14" x14ac:dyDescent="0.25">
      <c r="A126" s="4"/>
    </row>
    <row r="127" spans="1:14" x14ac:dyDescent="0.25">
      <c r="A127" s="4"/>
    </row>
    <row r="128" spans="1:14" x14ac:dyDescent="0.25">
      <c r="A128" s="4"/>
    </row>
    <row r="129" spans="1:1" x14ac:dyDescent="0.25">
      <c r="A129" s="4"/>
    </row>
    <row r="130" spans="1:1" x14ac:dyDescent="0.25">
      <c r="A130" s="4"/>
    </row>
    <row r="131" spans="1:1" x14ac:dyDescent="0.25">
      <c r="A131" s="4"/>
    </row>
    <row r="132" spans="1:1" x14ac:dyDescent="0.25">
      <c r="A132" s="4"/>
    </row>
    <row r="133" spans="1:1" x14ac:dyDescent="0.25">
      <c r="A133" s="4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Káňa Jaroslav, Ing., MHA</dc:creator>
  <cp:lastModifiedBy>Káňa Jaroslav, Ing., MHA</cp:lastModifiedBy>
  <dcterms:created xsi:type="dcterms:W3CDTF">2024-06-12T06:05:25Z</dcterms:created>
  <dcterms:modified xsi:type="dcterms:W3CDTF">2024-06-13T13:00:51Z</dcterms:modified>
</cp:coreProperties>
</file>