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PS\Controlling\Káňa\2024\2024 - červenec\"/>
    </mc:Choice>
  </mc:AlternateContent>
  <xr:revisionPtr revIDLastSave="0" documentId="8_{68A9F491-738C-4489-9C39-831FF4406EFA}" xr6:coauthVersionLast="36" xr6:coauthVersionMax="36" xr10:uidLastSave="{00000000-0000-0000-0000-000000000000}"/>
  <bookViews>
    <workbookView xWindow="120" yWindow="75" windowWidth="24915" windowHeight="11820" firstSheet="5" activeTab="6" xr2:uid="{00000000-000D-0000-FFFF-FFFF00000000}"/>
  </bookViews>
  <sheets>
    <sheet name="lůžka " sheetId="1" r:id="rId1"/>
    <sheet name="EP2 " sheetId="9" r:id="rId2"/>
    <sheet name="obložnost věk" sheetId="2" r:id="rId3"/>
    <sheet name="Amb_ Výkony" sheetId="3" r:id="rId4"/>
    <sheet name="Hosp Výkony" sheetId="4" r:id="rId5"/>
    <sheet name="Vlastní vyžádaná péče" sheetId="5" r:id="rId6"/>
    <sheet name="Výnosy" sheetId="6" r:id="rId7"/>
    <sheet name="Náklady" sheetId="12" r:id="rId8"/>
    <sheet name="HP 2022" sheetId="7" r:id="rId9"/>
    <sheet name="diagnósy" sheetId="8" r:id="rId10"/>
    <sheet name="DRG a diag" sheetId="10" r:id="rId11"/>
    <sheet name="Dg" sheetId="11" r:id="rId12"/>
  </sheets>
  <externalReferences>
    <externalReference r:id="rId13"/>
  </externalReferences>
  <definedNames>
    <definedName name="_xlnm._FilterDatabase" localSheetId="8" hidden="1">'HP 2022'!$A$2:$K$26</definedName>
    <definedName name="_xlnm.Print_Area" localSheetId="2">'obložnost věk'!$A$1:$P$46</definedName>
  </definedNames>
  <calcPr calcId="191029" iterate="1"/>
  <pivotCaches>
    <pivotCache cacheId="1" r:id="rId14"/>
    <pivotCache cacheId="2" r:id="rId15"/>
    <pivotCache cacheId="3" r:id="rId16"/>
  </pivotCaches>
</workbook>
</file>

<file path=xl/calcChain.xml><?xml version="1.0" encoding="utf-8"?>
<calcChain xmlns="http://schemas.openxmlformats.org/spreadsheetml/2006/main">
  <c r="E12" i="12" l="1"/>
  <c r="E13" i="12"/>
  <c r="E14" i="12"/>
  <c r="E15" i="12"/>
  <c r="E16" i="12"/>
  <c r="E11" i="12"/>
  <c r="E6" i="12"/>
  <c r="E7" i="12"/>
  <c r="E8" i="12"/>
  <c r="E5" i="12"/>
  <c r="I2" i="12"/>
  <c r="C28" i="5" l="1"/>
  <c r="C27" i="5"/>
  <c r="C37" i="12"/>
  <c r="D37" i="12" s="1"/>
  <c r="B37" i="12"/>
  <c r="D36" i="12"/>
  <c r="D35" i="12"/>
  <c r="D33" i="12"/>
  <c r="D32" i="12"/>
  <c r="D31" i="12"/>
  <c r="D30" i="12"/>
  <c r="D29" i="12"/>
  <c r="D28" i="12"/>
  <c r="D27" i="12"/>
  <c r="D26" i="12"/>
  <c r="D24" i="12"/>
  <c r="D22" i="12"/>
  <c r="D20" i="12"/>
  <c r="D19" i="12"/>
  <c r="C16" i="12"/>
  <c r="D16" i="12" s="1"/>
  <c r="B16" i="12"/>
  <c r="D15" i="12"/>
  <c r="D14" i="12"/>
  <c r="D11" i="12"/>
  <c r="D8" i="12"/>
  <c r="C8" i="12"/>
  <c r="B8" i="12"/>
  <c r="D7" i="12"/>
  <c r="D6" i="12"/>
  <c r="D5" i="12"/>
  <c r="B145" i="10" l="1"/>
  <c r="B143" i="10"/>
  <c r="B141" i="10"/>
  <c r="B139" i="10"/>
  <c r="B129" i="10"/>
  <c r="B109" i="10"/>
  <c r="B104" i="10"/>
  <c r="B90" i="10"/>
  <c r="B85" i="10"/>
  <c r="B74" i="10"/>
  <c r="B73" i="10"/>
  <c r="B68" i="10"/>
  <c r="B61" i="10"/>
  <c r="B59" i="10"/>
  <c r="B56" i="10"/>
  <c r="B49" i="10"/>
  <c r="B40" i="10"/>
  <c r="B37" i="10"/>
  <c r="B36" i="10"/>
  <c r="B33" i="10"/>
  <c r="B27" i="10"/>
  <c r="B25" i="10"/>
  <c r="B21" i="10"/>
  <c r="B19" i="10"/>
  <c r="B13" i="10"/>
  <c r="B11" i="10"/>
  <c r="B6" i="10"/>
  <c r="B4" i="10"/>
  <c r="B2" i="10"/>
  <c r="C5" i="8"/>
  <c r="B108" i="10" s="1"/>
  <c r="C6" i="8"/>
  <c r="B98" i="10" s="1"/>
  <c r="C7" i="8"/>
  <c r="B47" i="10" s="1"/>
  <c r="C8" i="8"/>
  <c r="B86" i="10" s="1"/>
  <c r="C9" i="8"/>
  <c r="B134" i="10" s="1"/>
  <c r="C10" i="8"/>
  <c r="B38" i="10" s="1"/>
  <c r="C11" i="8"/>
  <c r="B130" i="10" s="1"/>
  <c r="C12" i="8"/>
  <c r="B110" i="10" s="1"/>
  <c r="C13" i="8"/>
  <c r="B127" i="10" s="1"/>
  <c r="C14" i="8"/>
  <c r="B48" i="10" s="1"/>
  <c r="C15" i="8"/>
  <c r="B122" i="10" s="1"/>
  <c r="C16" i="8"/>
  <c r="B118" i="10" s="1"/>
  <c r="C17" i="8"/>
  <c r="B112" i="10" s="1"/>
  <c r="C18" i="8"/>
  <c r="B131" i="10" s="1"/>
  <c r="C19" i="8"/>
  <c r="B34" i="10" s="1"/>
  <c r="C20" i="8"/>
  <c r="B83" i="10" s="1"/>
  <c r="C21" i="8"/>
  <c r="B84" i="10" s="1"/>
  <c r="C22" i="8"/>
  <c r="B133" i="10" s="1"/>
  <c r="C23" i="8"/>
  <c r="B132" i="10" s="1"/>
  <c r="C24" i="8"/>
  <c r="B135" i="10" s="1"/>
  <c r="C25" i="8"/>
  <c r="B12" i="10" s="1"/>
  <c r="C26" i="8"/>
  <c r="B46" i="10" s="1"/>
  <c r="C27" i="8"/>
  <c r="B96" i="10" s="1"/>
  <c r="C28" i="8"/>
  <c r="B120" i="10" s="1"/>
  <c r="C29" i="8"/>
  <c r="B144" i="10" s="1"/>
  <c r="C30" i="8"/>
  <c r="B81" i="10" s="1"/>
  <c r="C31" i="8"/>
  <c r="B123" i="10" s="1"/>
  <c r="C32" i="8"/>
  <c r="B23" i="10" s="1"/>
  <c r="C33" i="8"/>
  <c r="B142" i="10" s="1"/>
  <c r="C34" i="8"/>
  <c r="B24" i="10" s="1"/>
  <c r="C35" i="8"/>
  <c r="B140" i="10" s="1"/>
  <c r="C36" i="8"/>
  <c r="B119" i="10" s="1"/>
  <c r="C37" i="8"/>
  <c r="B66" i="10" s="1"/>
  <c r="C38" i="8"/>
  <c r="B102" i="10" s="1"/>
  <c r="C39" i="8"/>
  <c r="B115" i="10" s="1"/>
  <c r="C40" i="8"/>
  <c r="B92" i="10" s="1"/>
  <c r="C41" i="8"/>
  <c r="B55" i="10" s="1"/>
  <c r="C42" i="8"/>
  <c r="B26" i="10" s="1"/>
  <c r="C43" i="8"/>
  <c r="B116" i="10" s="1"/>
  <c r="C44" i="8"/>
  <c r="B146" i="10" s="1"/>
  <c r="C45" i="8"/>
  <c r="B114" i="10" s="1"/>
  <c r="C46" i="8"/>
  <c r="B5" i="10" s="1"/>
  <c r="C4" i="8"/>
  <c r="B62" i="10" s="1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4" i="6"/>
  <c r="B3" i="10" l="1"/>
  <c r="B15" i="10"/>
  <c r="B39" i="10"/>
  <c r="B51" i="10"/>
  <c r="B63" i="10"/>
  <c r="B75" i="10"/>
  <c r="B87" i="10"/>
  <c r="B99" i="10"/>
  <c r="B111" i="10"/>
  <c r="B16" i="10"/>
  <c r="B28" i="10"/>
  <c r="B52" i="10"/>
  <c r="B64" i="10"/>
  <c r="B76" i="10"/>
  <c r="B88" i="10"/>
  <c r="B100" i="10"/>
  <c r="B124" i="10"/>
  <c r="B136" i="10"/>
  <c r="B17" i="10"/>
  <c r="B29" i="10"/>
  <c r="B41" i="10"/>
  <c r="B53" i="10"/>
  <c r="B65" i="10"/>
  <c r="B77" i="10"/>
  <c r="B89" i="10"/>
  <c r="B101" i="10"/>
  <c r="B113" i="10"/>
  <c r="B125" i="10"/>
  <c r="B137" i="10"/>
  <c r="B18" i="10"/>
  <c r="B30" i="10"/>
  <c r="B42" i="10"/>
  <c r="B54" i="10"/>
  <c r="B78" i="10"/>
  <c r="B126" i="10"/>
  <c r="B138" i="10"/>
  <c r="B7" i="10"/>
  <c r="B31" i="10"/>
  <c r="B43" i="10"/>
  <c r="B67" i="10"/>
  <c r="B79" i="10"/>
  <c r="B91" i="10"/>
  <c r="B103" i="10"/>
  <c r="B8" i="10"/>
  <c r="B20" i="10"/>
  <c r="B32" i="10"/>
  <c r="B44" i="10"/>
  <c r="B80" i="10"/>
  <c r="B128" i="10"/>
  <c r="B9" i="10"/>
  <c r="B45" i="10"/>
  <c r="B57" i="10"/>
  <c r="B69" i="10"/>
  <c r="B93" i="10"/>
  <c r="B105" i="10"/>
  <c r="B117" i="10"/>
  <c r="B10" i="10"/>
  <c r="B22" i="10"/>
  <c r="B58" i="10"/>
  <c r="B70" i="10"/>
  <c r="B82" i="10"/>
  <c r="B94" i="10"/>
  <c r="B106" i="10"/>
  <c r="B35" i="10"/>
  <c r="B71" i="10"/>
  <c r="B95" i="10"/>
  <c r="B107" i="10"/>
  <c r="B60" i="10"/>
  <c r="B72" i="10"/>
  <c r="B97" i="10"/>
  <c r="B121" i="10"/>
  <c r="B14" i="10"/>
  <c r="B50" i="10"/>
  <c r="C11" i="6"/>
  <c r="C10" i="6"/>
  <c r="D19" i="6"/>
  <c r="D20" i="6"/>
  <c r="D21" i="6"/>
  <c r="D22" i="6"/>
  <c r="D23" i="6"/>
  <c r="D24" i="6"/>
  <c r="D25" i="6"/>
  <c r="D18" i="6"/>
  <c r="D26" i="6" s="1"/>
  <c r="G15" i="2"/>
  <c r="C28" i="7"/>
  <c r="E28" i="7"/>
  <c r="F28" i="7"/>
  <c r="G28" i="7"/>
  <c r="I28" i="7"/>
  <c r="C27" i="7"/>
  <c r="D27" i="7"/>
  <c r="D28" i="7" s="1"/>
  <c r="E27" i="7"/>
  <c r="F27" i="7"/>
  <c r="G27" i="7"/>
  <c r="H27" i="7"/>
  <c r="H28" i="7" s="1"/>
  <c r="I27" i="7"/>
  <c r="J27" i="7"/>
  <c r="J28" i="7" s="1"/>
  <c r="B27" i="7"/>
  <c r="B28" i="7" s="1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31" i="7"/>
  <c r="B32" i="7"/>
  <c r="C32" i="7"/>
  <c r="D32" i="7"/>
  <c r="E32" i="7"/>
  <c r="F32" i="7"/>
  <c r="G32" i="7"/>
  <c r="H32" i="7"/>
  <c r="I32" i="7"/>
  <c r="B33" i="7"/>
  <c r="C33" i="7"/>
  <c r="D33" i="7"/>
  <c r="E33" i="7"/>
  <c r="F33" i="7"/>
  <c r="G33" i="7"/>
  <c r="H33" i="7"/>
  <c r="I33" i="7"/>
  <c r="B34" i="7"/>
  <c r="C34" i="7"/>
  <c r="D34" i="7"/>
  <c r="E34" i="7"/>
  <c r="F34" i="7"/>
  <c r="G34" i="7"/>
  <c r="H34" i="7"/>
  <c r="I34" i="7"/>
  <c r="B35" i="7"/>
  <c r="C35" i="7"/>
  <c r="D35" i="7"/>
  <c r="E35" i="7"/>
  <c r="F35" i="7"/>
  <c r="G35" i="7"/>
  <c r="H35" i="7"/>
  <c r="I35" i="7"/>
  <c r="B36" i="7"/>
  <c r="C36" i="7"/>
  <c r="D36" i="7"/>
  <c r="E36" i="7"/>
  <c r="F36" i="7"/>
  <c r="G36" i="7"/>
  <c r="H36" i="7"/>
  <c r="I36" i="7"/>
  <c r="B37" i="7"/>
  <c r="C37" i="7"/>
  <c r="D37" i="7"/>
  <c r="E37" i="7"/>
  <c r="F37" i="7"/>
  <c r="G37" i="7"/>
  <c r="H37" i="7"/>
  <c r="I37" i="7"/>
  <c r="B38" i="7"/>
  <c r="C38" i="7"/>
  <c r="D38" i="7"/>
  <c r="E38" i="7"/>
  <c r="F38" i="7"/>
  <c r="G38" i="7"/>
  <c r="H38" i="7"/>
  <c r="I38" i="7"/>
  <c r="B39" i="7"/>
  <c r="C39" i="7"/>
  <c r="D39" i="7"/>
  <c r="E39" i="7"/>
  <c r="F39" i="7"/>
  <c r="G39" i="7"/>
  <c r="H39" i="7"/>
  <c r="I39" i="7"/>
  <c r="B40" i="7"/>
  <c r="C40" i="7"/>
  <c r="D40" i="7"/>
  <c r="E40" i="7"/>
  <c r="F40" i="7"/>
  <c r="G40" i="7"/>
  <c r="H40" i="7"/>
  <c r="I40" i="7"/>
  <c r="B41" i="7"/>
  <c r="C41" i="7"/>
  <c r="D41" i="7"/>
  <c r="E41" i="7"/>
  <c r="F41" i="7"/>
  <c r="G41" i="7"/>
  <c r="H41" i="7"/>
  <c r="I41" i="7"/>
  <c r="B42" i="7"/>
  <c r="C42" i="7"/>
  <c r="D42" i="7"/>
  <c r="E42" i="7"/>
  <c r="F42" i="7"/>
  <c r="G42" i="7"/>
  <c r="H42" i="7"/>
  <c r="I42" i="7"/>
  <c r="B43" i="7"/>
  <c r="C43" i="7"/>
  <c r="D43" i="7"/>
  <c r="E43" i="7"/>
  <c r="F43" i="7"/>
  <c r="G43" i="7"/>
  <c r="H43" i="7"/>
  <c r="I43" i="7"/>
  <c r="B44" i="7"/>
  <c r="C44" i="7"/>
  <c r="D44" i="7"/>
  <c r="E44" i="7"/>
  <c r="F44" i="7"/>
  <c r="G44" i="7"/>
  <c r="H44" i="7"/>
  <c r="I44" i="7"/>
  <c r="B45" i="7"/>
  <c r="C45" i="7"/>
  <c r="D45" i="7"/>
  <c r="E45" i="7"/>
  <c r="F45" i="7"/>
  <c r="G45" i="7"/>
  <c r="H45" i="7"/>
  <c r="I45" i="7"/>
  <c r="B46" i="7"/>
  <c r="C46" i="7"/>
  <c r="D46" i="7"/>
  <c r="E46" i="7"/>
  <c r="F46" i="7"/>
  <c r="G46" i="7"/>
  <c r="H46" i="7"/>
  <c r="I46" i="7"/>
  <c r="B47" i="7"/>
  <c r="C47" i="7"/>
  <c r="D47" i="7"/>
  <c r="E47" i="7"/>
  <c r="F47" i="7"/>
  <c r="G47" i="7"/>
  <c r="H47" i="7"/>
  <c r="I47" i="7"/>
  <c r="B48" i="7"/>
  <c r="C48" i="7"/>
  <c r="D48" i="7"/>
  <c r="E48" i="7"/>
  <c r="F48" i="7"/>
  <c r="G48" i="7"/>
  <c r="H48" i="7"/>
  <c r="I48" i="7"/>
  <c r="B49" i="7"/>
  <c r="C49" i="7"/>
  <c r="D49" i="7"/>
  <c r="E49" i="7"/>
  <c r="F49" i="7"/>
  <c r="G49" i="7"/>
  <c r="H49" i="7"/>
  <c r="I49" i="7"/>
  <c r="B50" i="7"/>
  <c r="C50" i="7"/>
  <c r="D50" i="7"/>
  <c r="E50" i="7"/>
  <c r="F50" i="7"/>
  <c r="G50" i="7"/>
  <c r="H50" i="7"/>
  <c r="I50" i="7"/>
  <c r="B51" i="7"/>
  <c r="C51" i="7"/>
  <c r="D51" i="7"/>
  <c r="E51" i="7"/>
  <c r="F51" i="7"/>
  <c r="G51" i="7"/>
  <c r="H51" i="7"/>
  <c r="I51" i="7"/>
  <c r="B52" i="7"/>
  <c r="C52" i="7"/>
  <c r="D52" i="7"/>
  <c r="E52" i="7"/>
  <c r="F52" i="7"/>
  <c r="G52" i="7"/>
  <c r="H52" i="7"/>
  <c r="I52" i="7"/>
  <c r="B53" i="7"/>
  <c r="C53" i="7"/>
  <c r="D53" i="7"/>
  <c r="E53" i="7"/>
  <c r="F53" i="7"/>
  <c r="G53" i="7"/>
  <c r="H53" i="7"/>
  <c r="I53" i="7"/>
  <c r="B54" i="7"/>
  <c r="C54" i="7"/>
  <c r="D54" i="7"/>
  <c r="E54" i="7"/>
  <c r="F54" i="7"/>
  <c r="G54" i="7"/>
  <c r="H54" i="7"/>
  <c r="I54" i="7"/>
  <c r="C31" i="7"/>
  <c r="D31" i="7"/>
  <c r="E31" i="7"/>
  <c r="F31" i="7"/>
  <c r="G31" i="7"/>
  <c r="H31" i="7"/>
  <c r="I31" i="7"/>
  <c r="B31" i="7"/>
  <c r="G16" i="2"/>
  <c r="E16" i="2"/>
  <c r="C16" i="2"/>
  <c r="C32" i="2"/>
  <c r="B32" i="2"/>
  <c r="C27" i="2" s="1"/>
  <c r="G5" i="6"/>
  <c r="G6" i="6"/>
  <c r="G7" i="6"/>
  <c r="G10" i="6" s="1"/>
  <c r="G8" i="6"/>
  <c r="G4" i="6"/>
  <c r="G11" i="6" s="1"/>
  <c r="E5" i="6"/>
  <c r="H5" i="6" s="1"/>
  <c r="E6" i="6"/>
  <c r="H6" i="6" s="1"/>
  <c r="E7" i="6"/>
  <c r="H7" i="6" s="1"/>
  <c r="E8" i="6"/>
  <c r="H8" i="6" s="1"/>
  <c r="E4" i="6"/>
  <c r="E11" i="6" s="1"/>
  <c r="C9" i="6"/>
  <c r="B15" i="1"/>
  <c r="D14" i="1"/>
  <c r="D13" i="1"/>
  <c r="F24" i="5"/>
  <c r="F21" i="5"/>
  <c r="F20" i="5"/>
  <c r="F19" i="5"/>
  <c r="F18" i="5"/>
  <c r="F17" i="5"/>
  <c r="F16" i="5"/>
  <c r="F12" i="5"/>
  <c r="F13" i="5"/>
  <c r="F11" i="5"/>
  <c r="F6" i="5"/>
  <c r="F7" i="5"/>
  <c r="F8" i="5"/>
  <c r="F9" i="5"/>
  <c r="F5" i="5"/>
  <c r="F4" i="5"/>
  <c r="F10" i="5"/>
  <c r="F14" i="5"/>
  <c r="F15" i="5"/>
  <c r="F22" i="5"/>
  <c r="F23" i="5"/>
  <c r="F3" i="5"/>
  <c r="C25" i="5"/>
  <c r="C27" i="3" s="1"/>
  <c r="B25" i="5"/>
  <c r="C24" i="4"/>
  <c r="C26" i="3" s="1"/>
  <c r="B24" i="4"/>
  <c r="B24" i="3"/>
  <c r="C24" i="3"/>
  <c r="C15" i="2"/>
  <c r="E15" i="2"/>
  <c r="C12" i="1"/>
  <c r="C13" i="1"/>
  <c r="C14" i="1"/>
  <c r="C11" i="1"/>
  <c r="C10" i="1"/>
  <c r="C9" i="1"/>
  <c r="D10" i="1" s="1"/>
  <c r="D15" i="1" s="1"/>
  <c r="K7" i="2"/>
  <c r="K6" i="2"/>
  <c r="K5" i="2"/>
  <c r="K4" i="2"/>
  <c r="K3" i="2"/>
  <c r="C28" i="3" l="1"/>
  <c r="E9" i="6"/>
  <c r="C15" i="1"/>
  <c r="C26" i="2"/>
  <c r="E10" i="6"/>
  <c r="C31" i="2"/>
  <c r="G9" i="6"/>
  <c r="H9" i="6" s="1"/>
  <c r="C30" i="2"/>
  <c r="C29" i="2"/>
  <c r="H4" i="6"/>
  <c r="C28" i="2"/>
  <c r="K8" i="2"/>
</calcChain>
</file>

<file path=xl/sharedStrings.xml><?xml version="1.0" encoding="utf-8"?>
<sst xmlns="http://schemas.openxmlformats.org/spreadsheetml/2006/main" count="879" uniqueCount="449">
  <si>
    <t>3F6</t>
  </si>
  <si>
    <t>Standardní lůžkové oddělení dětské a dorostové psychiatrie</t>
  </si>
  <si>
    <t>L3</t>
  </si>
  <si>
    <t>Personální zajištění</t>
  </si>
  <si>
    <t>Kapacita</t>
  </si>
  <si>
    <t>Dosažená kvalifikace</t>
  </si>
  <si>
    <t>úvazky</t>
  </si>
  <si>
    <t>L1</t>
  </si>
  <si>
    <t>K3</t>
  </si>
  <si>
    <t>S3</t>
  </si>
  <si>
    <t>S2</t>
  </si>
  <si>
    <t>SBM_NLZP</t>
  </si>
  <si>
    <t>den týden</t>
  </si>
  <si>
    <t>průměrná obložnost dne</t>
  </si>
  <si>
    <t>Celkový součet</t>
  </si>
  <si>
    <t>Popisky řádků</t>
  </si>
  <si>
    <t>Součet z počet den</t>
  </si>
  <si>
    <t>1-10</t>
  </si>
  <si>
    <t>11-20</t>
  </si>
  <si>
    <t>21-30</t>
  </si>
  <si>
    <t>31-40</t>
  </si>
  <si>
    <t>41-50</t>
  </si>
  <si>
    <t>% část roku</t>
  </si>
  <si>
    <t>KOD</t>
  </si>
  <si>
    <t>měsíc</t>
  </si>
  <si>
    <t>00631</t>
  </si>
  <si>
    <t>00699</t>
  </si>
  <si>
    <t>Propustky</t>
  </si>
  <si>
    <t>Obložnost lůžek podle dnů v týdnu:</t>
  </si>
  <si>
    <t>Využití lůžek v průběhu roku:</t>
  </si>
  <si>
    <t>rok</t>
  </si>
  <si>
    <t>00606</t>
  </si>
  <si>
    <t>OD</t>
  </si>
  <si>
    <t>Doprovody</t>
  </si>
  <si>
    <t>Přehled OD:</t>
  </si>
  <si>
    <t>BODY</t>
  </si>
  <si>
    <t>09117</t>
  </si>
  <si>
    <t>09119</t>
  </si>
  <si>
    <t>09123</t>
  </si>
  <si>
    <t>09215</t>
  </si>
  <si>
    <t>09511</t>
  </si>
  <si>
    <t>09543</t>
  </si>
  <si>
    <t>09545</t>
  </si>
  <si>
    <t>09547</t>
  </si>
  <si>
    <t>09555</t>
  </si>
  <si>
    <t>09563</t>
  </si>
  <si>
    <t>09564</t>
  </si>
  <si>
    <t>35022</t>
  </si>
  <si>
    <t>35023</t>
  </si>
  <si>
    <t>35050</t>
  </si>
  <si>
    <t>35113</t>
  </si>
  <si>
    <t>35117</t>
  </si>
  <si>
    <t>35520</t>
  </si>
  <si>
    <t>35650</t>
  </si>
  <si>
    <t>36021</t>
  </si>
  <si>
    <t>36022</t>
  </si>
  <si>
    <t>36023</t>
  </si>
  <si>
    <t>Celkem</t>
  </si>
  <si>
    <t>Vlastní _Ambulantní výkony:</t>
  </si>
  <si>
    <t>00632</t>
  </si>
  <si>
    <t>00880</t>
  </si>
  <si>
    <t>00881</t>
  </si>
  <si>
    <t>35610</t>
  </si>
  <si>
    <t>35630</t>
  </si>
  <si>
    <t>35827</t>
  </si>
  <si>
    <t>35828</t>
  </si>
  <si>
    <t>90901</t>
  </si>
  <si>
    <t>91920</t>
  </si>
  <si>
    <t>91921</t>
  </si>
  <si>
    <t>91922</t>
  </si>
  <si>
    <t>91923</t>
  </si>
  <si>
    <t>91924</t>
  </si>
  <si>
    <t>Vlastní _hospitalizační výkony:</t>
  </si>
  <si>
    <t>celkem rok</t>
  </si>
  <si>
    <t>ODDELICP</t>
  </si>
  <si>
    <t>05002217</t>
  </si>
  <si>
    <t>05002283</t>
  </si>
  <si>
    <t>05002025</t>
  </si>
  <si>
    <t>05002440</t>
  </si>
  <si>
    <t>LŮŽKA</t>
  </si>
  <si>
    <t>Příjmová AMB</t>
  </si>
  <si>
    <t>Typ Oddělení</t>
  </si>
  <si>
    <t>Ambulace1</t>
  </si>
  <si>
    <t>Ambulace2</t>
  </si>
  <si>
    <t>Poskytnutá vyžádaná péče</t>
  </si>
  <si>
    <t>Kód</t>
  </si>
  <si>
    <t>Odb.</t>
  </si>
  <si>
    <t>OME</t>
  </si>
  <si>
    <t>Body</t>
  </si>
  <si>
    <t>Název</t>
  </si>
  <si>
    <t>Platí od</t>
  </si>
  <si>
    <t>Platí do</t>
  </si>
  <si>
    <t>AOD</t>
  </si>
  <si>
    <t>ODBĚR KRVE ZE ŽÍLY U DÍTĚTĚ DO 10 LET</t>
  </si>
  <si>
    <t>ODBĚR KRVE ZE ŽÍLY U DOSPĚLÉHO NEBO DÍTĚTE NAD 10 LET</t>
  </si>
  <si>
    <t>ANALÝZA MOČI CHEMICKY</t>
  </si>
  <si>
    <t>PULZNÍ OXYMETRIE</t>
  </si>
  <si>
    <t>MINIMÁLNÍ KONTAKT LÉKAŘE S PACIENTEM</t>
  </si>
  <si>
    <t>SIGNÁLNÍ VÝKON KLINICKÉHO VYŠETŘENÍ / DO 31.12.2014: REGULAČNÍ POPLATEK ZA NÁVŠTĚVU -- POPLATEK UHRAZEN</t>
  </si>
  <si>
    <t>(VZP) SIGNÁLNÍ VÝKON REGULAČNÍ POPLATEK ZA POHOTOVOSTNÍ SLUŽBU - POPLATEK UHRAZEN</t>
  </si>
  <si>
    <t>(VZP) SIGNÁLNÍ VÝKON REGULAČNÍ POPLATEK - POJIŠTĚNEC OD ÚHRADY POPLATKU OSVOBOZEN</t>
  </si>
  <si>
    <t>A</t>
  </si>
  <si>
    <t>OŠETŘENÍ DÍTĚTE DO 6 LET</t>
  </si>
  <si>
    <t>VÝKON ÚSTAVNÍ POHOTOVOSTNÍ SLUŽBY</t>
  </si>
  <si>
    <t>PÉČE SPOJENÁ S PŘEVZETÍM PACIENTA OD ZDRAVOTNICKÉ ZÁCHRANNÉ SLUŽBY</t>
  </si>
  <si>
    <t>CÍLENÉ VYŠETŘENÍ PSYCHIATREM</t>
  </si>
  <si>
    <t>KONTROLNÍ VYŠETŘENÍ PSYCHIATREM</t>
  </si>
  <si>
    <t>TELEFONICKÁ KONZULTACE PSYCHIATRA NEBO KLINICKÉHO PSYCHOLOGA V PÉČI O JEHO PACIENTA</t>
  </si>
  <si>
    <t>SOCIÁLNÍ ŠETŘENÍ A OBJEKTIVNÍ ANAMNÉZA V PACIENTOVĚ PROSTŘEDÍ</t>
  </si>
  <si>
    <t>ROZHOVOR PSYCHIATRA, PEDOPSYCHIATRA, KLINICKÉHO PSYCHOLOGA NEBO SEXUOLOGA S RODINOU A DALŠÍMI OSOBAMI</t>
  </si>
  <si>
    <t>PSYCHOTERAPIE INDIVIDUÁLNÍ SYSTEMATICKÁ, PROVÁDĚNÁ PSYCHIATREM, KLINICKÝM PSYCHOLOGEM NEBO LÉKAŘEM S PSYCHOTERAPEUTICKOU KVALIFIKACÍ.</t>
  </si>
  <si>
    <t>RODINNÁ SYSTEMATICKÁ PSYCHOTERAPIE Á 30 MINUT</t>
  </si>
  <si>
    <t>KOMPLEXNÍ VYŠETŘENÍ DĚTSKÝM PSYCHIATREM</t>
  </si>
  <si>
    <t>CÍLENÉ VYŠETŘENÍ DĚTSKÝM PSYCHIATREM</t>
  </si>
  <si>
    <t>KONTROLNÍ VYŠETŘENÍ DĚTSKÝM PSYCHIATREM</t>
  </si>
  <si>
    <t>09125</t>
  </si>
  <si>
    <t>D</t>
  </si>
  <si>
    <t>OD TYPU 06 - PRO NEMOCNICE TYPU 3, (KATEGORIE 6)</t>
  </si>
  <si>
    <t>M</t>
  </si>
  <si>
    <t>OD TYPU 31 - PRO NEMOCNICE TYPU 3, (KATEGORIE 6)</t>
  </si>
  <si>
    <t>OD TYPU 32 - PRO NEMOCNICE TYPU 3, (KATEGORIE 6)</t>
  </si>
  <si>
    <t>P</t>
  </si>
  <si>
    <t>OD TYPU 99 - PRO NEMOCNICE TYPU 3, (KATEGORIE 6) - PROPUSTKA Z LÉČEBNÝCH DUVODU</t>
  </si>
  <si>
    <t>H</t>
  </si>
  <si>
    <t>ROZLIŠENÍ VYKÁZANÉ HOSPITALIZACE JAKO: = NOVÁ HOSPITALIZACE =</t>
  </si>
  <si>
    <t>ROZLIŠENÍ VYKÁZANÉ HOSPITALIZACE JAKO: = POKRAČOVÁNÍ HOSPITALIZACE =</t>
  </si>
  <si>
    <t>PSYCHOTERAPIE SKUPINOVÁ, TYP I., PRO SKUPINU MAX. 9 OSOB Á 120 MINUT</t>
  </si>
  <si>
    <t>PSYCHOTERAPIE SKUPINOVÁ, TYP III. (KOMUNITA) - SKUPINA NAD 14 OSOB Á 30 MIN</t>
  </si>
  <si>
    <t>(VZP) SIGNÁLNÍ VÝKON - PŘÍJEM K HOSPITALIZACI V NOČNÍCH HODINÁCH 22 AŽ 6 HODIN A VE DNECH PRACOVNÍHO KLIDU</t>
  </si>
  <si>
    <t>(VZP) SIGNÁLNÍ VÝKON - PŘÍJEM AKUTNÍHO PACIENTA ODMÍTNUTÉHO JINÝM POSKYTOVATELEM</t>
  </si>
  <si>
    <t>(DRG) DOBA TRVÁNÍ UMĚLÉ PLICNÍ VENTILACE DO 24 HODIN (MAX. 1 DEN)</t>
  </si>
  <si>
    <t>(DRG) ZVÝŠENÁ PSYCHIATRICKÁ PÉČE (INTENZIVNÍ AKUTNÍ PÉČE)</t>
  </si>
  <si>
    <t>(DRG) PACIENT V AKUTNÍ LUŽKOVÉ PSYCHIATRICKÉ PÉČI POD ZVÝŠENÝM DOHLEDEM</t>
  </si>
  <si>
    <t>(DRG) PACIENT V AKUTNÍ LUŽKOVÉ PSYCHIATRICKÉ PÉČI POD KONTAKTNÍM DOHLEDEM</t>
  </si>
  <si>
    <t>(DRG) PACIENT V AKUTNÍ LUŽKOVÉ PSYCHIATRICKÉ PÉČI POD TRVALÝM DOHLEDEM</t>
  </si>
  <si>
    <t>3F5</t>
  </si>
  <si>
    <t>(DRG) INTERVENCE PSYCHIATREM V AKUTNÍ LUŽKOVÉ PÉČI</t>
  </si>
  <si>
    <t>pozn</t>
  </si>
  <si>
    <t>305</t>
  </si>
  <si>
    <t>306</t>
  </si>
  <si>
    <t>kontrola</t>
  </si>
  <si>
    <t>HB 2022</t>
  </si>
  <si>
    <t>Výnos z bodové produkce</t>
  </si>
  <si>
    <t>Výnosy kliniky - výkonové ocenění</t>
  </si>
  <si>
    <t>Suma</t>
  </si>
  <si>
    <t>HB 2023</t>
  </si>
  <si>
    <t>%23/22</t>
  </si>
  <si>
    <t>Odbornost</t>
  </si>
  <si>
    <t>Počet lůžek</t>
  </si>
  <si>
    <t>ZULP</t>
  </si>
  <si>
    <t>Cena</t>
  </si>
  <si>
    <t>ODB</t>
  </si>
  <si>
    <t>15 let 5 měsíců.</t>
  </si>
  <si>
    <t>Průměrná doba hospitalizace 1 měsíc.</t>
  </si>
  <si>
    <t>11-13</t>
  </si>
  <si>
    <t>14-16</t>
  </si>
  <si>
    <t>17-19</t>
  </si>
  <si>
    <t>3-6</t>
  </si>
  <si>
    <t>5-7</t>
  </si>
  <si>
    <t>8-10</t>
  </si>
  <si>
    <t>věk</t>
  </si>
  <si>
    <t>počet HP</t>
  </si>
  <si>
    <t>Rozložení hospitalizovaných dle věku</t>
  </si>
  <si>
    <t>%podíl dle věku</t>
  </si>
  <si>
    <t>Průměrný věk hospitalizovaných PAC</t>
  </si>
  <si>
    <t>průměr měsíc</t>
  </si>
  <si>
    <t>19-K01-01</t>
  </si>
  <si>
    <t>19-K01-02</t>
  </si>
  <si>
    <t>19-K01-03</t>
  </si>
  <si>
    <t>19-K02-01</t>
  </si>
  <si>
    <t>19-K02-02</t>
  </si>
  <si>
    <t>19-K02-03</t>
  </si>
  <si>
    <t>19-K03-01</t>
  </si>
  <si>
    <t>19-K03-02</t>
  </si>
  <si>
    <t>19-K03-03</t>
  </si>
  <si>
    <t>19-K04-01</t>
  </si>
  <si>
    <t>19-K04-02</t>
  </si>
  <si>
    <t>19-K05-01</t>
  </si>
  <si>
    <t>19-K05-02</t>
  </si>
  <si>
    <t>19-K06-01</t>
  </si>
  <si>
    <t>19-K06-02</t>
  </si>
  <si>
    <t>19-K07-01</t>
  </si>
  <si>
    <t>19-K07-02</t>
  </si>
  <si>
    <t>19-K08-01</t>
  </si>
  <si>
    <t>19-K08-02</t>
  </si>
  <si>
    <t>20-K02-01</t>
  </si>
  <si>
    <t>20-K02-03</t>
  </si>
  <si>
    <t>20-K03-01</t>
  </si>
  <si>
    <t>21-K05-01</t>
  </si>
  <si>
    <t>Počet z PRIPAD</t>
  </si>
  <si>
    <t>Součet z RV</t>
  </si>
  <si>
    <t>DRG</t>
  </si>
  <si>
    <t>Počet HP</t>
  </si>
  <si>
    <t>RV SUM</t>
  </si>
  <si>
    <t>RV_LOS SUM</t>
  </si>
  <si>
    <t>RV_MAT SUM</t>
  </si>
  <si>
    <t xml:space="preserve"> ZULP</t>
  </si>
  <si>
    <t>ZUM</t>
  </si>
  <si>
    <t>NAKL_MAT</t>
  </si>
  <si>
    <t>HP  celkem</t>
  </si>
  <si>
    <t>HP průměr</t>
  </si>
  <si>
    <t>Toxické účinky u pacientů s CC=3-4</t>
  </si>
  <si>
    <r>
      <rPr>
        <i/>
        <sz val="11"/>
        <color rgb="FFFF0000"/>
        <rFont val="Calibri"/>
        <family val="2"/>
        <charset val="238"/>
        <scheme val="minor"/>
      </rPr>
      <t>Akutní</t>
    </r>
    <r>
      <rPr>
        <i/>
        <sz val="11"/>
        <color theme="1"/>
        <rFont val="Calibri"/>
        <family val="2"/>
        <charset val="238"/>
        <scheme val="minor"/>
      </rPr>
      <t xml:space="preserve"> psychiatrická péče </t>
    </r>
    <r>
      <rPr>
        <b/>
        <i/>
        <sz val="11"/>
        <color theme="1"/>
        <rFont val="Calibri"/>
        <family val="2"/>
        <charset val="238"/>
        <scheme val="minor"/>
      </rPr>
      <t>2-5 dnů</t>
    </r>
    <r>
      <rPr>
        <i/>
        <sz val="11"/>
        <color theme="1"/>
        <rFont val="Calibri"/>
        <family val="2"/>
        <charset val="238"/>
        <scheme val="minor"/>
      </rPr>
      <t xml:space="preserve"> pro duševní onemocnění u pacientů </t>
    </r>
    <r>
      <rPr>
        <i/>
        <sz val="11"/>
        <color rgb="FFFF0000"/>
        <rFont val="Calibri"/>
        <family val="2"/>
        <charset val="238"/>
        <scheme val="minor"/>
      </rPr>
      <t>s poruchami příjmu potravy nebo s CC=2-4</t>
    </r>
  </si>
  <si>
    <r>
      <rPr>
        <i/>
        <sz val="11"/>
        <color rgb="FFFF0000"/>
        <rFont val="Calibri"/>
        <family val="2"/>
        <charset val="238"/>
        <scheme val="minor"/>
      </rPr>
      <t xml:space="preserve">Akutní </t>
    </r>
    <r>
      <rPr>
        <i/>
        <sz val="11"/>
        <color theme="1"/>
        <rFont val="Calibri"/>
        <family val="2"/>
        <charset val="238"/>
        <scheme val="minor"/>
      </rPr>
      <t xml:space="preserve">psychiatrická péče </t>
    </r>
    <r>
      <rPr>
        <b/>
        <i/>
        <sz val="11"/>
        <color theme="1"/>
        <rFont val="Calibri"/>
        <family val="2"/>
        <charset val="238"/>
        <scheme val="minor"/>
      </rPr>
      <t>2-5 dnů</t>
    </r>
    <r>
      <rPr>
        <i/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rgb="FFFF0000"/>
        <rFont val="Calibri"/>
        <family val="2"/>
        <charset val="238"/>
        <scheme val="minor"/>
      </rPr>
      <t>pro duševní onemocnění u pacientů s CC=0-1</t>
    </r>
  </si>
  <si>
    <r>
      <rPr>
        <i/>
        <sz val="11"/>
        <color rgb="FFFF0000"/>
        <rFont val="Calibri"/>
        <family val="2"/>
        <charset val="238"/>
        <scheme val="minor"/>
      </rPr>
      <t xml:space="preserve">Akutní </t>
    </r>
    <r>
      <rPr>
        <i/>
        <sz val="11"/>
        <color theme="1"/>
        <rFont val="Calibri"/>
        <family val="2"/>
        <charset val="238"/>
        <scheme val="minor"/>
      </rPr>
      <t xml:space="preserve">psychiatrická péče </t>
    </r>
    <r>
      <rPr>
        <b/>
        <i/>
        <sz val="11"/>
        <color theme="1"/>
        <rFont val="Calibri"/>
        <family val="2"/>
        <charset val="238"/>
        <scheme val="minor"/>
      </rPr>
      <t>6-10 dnů</t>
    </r>
    <r>
      <rPr>
        <i/>
        <sz val="11"/>
        <color theme="1"/>
        <rFont val="Calibri"/>
        <family val="2"/>
        <charset val="238"/>
        <scheme val="minor"/>
      </rPr>
      <t xml:space="preserve"> pro duševní onemocnění u pacientů </t>
    </r>
    <r>
      <rPr>
        <i/>
        <sz val="11"/>
        <color rgb="FFFF0000"/>
        <rFont val="Calibri"/>
        <family val="2"/>
        <charset val="238"/>
        <scheme val="minor"/>
      </rPr>
      <t>s poruchami příjmu potravy nebo s CC=2-4</t>
    </r>
  </si>
  <si>
    <r>
      <rPr>
        <i/>
        <sz val="11"/>
        <color rgb="FFFF0000"/>
        <rFont val="Calibri"/>
        <family val="2"/>
        <charset val="238"/>
        <scheme val="minor"/>
      </rPr>
      <t xml:space="preserve">Akutní </t>
    </r>
    <r>
      <rPr>
        <i/>
        <sz val="11"/>
        <color theme="1"/>
        <rFont val="Calibri"/>
        <family val="2"/>
        <charset val="238"/>
        <scheme val="minor"/>
      </rPr>
      <t xml:space="preserve">psychiatrická péče </t>
    </r>
    <r>
      <rPr>
        <b/>
        <i/>
        <sz val="11"/>
        <color theme="1"/>
        <rFont val="Calibri"/>
        <family val="2"/>
        <charset val="238"/>
        <scheme val="minor"/>
      </rPr>
      <t>2-5 dnů</t>
    </r>
    <r>
      <rPr>
        <i/>
        <sz val="11"/>
        <color theme="1"/>
        <rFont val="Calibri"/>
        <family val="2"/>
        <charset val="238"/>
        <scheme val="minor"/>
      </rPr>
      <t xml:space="preserve"> a </t>
    </r>
    <r>
      <rPr>
        <i/>
        <sz val="11"/>
        <color rgb="FFFF0000"/>
        <rFont val="Calibri"/>
        <family val="2"/>
        <charset val="238"/>
        <scheme val="minor"/>
      </rPr>
      <t xml:space="preserve">zvýšená </t>
    </r>
    <r>
      <rPr>
        <i/>
        <sz val="11"/>
        <color theme="1"/>
        <rFont val="Calibri"/>
        <family val="2"/>
        <charset val="238"/>
        <scheme val="minor"/>
      </rPr>
      <t>psychiatrická péče pro duševní onemocnění</t>
    </r>
  </si>
  <si>
    <r>
      <rPr>
        <i/>
        <sz val="11"/>
        <color rgb="FFFF0000"/>
        <rFont val="Calibri"/>
        <family val="2"/>
        <charset val="238"/>
        <scheme val="minor"/>
      </rPr>
      <t xml:space="preserve">Akutní </t>
    </r>
    <r>
      <rPr>
        <i/>
        <sz val="11"/>
        <color theme="1"/>
        <rFont val="Calibri"/>
        <family val="2"/>
        <charset val="238"/>
        <scheme val="minor"/>
      </rPr>
      <t xml:space="preserve">psychiatrická péče </t>
    </r>
    <r>
      <rPr>
        <b/>
        <i/>
        <sz val="11"/>
        <color theme="1"/>
        <rFont val="Calibri"/>
        <family val="2"/>
        <charset val="238"/>
        <scheme val="minor"/>
      </rPr>
      <t>6-10 dnů a</t>
    </r>
    <r>
      <rPr>
        <i/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rgb="FFFF0000"/>
        <rFont val="Calibri"/>
        <family val="2"/>
        <charset val="238"/>
        <scheme val="minor"/>
      </rPr>
      <t>zvýšená</t>
    </r>
    <r>
      <rPr>
        <i/>
        <sz val="11"/>
        <color theme="1"/>
        <rFont val="Calibri"/>
        <family val="2"/>
        <charset val="238"/>
        <scheme val="minor"/>
      </rPr>
      <t xml:space="preserve"> psychiatrická péče </t>
    </r>
    <r>
      <rPr>
        <i/>
        <sz val="11"/>
        <color rgb="FFFF0000"/>
        <rFont val="Calibri"/>
        <family val="2"/>
        <charset val="238"/>
        <scheme val="minor"/>
      </rPr>
      <t>pro duševní onemocnění</t>
    </r>
  </si>
  <si>
    <r>
      <rPr>
        <i/>
        <sz val="11"/>
        <color rgb="FFFF0000"/>
        <rFont val="Calibri"/>
        <family val="2"/>
        <charset val="238"/>
        <scheme val="minor"/>
      </rPr>
      <t xml:space="preserve">Akutní </t>
    </r>
    <r>
      <rPr>
        <i/>
        <sz val="11"/>
        <color theme="1"/>
        <rFont val="Calibri"/>
        <family val="2"/>
        <charset val="238"/>
        <scheme val="minor"/>
      </rPr>
      <t xml:space="preserve">psychiatrická péče </t>
    </r>
    <r>
      <rPr>
        <b/>
        <i/>
        <sz val="11"/>
        <color theme="1"/>
        <rFont val="Calibri"/>
        <family val="2"/>
        <charset val="238"/>
        <scheme val="minor"/>
      </rPr>
      <t>6-10 dnů</t>
    </r>
    <r>
      <rPr>
        <i/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rgb="FFFF0000"/>
        <rFont val="Calibri"/>
        <family val="2"/>
        <charset val="238"/>
        <scheme val="minor"/>
      </rPr>
      <t>pro duševní onemocnění u pacientů s CC=0-1</t>
    </r>
  </si>
  <si>
    <r>
      <rPr>
        <i/>
        <sz val="11"/>
        <color rgb="FFFF0000"/>
        <rFont val="Calibri"/>
        <family val="2"/>
        <charset val="238"/>
        <scheme val="minor"/>
      </rPr>
      <t xml:space="preserve">Akutní </t>
    </r>
    <r>
      <rPr>
        <i/>
        <sz val="11"/>
        <color theme="1"/>
        <rFont val="Calibri"/>
        <family val="2"/>
        <charset val="238"/>
        <scheme val="minor"/>
      </rPr>
      <t xml:space="preserve">psychiatrická péče </t>
    </r>
    <r>
      <rPr>
        <b/>
        <i/>
        <sz val="11"/>
        <color theme="1"/>
        <rFont val="Calibri"/>
        <family val="2"/>
        <charset val="238"/>
        <scheme val="minor"/>
      </rPr>
      <t>2-5 dnů</t>
    </r>
    <r>
      <rPr>
        <i/>
        <sz val="11"/>
        <color theme="1"/>
        <rFont val="Calibri"/>
        <family val="2"/>
        <charset val="238"/>
        <scheme val="minor"/>
      </rPr>
      <t xml:space="preserve"> a </t>
    </r>
    <r>
      <rPr>
        <i/>
        <sz val="11"/>
        <color rgb="FFFF0000"/>
        <rFont val="Calibri"/>
        <family val="2"/>
        <charset val="238"/>
        <scheme val="minor"/>
      </rPr>
      <t>zvýšená</t>
    </r>
    <r>
      <rPr>
        <i/>
        <sz val="11"/>
        <color theme="1"/>
        <rFont val="Calibri"/>
        <family val="2"/>
        <charset val="238"/>
        <scheme val="minor"/>
      </rPr>
      <t xml:space="preserve"> psychiatrická péče pro </t>
    </r>
    <r>
      <rPr>
        <i/>
        <sz val="11"/>
        <color rgb="FFFF0000"/>
        <rFont val="Calibri"/>
        <family val="2"/>
        <charset val="238"/>
        <scheme val="minor"/>
      </rPr>
      <t>nadužívání alkoholu, léků nebo drog</t>
    </r>
  </si>
  <si>
    <r>
      <rPr>
        <i/>
        <sz val="11"/>
        <color rgb="FFFF0000"/>
        <rFont val="Calibri"/>
        <family val="2"/>
        <charset val="238"/>
        <scheme val="minor"/>
      </rPr>
      <t xml:space="preserve">Akutní </t>
    </r>
    <r>
      <rPr>
        <i/>
        <sz val="11"/>
        <color theme="1"/>
        <rFont val="Calibri"/>
        <family val="2"/>
        <charset val="238"/>
        <scheme val="minor"/>
      </rPr>
      <t xml:space="preserve">psychiatrická péče </t>
    </r>
    <r>
      <rPr>
        <b/>
        <i/>
        <sz val="11"/>
        <color theme="1"/>
        <rFont val="Calibri"/>
        <family val="2"/>
        <charset val="238"/>
        <scheme val="minor"/>
      </rPr>
      <t>2-5 dnů</t>
    </r>
    <r>
      <rPr>
        <i/>
        <sz val="11"/>
        <color theme="1"/>
        <rFont val="Calibri"/>
        <family val="2"/>
        <charset val="238"/>
        <scheme val="minor"/>
      </rPr>
      <t xml:space="preserve"> pro </t>
    </r>
    <r>
      <rPr>
        <i/>
        <sz val="11"/>
        <color rgb="FFFF0000"/>
        <rFont val="Calibri"/>
        <family val="2"/>
        <charset val="238"/>
        <scheme val="minor"/>
      </rPr>
      <t>nadužívání alkoholu, léků nebo drog u pacientů s CC=0-1</t>
    </r>
  </si>
  <si>
    <r>
      <rPr>
        <i/>
        <sz val="11"/>
        <color rgb="FFFF0000"/>
        <rFont val="Calibri"/>
        <family val="2"/>
        <charset val="238"/>
        <scheme val="minor"/>
      </rPr>
      <t xml:space="preserve">Akutní </t>
    </r>
    <r>
      <rPr>
        <i/>
        <sz val="11"/>
        <color theme="1"/>
        <rFont val="Calibri"/>
        <family val="2"/>
        <charset val="238"/>
        <scheme val="minor"/>
      </rPr>
      <t xml:space="preserve">psychiatrická péče </t>
    </r>
    <r>
      <rPr>
        <b/>
        <i/>
        <sz val="11"/>
        <color theme="1"/>
        <rFont val="Calibri"/>
        <family val="2"/>
        <charset val="238"/>
        <scheme val="minor"/>
      </rPr>
      <t>6-10 dnů</t>
    </r>
    <r>
      <rPr>
        <i/>
        <sz val="11"/>
        <color theme="1"/>
        <rFont val="Calibri"/>
        <family val="2"/>
        <charset val="238"/>
        <scheme val="minor"/>
      </rPr>
      <t xml:space="preserve"> a zvýšená psychiatrická péče </t>
    </r>
    <r>
      <rPr>
        <i/>
        <sz val="11"/>
        <color rgb="FFFF0000"/>
        <rFont val="Calibri"/>
        <family val="2"/>
        <charset val="238"/>
        <scheme val="minor"/>
      </rPr>
      <t>pro nadužívání alkoholu, léků nebo drog</t>
    </r>
  </si>
  <si>
    <r>
      <rPr>
        <i/>
        <sz val="11"/>
        <color rgb="FFFF0000"/>
        <rFont val="Calibri"/>
        <family val="2"/>
        <charset val="238"/>
        <scheme val="minor"/>
      </rPr>
      <t>Akutní</t>
    </r>
    <r>
      <rPr>
        <i/>
        <sz val="11"/>
        <color theme="1"/>
        <rFont val="Calibri"/>
        <family val="2"/>
        <charset val="238"/>
        <scheme val="minor"/>
      </rPr>
      <t xml:space="preserve"> psychiatrická péče </t>
    </r>
    <r>
      <rPr>
        <b/>
        <i/>
        <sz val="11"/>
        <color theme="1"/>
        <rFont val="Calibri"/>
        <family val="2"/>
        <charset val="238"/>
        <scheme val="minor"/>
      </rPr>
      <t>11-15 dnů</t>
    </r>
    <r>
      <rPr>
        <i/>
        <sz val="11"/>
        <color theme="1"/>
        <rFont val="Calibri"/>
        <family val="2"/>
        <charset val="238"/>
        <scheme val="minor"/>
      </rPr>
      <t xml:space="preserve"> </t>
    </r>
    <r>
      <rPr>
        <b/>
        <i/>
        <sz val="11"/>
        <color theme="1"/>
        <rFont val="Calibri"/>
        <family val="2"/>
        <charset val="238"/>
        <scheme val="minor"/>
      </rPr>
      <t>bez zvýšené</t>
    </r>
    <r>
      <rPr>
        <i/>
        <sz val="11"/>
        <color theme="1"/>
        <rFont val="Calibri"/>
        <family val="2"/>
        <charset val="238"/>
        <scheme val="minor"/>
      </rPr>
      <t xml:space="preserve"> psychiatrické péče </t>
    </r>
    <r>
      <rPr>
        <i/>
        <sz val="11"/>
        <color rgb="FFFF0000"/>
        <rFont val="Calibri"/>
        <family val="2"/>
        <charset val="238"/>
        <scheme val="minor"/>
      </rPr>
      <t>pro duševní onemocnění u pacientů s CC=0-1</t>
    </r>
  </si>
  <si>
    <r>
      <rPr>
        <i/>
        <sz val="11"/>
        <color rgb="FFFF0000"/>
        <rFont val="Calibri"/>
        <family val="2"/>
        <charset val="238"/>
        <scheme val="minor"/>
      </rPr>
      <t xml:space="preserve">Akutní </t>
    </r>
    <r>
      <rPr>
        <i/>
        <sz val="11"/>
        <color theme="1"/>
        <rFont val="Calibri"/>
        <family val="2"/>
        <charset val="238"/>
        <scheme val="minor"/>
      </rPr>
      <t xml:space="preserve">psychiatrická péče </t>
    </r>
    <r>
      <rPr>
        <b/>
        <i/>
        <sz val="11"/>
        <color theme="1"/>
        <rFont val="Calibri"/>
        <family val="2"/>
        <charset val="238"/>
        <scheme val="minor"/>
      </rPr>
      <t>16-20 dnů</t>
    </r>
    <r>
      <rPr>
        <i/>
        <sz val="11"/>
        <color theme="1"/>
        <rFont val="Calibri"/>
        <family val="2"/>
        <charset val="238"/>
        <scheme val="minor"/>
      </rPr>
      <t xml:space="preserve"> pro duševní onemocnění se zvýšenou psychiatrickou péčí, u pacientů </t>
    </r>
    <r>
      <rPr>
        <i/>
        <sz val="11"/>
        <color rgb="FFFF0000"/>
        <rFont val="Calibri"/>
        <family val="2"/>
        <charset val="238"/>
        <scheme val="minor"/>
      </rPr>
      <t>s poruchami příjmu potravy nebo u pacientů s CC=2-4</t>
    </r>
  </si>
  <si>
    <r>
      <rPr>
        <i/>
        <sz val="11"/>
        <color rgb="FFFF0000"/>
        <rFont val="Calibri"/>
        <family val="2"/>
        <charset val="238"/>
        <scheme val="minor"/>
      </rPr>
      <t xml:space="preserve">Akutní </t>
    </r>
    <r>
      <rPr>
        <i/>
        <sz val="11"/>
        <color theme="1"/>
        <rFont val="Calibri"/>
        <family val="2"/>
        <charset val="238"/>
        <scheme val="minor"/>
      </rPr>
      <t xml:space="preserve">psychiatrická péče </t>
    </r>
    <r>
      <rPr>
        <b/>
        <i/>
        <sz val="11"/>
        <color theme="1"/>
        <rFont val="Calibri"/>
        <family val="2"/>
        <charset val="238"/>
        <scheme val="minor"/>
      </rPr>
      <t>16-20 dnů bez zvýšené</t>
    </r>
    <r>
      <rPr>
        <i/>
        <sz val="11"/>
        <color theme="1"/>
        <rFont val="Calibri"/>
        <family val="2"/>
        <charset val="238"/>
        <scheme val="minor"/>
      </rPr>
      <t xml:space="preserve"> psychiatrické péče </t>
    </r>
    <r>
      <rPr>
        <i/>
        <sz val="11"/>
        <color rgb="FFFF0000"/>
        <rFont val="Calibri"/>
        <family val="2"/>
        <charset val="238"/>
        <scheme val="minor"/>
      </rPr>
      <t>pro duševní onemocnění u pacientů s CC=0-1</t>
    </r>
  </si>
  <si>
    <r>
      <rPr>
        <i/>
        <sz val="11"/>
        <color rgb="FFFF0000"/>
        <rFont val="Calibri"/>
        <family val="2"/>
        <charset val="238"/>
        <scheme val="minor"/>
      </rPr>
      <t xml:space="preserve">Akutní </t>
    </r>
    <r>
      <rPr>
        <i/>
        <sz val="11"/>
        <color theme="1"/>
        <rFont val="Calibri"/>
        <family val="2"/>
        <charset val="238"/>
        <scheme val="minor"/>
      </rPr>
      <t xml:space="preserve">psychiatrická péče </t>
    </r>
    <r>
      <rPr>
        <b/>
        <i/>
        <sz val="11"/>
        <color theme="1"/>
        <rFont val="Calibri"/>
        <family val="2"/>
        <charset val="238"/>
        <scheme val="minor"/>
      </rPr>
      <t>21-25 dnů</t>
    </r>
    <r>
      <rPr>
        <i/>
        <sz val="11"/>
        <color theme="1"/>
        <rFont val="Calibri"/>
        <family val="2"/>
        <charset val="238"/>
        <scheme val="minor"/>
      </rPr>
      <t xml:space="preserve"> pro duševní onemocnění se </t>
    </r>
    <r>
      <rPr>
        <i/>
        <sz val="11"/>
        <color rgb="FFFF0000"/>
        <rFont val="Calibri"/>
        <family val="2"/>
        <charset val="238"/>
        <scheme val="minor"/>
      </rPr>
      <t>zvýšenou</t>
    </r>
    <r>
      <rPr>
        <i/>
        <sz val="11"/>
        <color theme="1"/>
        <rFont val="Calibri"/>
        <family val="2"/>
        <charset val="238"/>
        <scheme val="minor"/>
      </rPr>
      <t xml:space="preserve"> psychiatrickou péčí, u pacientů </t>
    </r>
    <r>
      <rPr>
        <i/>
        <sz val="11"/>
        <color rgb="FFFF0000"/>
        <rFont val="Calibri"/>
        <family val="2"/>
        <charset val="238"/>
        <scheme val="minor"/>
      </rPr>
      <t>s poruchami příjmu potravy nebo u pacientů s CC=2-4</t>
    </r>
  </si>
  <si>
    <r>
      <rPr>
        <i/>
        <sz val="11"/>
        <color rgb="FFFF0000"/>
        <rFont val="Calibri"/>
        <family val="2"/>
        <charset val="238"/>
        <scheme val="minor"/>
      </rPr>
      <t xml:space="preserve">Akutní </t>
    </r>
    <r>
      <rPr>
        <i/>
        <sz val="11"/>
        <color theme="1"/>
        <rFont val="Calibri"/>
        <family val="2"/>
        <charset val="238"/>
        <scheme val="minor"/>
      </rPr>
      <t xml:space="preserve">psychiatrická péče </t>
    </r>
    <r>
      <rPr>
        <b/>
        <i/>
        <sz val="11"/>
        <color theme="1"/>
        <rFont val="Calibri"/>
        <family val="2"/>
        <charset val="238"/>
        <scheme val="minor"/>
      </rPr>
      <t>21-25 dnů</t>
    </r>
    <r>
      <rPr>
        <i/>
        <sz val="11"/>
        <color theme="1"/>
        <rFont val="Calibri"/>
        <family val="2"/>
        <charset val="238"/>
        <scheme val="minor"/>
      </rPr>
      <t xml:space="preserve"> </t>
    </r>
    <r>
      <rPr>
        <b/>
        <i/>
        <sz val="11"/>
        <color theme="1"/>
        <rFont val="Calibri"/>
        <family val="2"/>
        <charset val="238"/>
        <scheme val="minor"/>
      </rPr>
      <t>bez zvýšené</t>
    </r>
    <r>
      <rPr>
        <i/>
        <sz val="11"/>
        <color theme="1"/>
        <rFont val="Calibri"/>
        <family val="2"/>
        <charset val="238"/>
        <scheme val="minor"/>
      </rPr>
      <t xml:space="preserve"> psychiatrické péče </t>
    </r>
    <r>
      <rPr>
        <i/>
        <sz val="11"/>
        <color rgb="FFFF0000"/>
        <rFont val="Calibri"/>
        <family val="2"/>
        <charset val="238"/>
        <scheme val="minor"/>
      </rPr>
      <t>pro duševní onemocnění u pacientů s CC=0-1</t>
    </r>
  </si>
  <si>
    <r>
      <rPr>
        <i/>
        <sz val="11"/>
        <color rgb="FFFF0000"/>
        <rFont val="Calibri"/>
        <family val="2"/>
        <charset val="238"/>
        <scheme val="minor"/>
      </rPr>
      <t xml:space="preserve">Akutní </t>
    </r>
    <r>
      <rPr>
        <i/>
        <sz val="11"/>
        <color theme="1"/>
        <rFont val="Calibri"/>
        <family val="2"/>
        <charset val="238"/>
        <scheme val="minor"/>
      </rPr>
      <t xml:space="preserve">psychiatrická péče </t>
    </r>
    <r>
      <rPr>
        <b/>
        <i/>
        <sz val="11"/>
        <color theme="1"/>
        <rFont val="Calibri"/>
        <family val="2"/>
        <charset val="238"/>
        <scheme val="minor"/>
      </rPr>
      <t xml:space="preserve">26-30 dnů </t>
    </r>
    <r>
      <rPr>
        <i/>
        <sz val="11"/>
        <color theme="1"/>
        <rFont val="Calibri"/>
        <family val="2"/>
        <charset val="238"/>
        <scheme val="minor"/>
      </rPr>
      <t xml:space="preserve">pro duševní onemocnění se zvýšenou psychiatrickou péčí, u pacientů </t>
    </r>
    <r>
      <rPr>
        <i/>
        <sz val="11"/>
        <color rgb="FFFF0000"/>
        <rFont val="Calibri"/>
        <family val="2"/>
        <charset val="238"/>
        <scheme val="minor"/>
      </rPr>
      <t>s poruchami příjmu potravy nebo u pacientů s CC=2-4</t>
    </r>
  </si>
  <si>
    <r>
      <rPr>
        <i/>
        <sz val="11"/>
        <color rgb="FFFF0000"/>
        <rFont val="Calibri"/>
        <family val="2"/>
        <charset val="238"/>
        <scheme val="minor"/>
      </rPr>
      <t xml:space="preserve">Akutní </t>
    </r>
    <r>
      <rPr>
        <i/>
        <sz val="11"/>
        <color theme="1"/>
        <rFont val="Calibri"/>
        <family val="2"/>
        <charset val="238"/>
        <scheme val="minor"/>
      </rPr>
      <t xml:space="preserve">psychiatrická péče </t>
    </r>
    <r>
      <rPr>
        <b/>
        <i/>
        <sz val="11"/>
        <color theme="1"/>
        <rFont val="Calibri"/>
        <family val="2"/>
        <charset val="238"/>
        <scheme val="minor"/>
      </rPr>
      <t>26-30 dnů</t>
    </r>
    <r>
      <rPr>
        <i/>
        <sz val="11"/>
        <color theme="1"/>
        <rFont val="Calibri"/>
        <family val="2"/>
        <charset val="238"/>
        <scheme val="minor"/>
      </rPr>
      <t xml:space="preserve"> </t>
    </r>
    <r>
      <rPr>
        <b/>
        <i/>
        <sz val="11"/>
        <color theme="1"/>
        <rFont val="Calibri"/>
        <family val="2"/>
        <charset val="238"/>
        <scheme val="minor"/>
      </rPr>
      <t>bez zvýšené</t>
    </r>
    <r>
      <rPr>
        <i/>
        <sz val="11"/>
        <color theme="1"/>
        <rFont val="Calibri"/>
        <family val="2"/>
        <charset val="238"/>
        <scheme val="minor"/>
      </rPr>
      <t xml:space="preserve"> psychiatrické péče </t>
    </r>
    <r>
      <rPr>
        <i/>
        <sz val="11"/>
        <color rgb="FFFF0000"/>
        <rFont val="Calibri"/>
        <family val="2"/>
        <charset val="238"/>
        <scheme val="minor"/>
      </rPr>
      <t>pro duševní onemocnění u pacientů s CC=0-1</t>
    </r>
  </si>
  <si>
    <r>
      <rPr>
        <i/>
        <sz val="11"/>
        <color rgb="FFFF0000"/>
        <rFont val="Calibri"/>
        <family val="2"/>
        <charset val="238"/>
        <scheme val="minor"/>
      </rPr>
      <t xml:space="preserve">Akutní </t>
    </r>
    <r>
      <rPr>
        <i/>
        <sz val="11"/>
        <color theme="1"/>
        <rFont val="Calibri"/>
        <family val="2"/>
        <charset val="238"/>
        <scheme val="minor"/>
      </rPr>
      <t xml:space="preserve">psychiatrická péče </t>
    </r>
    <r>
      <rPr>
        <b/>
        <i/>
        <sz val="11"/>
        <color theme="1"/>
        <rFont val="Calibri"/>
        <family val="2"/>
        <charset val="238"/>
        <scheme val="minor"/>
      </rPr>
      <t xml:space="preserve">31 a více dnů </t>
    </r>
    <r>
      <rPr>
        <i/>
        <sz val="11"/>
        <color theme="1"/>
        <rFont val="Calibri"/>
        <family val="2"/>
        <charset val="238"/>
        <scheme val="minor"/>
      </rPr>
      <t>pro duševní onemocnění se</t>
    </r>
    <r>
      <rPr>
        <i/>
        <sz val="11"/>
        <color rgb="FFFF0000"/>
        <rFont val="Calibri"/>
        <family val="2"/>
        <charset val="238"/>
        <scheme val="minor"/>
      </rPr>
      <t xml:space="preserve"> zvýšenou </t>
    </r>
    <r>
      <rPr>
        <i/>
        <sz val="11"/>
        <color theme="1"/>
        <rFont val="Calibri"/>
        <family val="2"/>
        <charset val="238"/>
        <scheme val="minor"/>
      </rPr>
      <t xml:space="preserve">psychiatrickou péčí, u pacientů </t>
    </r>
    <r>
      <rPr>
        <i/>
        <sz val="11"/>
        <color rgb="FFFF0000"/>
        <rFont val="Calibri"/>
        <family val="2"/>
        <charset val="238"/>
        <scheme val="minor"/>
      </rPr>
      <t>s poruchami příjmu potravy nebo u pacientů s CC=2-4</t>
    </r>
  </si>
  <si>
    <r>
      <rPr>
        <i/>
        <sz val="11"/>
        <color rgb="FFFF0000"/>
        <rFont val="Calibri"/>
        <family val="2"/>
        <charset val="238"/>
        <scheme val="minor"/>
      </rPr>
      <t>Akutní</t>
    </r>
    <r>
      <rPr>
        <i/>
        <sz val="11"/>
        <color theme="1"/>
        <rFont val="Calibri"/>
        <family val="2"/>
        <charset val="238"/>
        <scheme val="minor"/>
      </rPr>
      <t xml:space="preserve"> psychiatrická péče </t>
    </r>
    <r>
      <rPr>
        <b/>
        <i/>
        <sz val="11"/>
        <color theme="1"/>
        <rFont val="Calibri"/>
        <family val="2"/>
        <charset val="238"/>
        <scheme val="minor"/>
      </rPr>
      <t>31 a více dnů</t>
    </r>
    <r>
      <rPr>
        <i/>
        <sz val="11"/>
        <color theme="1"/>
        <rFont val="Calibri"/>
        <family val="2"/>
        <charset val="238"/>
        <scheme val="minor"/>
      </rPr>
      <t xml:space="preserve"> </t>
    </r>
    <r>
      <rPr>
        <b/>
        <i/>
        <sz val="11"/>
        <color theme="1"/>
        <rFont val="Calibri"/>
        <family val="2"/>
        <charset val="238"/>
        <scheme val="minor"/>
      </rPr>
      <t xml:space="preserve">bez zvýšené </t>
    </r>
    <r>
      <rPr>
        <i/>
        <sz val="11"/>
        <color theme="1"/>
        <rFont val="Calibri"/>
        <family val="2"/>
        <charset val="238"/>
        <scheme val="minor"/>
      </rPr>
      <t xml:space="preserve">psychiatrické péče </t>
    </r>
    <r>
      <rPr>
        <i/>
        <sz val="11"/>
        <color rgb="FFFF0000"/>
        <rFont val="Calibri"/>
        <family val="2"/>
        <charset val="238"/>
        <scheme val="minor"/>
      </rPr>
      <t>pro duševní onemocnění u pacientů s CC=0-1</t>
    </r>
  </si>
  <si>
    <r>
      <rPr>
        <i/>
        <sz val="11"/>
        <color rgb="FFFF0000"/>
        <rFont val="Calibri"/>
        <family val="2"/>
        <charset val="238"/>
        <scheme val="minor"/>
      </rPr>
      <t xml:space="preserve">Krátkodobá akutní </t>
    </r>
    <r>
      <rPr>
        <i/>
        <sz val="11"/>
        <color theme="1"/>
        <rFont val="Calibri"/>
        <family val="2"/>
        <charset val="238"/>
        <scheme val="minor"/>
      </rPr>
      <t xml:space="preserve">a </t>
    </r>
    <r>
      <rPr>
        <i/>
        <sz val="11"/>
        <color rgb="FFFF0000"/>
        <rFont val="Calibri"/>
        <family val="2"/>
        <charset val="238"/>
        <scheme val="minor"/>
      </rPr>
      <t>zvýšená</t>
    </r>
    <r>
      <rPr>
        <i/>
        <sz val="11"/>
        <color theme="1"/>
        <rFont val="Calibri"/>
        <family val="2"/>
        <charset val="238"/>
        <scheme val="minor"/>
      </rPr>
      <t xml:space="preserve"> psychiatrická péče </t>
    </r>
    <r>
      <rPr>
        <i/>
        <sz val="11"/>
        <color rgb="FFFF0000"/>
        <rFont val="Calibri"/>
        <family val="2"/>
        <charset val="238"/>
        <scheme val="minor"/>
      </rPr>
      <t>pro duševní onemocnění</t>
    </r>
  </si>
  <si>
    <r>
      <rPr>
        <i/>
        <sz val="11"/>
        <color rgb="FFFF0000"/>
        <rFont val="Calibri"/>
        <family val="2"/>
        <charset val="238"/>
        <scheme val="minor"/>
      </rPr>
      <t xml:space="preserve">Krátkodobá akutní </t>
    </r>
    <r>
      <rPr>
        <i/>
        <sz val="11"/>
        <color theme="1"/>
        <rFont val="Calibri"/>
        <family val="2"/>
        <charset val="238"/>
        <scheme val="minor"/>
      </rPr>
      <t xml:space="preserve">psychiatrická péče nebo </t>
    </r>
    <r>
      <rPr>
        <i/>
        <sz val="11"/>
        <color rgb="FFFF0000"/>
        <rFont val="Calibri"/>
        <family val="2"/>
        <charset val="238"/>
        <scheme val="minor"/>
      </rPr>
      <t>diagnostika</t>
    </r>
    <r>
      <rPr>
        <i/>
        <sz val="11"/>
        <color theme="1"/>
        <rFont val="Calibri"/>
        <family val="2"/>
        <charset val="238"/>
        <scheme val="minor"/>
      </rPr>
      <t xml:space="preserve"> pro duševní onemocnění u pacientů </t>
    </r>
    <r>
      <rPr>
        <i/>
        <sz val="11"/>
        <color rgb="FFFF0000"/>
        <rFont val="Calibri"/>
        <family val="2"/>
        <charset val="238"/>
        <scheme val="minor"/>
      </rPr>
      <t>s poruchami příjmu potravy nebo s CC=2-4</t>
    </r>
  </si>
  <si>
    <r>
      <rPr>
        <i/>
        <sz val="11"/>
        <color rgb="FFFF0000"/>
        <rFont val="Calibri"/>
        <family val="2"/>
        <charset val="238"/>
        <scheme val="minor"/>
      </rPr>
      <t xml:space="preserve">Krátkodobá akutní </t>
    </r>
    <r>
      <rPr>
        <i/>
        <sz val="11"/>
        <color theme="1"/>
        <rFont val="Calibri"/>
        <family val="2"/>
        <charset val="238"/>
        <scheme val="minor"/>
      </rPr>
      <t xml:space="preserve">psychiatrická péče nebo </t>
    </r>
    <r>
      <rPr>
        <i/>
        <sz val="11"/>
        <color rgb="FFFF0000"/>
        <rFont val="Calibri"/>
        <family val="2"/>
        <charset val="238"/>
        <scheme val="minor"/>
      </rPr>
      <t>diagnostika</t>
    </r>
    <r>
      <rPr>
        <i/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rgb="FFFF0000"/>
        <rFont val="Calibri"/>
        <family val="2"/>
        <charset val="238"/>
        <scheme val="minor"/>
      </rPr>
      <t>pro duševní onemocnění u pacientů s CC=0-1</t>
    </r>
  </si>
  <si>
    <r>
      <rPr>
        <i/>
        <sz val="11"/>
        <color rgb="FFFF0000"/>
        <rFont val="Calibri"/>
        <family val="2"/>
        <charset val="238"/>
        <scheme val="minor"/>
      </rPr>
      <t xml:space="preserve">Akutní </t>
    </r>
    <r>
      <rPr>
        <i/>
        <sz val="11"/>
        <color theme="1"/>
        <rFont val="Calibri"/>
        <family val="2"/>
        <charset val="238"/>
        <scheme val="minor"/>
      </rPr>
      <t xml:space="preserve">psychiatrická péče </t>
    </r>
    <r>
      <rPr>
        <b/>
        <i/>
        <sz val="11"/>
        <color theme="1"/>
        <rFont val="Calibri"/>
        <family val="2"/>
        <charset val="238"/>
        <scheme val="minor"/>
      </rPr>
      <t xml:space="preserve">11-15 dnů </t>
    </r>
    <r>
      <rPr>
        <i/>
        <sz val="11"/>
        <color theme="1"/>
        <rFont val="Calibri"/>
        <family val="2"/>
        <charset val="238"/>
        <scheme val="minor"/>
      </rPr>
      <t xml:space="preserve">pro duševní onemocnění se </t>
    </r>
    <r>
      <rPr>
        <i/>
        <sz val="11"/>
        <color rgb="FFFF0000"/>
        <rFont val="Calibri"/>
        <family val="2"/>
        <charset val="238"/>
        <scheme val="minor"/>
      </rPr>
      <t>zvýšenou</t>
    </r>
    <r>
      <rPr>
        <i/>
        <sz val="11"/>
        <color theme="1"/>
        <rFont val="Calibri"/>
        <family val="2"/>
        <charset val="238"/>
        <scheme val="minor"/>
      </rPr>
      <t xml:space="preserve"> psychiatrickou péčí, u pacientů </t>
    </r>
    <r>
      <rPr>
        <i/>
        <sz val="11"/>
        <color rgb="FFFF0000"/>
        <rFont val="Calibri"/>
        <family val="2"/>
        <charset val="238"/>
        <scheme val="minor"/>
      </rPr>
      <t>s poruchami příjmu potravy nebo u pacientů s CC=2-4</t>
    </r>
  </si>
  <si>
    <t>poruch příjmu potravy</t>
  </si>
  <si>
    <t>poruchy příjmu potravy</t>
  </si>
  <si>
    <t>Core business</t>
  </si>
  <si>
    <t>Položka</t>
  </si>
  <si>
    <t>Cena J</t>
  </si>
  <si>
    <t>Výnosy</t>
  </si>
  <si>
    <t>poč</t>
  </si>
  <si>
    <t>Ambulance</t>
  </si>
  <si>
    <t>Lůžka</t>
  </si>
  <si>
    <t>Součet z Úhrada</t>
  </si>
  <si>
    <t>Cena HP</t>
  </si>
  <si>
    <t xml:space="preserve">Výnosy DRG </t>
  </si>
  <si>
    <t>F131</t>
  </si>
  <si>
    <t>F191</t>
  </si>
  <si>
    <t>F192</t>
  </si>
  <si>
    <t>F200</t>
  </si>
  <si>
    <t>F230</t>
  </si>
  <si>
    <t>F231</t>
  </si>
  <si>
    <t>F232</t>
  </si>
  <si>
    <t>F250</t>
  </si>
  <si>
    <t>F251</t>
  </si>
  <si>
    <t>F252</t>
  </si>
  <si>
    <t>F28</t>
  </si>
  <si>
    <t>F29</t>
  </si>
  <si>
    <t>F310</t>
  </si>
  <si>
    <t>F319</t>
  </si>
  <si>
    <t>F321</t>
  </si>
  <si>
    <t>F322</t>
  </si>
  <si>
    <t>F323</t>
  </si>
  <si>
    <t>F340</t>
  </si>
  <si>
    <t>F402</t>
  </si>
  <si>
    <t>F412</t>
  </si>
  <si>
    <t>F419</t>
  </si>
  <si>
    <t>F422</t>
  </si>
  <si>
    <t>F431</t>
  </si>
  <si>
    <t>F432</t>
  </si>
  <si>
    <t>F500</t>
  </si>
  <si>
    <t>F501</t>
  </si>
  <si>
    <t>F502</t>
  </si>
  <si>
    <t>F508</t>
  </si>
  <si>
    <t>F603</t>
  </si>
  <si>
    <t>F608</t>
  </si>
  <si>
    <t>F710</t>
  </si>
  <si>
    <t>F718</t>
  </si>
  <si>
    <t>F803</t>
  </si>
  <si>
    <t>F840</t>
  </si>
  <si>
    <t>F900</t>
  </si>
  <si>
    <t>F901</t>
  </si>
  <si>
    <t>F910</t>
  </si>
  <si>
    <t>F920</t>
  </si>
  <si>
    <t>F928</t>
  </si>
  <si>
    <t>F929</t>
  </si>
  <si>
    <t>F938</t>
  </si>
  <si>
    <t>F952</t>
  </si>
  <si>
    <t>T426</t>
  </si>
  <si>
    <t>D500</t>
  </si>
  <si>
    <t>E031</t>
  </si>
  <si>
    <t>E038</t>
  </si>
  <si>
    <t>E063</t>
  </si>
  <si>
    <t>F100</t>
  </si>
  <si>
    <t>F121</t>
  </si>
  <si>
    <t>F130</t>
  </si>
  <si>
    <t>F401</t>
  </si>
  <si>
    <t>F444</t>
  </si>
  <si>
    <t>F445</t>
  </si>
  <si>
    <t>F446</t>
  </si>
  <si>
    <t>F447</t>
  </si>
  <si>
    <t>F451</t>
  </si>
  <si>
    <t>F509</t>
  </si>
  <si>
    <t>F640</t>
  </si>
  <si>
    <t>F700</t>
  </si>
  <si>
    <t>F701</t>
  </si>
  <si>
    <t>F720</t>
  </si>
  <si>
    <t>F721</t>
  </si>
  <si>
    <t>F802</t>
  </si>
  <si>
    <t>F808</t>
  </si>
  <si>
    <t>F845</t>
  </si>
  <si>
    <t>F950</t>
  </si>
  <si>
    <t>F980</t>
  </si>
  <si>
    <t>G403</t>
  </si>
  <si>
    <t>G440</t>
  </si>
  <si>
    <t>H624</t>
  </si>
  <si>
    <t>J030</t>
  </si>
  <si>
    <t>J039</t>
  </si>
  <si>
    <t>J068</t>
  </si>
  <si>
    <t>J450</t>
  </si>
  <si>
    <t>K219</t>
  </si>
  <si>
    <t>L030</t>
  </si>
  <si>
    <t>L208</t>
  </si>
  <si>
    <t>L209</t>
  </si>
  <si>
    <t>L232</t>
  </si>
  <si>
    <t>L700</t>
  </si>
  <si>
    <t>N910</t>
  </si>
  <si>
    <t>N911</t>
  </si>
  <si>
    <t>R040</t>
  </si>
  <si>
    <t>R55</t>
  </si>
  <si>
    <t>S800</t>
  </si>
  <si>
    <t>T188</t>
  </si>
  <si>
    <t>T393</t>
  </si>
  <si>
    <t>T435</t>
  </si>
  <si>
    <t>U071</t>
  </si>
  <si>
    <t>U6975</t>
  </si>
  <si>
    <t>Z290</t>
  </si>
  <si>
    <t>Z915</t>
  </si>
  <si>
    <t>(Prázdné)</t>
  </si>
  <si>
    <t>Název diagnózy Dg</t>
  </si>
  <si>
    <t>Název diagnózy Dg1</t>
  </si>
  <si>
    <t>Podezření na COVID-19</t>
  </si>
  <si>
    <t>Sekundární amenorea</t>
  </si>
  <si>
    <t>Lehká mentální retardace - žádná nebo minimální porucha chování</t>
  </si>
  <si>
    <t>COVID-19, virus laboratorně prokázán</t>
  </si>
  <si>
    <t>Primární amenorea</t>
  </si>
  <si>
    <t>Sebepoškození v osobní anamnéze</t>
  </si>
  <si>
    <t>Flegmóna (celulitida) prstů ruky a nohy</t>
  </si>
  <si>
    <t>Jiné nemoci horních dýchacích cest</t>
  </si>
  <si>
    <t>Astma převážně alergické</t>
  </si>
  <si>
    <t>Disociativní anestezie a ztráta citlivosti</t>
  </si>
  <si>
    <t>Autoimunitní tyroiditida</t>
  </si>
  <si>
    <t>Generalizovaná idiopatická epilepsie a epileptické syndromy</t>
  </si>
  <si>
    <t>Transsexualismus</t>
  </si>
  <si>
    <t>Jiné akutní infekce horních dýchacích cest na více místech</t>
  </si>
  <si>
    <t>Sociální fobie</t>
  </si>
  <si>
    <t>Gastroezofageální refluxní onemocnění bez ezofagitidy</t>
  </si>
  <si>
    <t>Lehká mentální retardace - význam.por.chování vyžad.pozorn.n.léčbu</t>
  </si>
  <si>
    <t>Poruchy způsobené alkoholem - akutní intoxikace</t>
  </si>
  <si>
    <t>Anemie z nedostatku železa, sekundární po ztrátě krve (chronická)</t>
  </si>
  <si>
    <t>Krvácení z nosu [epistaxis]</t>
  </si>
  <si>
    <t>Jiná atopická dermatitida</t>
  </si>
  <si>
    <t>Receptivní porucha řeči</t>
  </si>
  <si>
    <t>Porucha příjmu potravy NS</t>
  </si>
  <si>
    <t>Smíšené disociativní (konverzní) poruchy</t>
  </si>
  <si>
    <t>Jiná určená hypotyreóza</t>
  </si>
  <si>
    <t>Mdloba (synkopa) a zhroucení (kolaps)</t>
  </si>
  <si>
    <t>Alergická kontaktní dermatitida způsob. kosmetickými přípravky</t>
  </si>
  <si>
    <t>Cizí těleso v jiných a více částech trávicího ústrojí</t>
  </si>
  <si>
    <t>Těžká mentální retardace - význam.por.chování vyžad.pozorn.n.léčbu</t>
  </si>
  <si>
    <t>Disociativní záchvaty</t>
  </si>
  <si>
    <t>Vrozená hypotyreóza bez strumy</t>
  </si>
  <si>
    <t>Neorganická enuréza</t>
  </si>
  <si>
    <t>Nediferencovaná somatoformní porucha</t>
  </si>
  <si>
    <t>Těžká mentální retardace - žádná nebo minimální porucha chování</t>
  </si>
  <si>
    <t>Atopická dermatitida NS</t>
  </si>
  <si>
    <t>Syndrom nakupených bolestí hlavy</t>
  </si>
  <si>
    <t>Acne vulgaris</t>
  </si>
  <si>
    <t>Otitis externa při jiných nemocech ZJ</t>
  </si>
  <si>
    <t>Streptokoková tonzilitida</t>
  </si>
  <si>
    <t>Otrava léčivy - jiná nesteroidní protizánětlivá léčiva (NSA)</t>
  </si>
  <si>
    <t>Zhmoždění (kontuze) kolena</t>
  </si>
  <si>
    <t>Otrava léčivy - jiná a neurčená antipsychotika a neuroleptika</t>
  </si>
  <si>
    <t>Poruchy způsobené sedativy n. hypnotiky - akutní intoxikace</t>
  </si>
  <si>
    <t>Disociativní motorické poruchy</t>
  </si>
  <si>
    <t>Poruchy způsobené kanabinoidy - škodlivé použití</t>
  </si>
  <si>
    <t>Izolace</t>
  </si>
  <si>
    <t>Přechodná tiková porucha</t>
  </si>
  <si>
    <t>Jiné vývojové poruchy řeči nebo jazyka</t>
  </si>
  <si>
    <t>Dg1</t>
  </si>
  <si>
    <t>Dg</t>
  </si>
  <si>
    <t>DG1</t>
  </si>
  <si>
    <t>PP</t>
  </si>
  <si>
    <t>Hlavní diagnózy - poruchy příjmu potravy</t>
  </si>
  <si>
    <t>•F500Mentální anorexie</t>
  </si>
  <si>
    <t>•F501Atypická mentální anorexie</t>
  </si>
  <si>
    <t>•F502Mentální bulimie</t>
  </si>
  <si>
    <t>•F503Atypická mentální bulimie</t>
  </si>
  <si>
    <t>•F504Přejídání spojené s psychologickými poruchami</t>
  </si>
  <si>
    <t>•F505Zvracení spojené s jinými psychologickými poruchami</t>
  </si>
  <si>
    <t>•F508Jiné poruchy příjmu potravy</t>
  </si>
  <si>
    <t>•F509Porucha příjmu potravy NS</t>
  </si>
  <si>
    <t>Jiné specifické poruchy osobnosti</t>
  </si>
  <si>
    <t>Poruchy přizpůsobení</t>
  </si>
  <si>
    <t>Mentální anorexie</t>
  </si>
  <si>
    <t>Středně těžká depresivní fáze</t>
  </si>
  <si>
    <t>Atypická mentální anorexie</t>
  </si>
  <si>
    <t>Střední mentální retardace - žádná nebo minimální porucha chování</t>
  </si>
  <si>
    <t>Mentální bulimie</t>
  </si>
  <si>
    <t>Smíšené nutkavé myšlenky a činy</t>
  </si>
  <si>
    <t>Poruchy způsobené více drogami - škodlivé použití</t>
  </si>
  <si>
    <t>Porucha aktivity a pozornosti</t>
  </si>
  <si>
    <t>Smíšená úzkostná a depresivní porucha</t>
  </si>
  <si>
    <t>Jiné poruchy příjmu potravy</t>
  </si>
  <si>
    <t>Jiné smíšené poruchy chování a emocí</t>
  </si>
  <si>
    <t>Posttraumatická stresová porucha</t>
  </si>
  <si>
    <t>Poruchy způsobené více drogami - syndrom závislosti</t>
  </si>
  <si>
    <t>Hyperkinetická porucha chování</t>
  </si>
  <si>
    <t>Porucha chování vázaná na vztahy k rodině</t>
  </si>
  <si>
    <t>Smíšená porucha chování a emocí NS</t>
  </si>
  <si>
    <t>Komb. tiková porucha vokální a mnohoč. motorická (Touretteův syndrom)</t>
  </si>
  <si>
    <t>Aspergerův syndrom</t>
  </si>
  <si>
    <t>počet</t>
  </si>
  <si>
    <t>počet kódu</t>
  </si>
  <si>
    <t>Počet</t>
  </si>
  <si>
    <t>Bez uvedení diagnózy</t>
  </si>
  <si>
    <t>NS 2121  -  DĚTSKÁ PSYCHIATRICKÁ KLINIKA 2.LF UK A FN MOTOL</t>
  </si>
  <si>
    <t>rok   2021</t>
  </si>
  <si>
    <t>rok   2022</t>
  </si>
  <si>
    <t>2022/2021</t>
  </si>
  <si>
    <t>Léčiva a diagnostika</t>
  </si>
  <si>
    <t>Krev a krevní deriváty</t>
  </si>
  <si>
    <t>Zdrav.materiál</t>
  </si>
  <si>
    <t>MAT.  CELKEM</t>
  </si>
  <si>
    <t>Osobní náklady</t>
  </si>
  <si>
    <t>Služby</t>
  </si>
  <si>
    <t>Ostatní náklady</t>
  </si>
  <si>
    <t>NÁKLADY CELKEM BEZ ODPISŮ</t>
  </si>
  <si>
    <t>BODY AMBULANCE</t>
  </si>
  <si>
    <t>BODY HOSPITALIZACE</t>
  </si>
  <si>
    <t>VÝNOSY  "6"</t>
  </si>
  <si>
    <t>POČET PAC. VČ. DOPROVODŮ</t>
  </si>
  <si>
    <t>(přijatí + předaní)</t>
  </si>
  <si>
    <t>ÚVAZKY</t>
  </si>
  <si>
    <t>Lékaři</t>
  </si>
  <si>
    <t>Sestry</t>
  </si>
  <si>
    <t>ZP odborná způs.</t>
  </si>
  <si>
    <t>ZP pod dohledem</t>
  </si>
  <si>
    <t>JOP odborná způs.</t>
  </si>
  <si>
    <t>THP</t>
  </si>
  <si>
    <t>Dělníci a provoz.prac.</t>
  </si>
  <si>
    <t>ÚDRŽBA  účet 511</t>
  </si>
  <si>
    <t>OBSAŽENO V POLOŽCE SLUŽBY</t>
  </si>
  <si>
    <t>Odpisy majetku (OIM)</t>
  </si>
  <si>
    <t>ODPISY  +  ÚDRŽBA</t>
  </si>
  <si>
    <t>počet OD</t>
  </si>
  <si>
    <t>Počet OD :</t>
  </si>
  <si>
    <t>Náklad na OD (2022)</t>
  </si>
  <si>
    <t>majetek je odepsaný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</si>
</sst>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Kč&quot;_-;\-* #,##0.00\ &quot;Kč&quot;_-;_-* &quot;-&quot;??\ &quot;Kč&quot;_-;_-@_-"/>
    <numFmt numFmtId="164" formatCode="0.0%"/>
    <numFmt numFmtId="165" formatCode="_-* #,##0\ &quot;Kč&quot;_-;\-* #,##0\ &quot;Kč&quot;_-;_-* &quot;-&quot;??\ &quot;Kč&quot;_-;_-@_-"/>
    <numFmt numFmtId="166" formatCode="#,##0.0000"/>
    <numFmt numFmtId="167" formatCode="#,##0.0"/>
    <numFmt numFmtId="168" formatCode="_-* #,##0\ [$Kč-405]_-;\-* #,##0\ [$Kč-405]_-;_-* &quot;-&quot;??\ [$Kč-405]_-;_-@_-"/>
    <numFmt numFmtId="169" formatCode="m/d/yy"/>
    <numFmt numFmtId="170" formatCode="_-* #,##0.00\ [$Kč-405]_-;\-* #,##0.00\ [$Kč-405]_-;_-* &quot;-&quot;??\ [$Kč-405]_-;_-@_-"/>
    <numFmt numFmtId="171" formatCode="#,##0&quot;Kč&quot;"/>
    <numFmt numFmtId="172" formatCode="#,##0.00\ &quot;Kč&quot;"/>
    <numFmt numFmtId="173" formatCode="#,##0\ &quot;Kč&quot;"/>
  </numFmts>
  <fonts count="3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i/>
      <sz val="11"/>
      <color rgb="FFFF0000"/>
      <name val="Calibri"/>
      <family val="2"/>
      <charset val="238"/>
      <scheme val="minor"/>
    </font>
    <font>
      <sz val="12"/>
      <color rgb="FF333333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i/>
      <sz val="10"/>
      <color rgb="FFFF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Helv"/>
      <charset val="238"/>
    </font>
    <font>
      <b/>
      <sz val="10"/>
      <name val="Helv"/>
      <charset val="238"/>
    </font>
    <font>
      <b/>
      <i/>
      <sz val="10"/>
      <color rgb="FF0070C0"/>
      <name val="Helv"/>
      <charset val="238"/>
    </font>
    <font>
      <sz val="12"/>
      <color rgb="FF222222"/>
      <name val="Arial"/>
      <family val="2"/>
      <charset val="238"/>
    </font>
    <font>
      <u/>
      <sz val="11"/>
      <color theme="10"/>
      <name val="Calibri"/>
      <family val="2"/>
      <charset val="238"/>
    </font>
    <font>
      <b/>
      <u/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2060"/>
      <name val="Arial"/>
      <family val="2"/>
      <charset val="238"/>
    </font>
    <font>
      <b/>
      <i/>
      <sz val="11"/>
      <color theme="0" tint="-0.499984740745262"/>
      <name val="Calibri"/>
      <family val="2"/>
      <charset val="238"/>
      <scheme val="minor"/>
    </font>
    <font>
      <b/>
      <sz val="10"/>
      <color theme="0" tint="-0.499984740745262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rgb="FFC0C0C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18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D0D7E5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rgb="FFD0D7E5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rgb="FFD0D7E5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rgb="FFD0D7E5"/>
      </left>
      <right style="thin">
        <color theme="1"/>
      </right>
      <top style="thin">
        <color auto="1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dotted">
        <color theme="1"/>
      </bottom>
      <diagonal/>
    </border>
    <border>
      <left style="thin">
        <color rgb="FFD0D7E5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thin">
        <color rgb="FFD0D7E5"/>
      </right>
      <top style="dotted">
        <color theme="1"/>
      </top>
      <bottom style="dotted">
        <color theme="1"/>
      </bottom>
      <diagonal/>
    </border>
    <border>
      <left style="thin">
        <color rgb="FFD0D7E5"/>
      </left>
      <right style="thin">
        <color theme="1"/>
      </right>
      <top style="dotted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medium">
        <color indexed="64"/>
      </bottom>
      <diagonal/>
    </border>
    <border>
      <left style="thin">
        <color theme="1"/>
      </left>
      <right style="thin">
        <color rgb="FFD0D7E5"/>
      </right>
      <top style="dotted">
        <color theme="1"/>
      </top>
      <bottom style="medium">
        <color indexed="64"/>
      </bottom>
      <diagonal/>
    </border>
    <border>
      <left style="thin">
        <color rgb="FFD0D7E5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/>
      <bottom style="dotted">
        <color theme="1"/>
      </bottom>
      <diagonal/>
    </border>
    <border>
      <left style="thin">
        <color theme="1"/>
      </left>
      <right/>
      <top style="dotted">
        <color theme="1"/>
      </top>
      <bottom style="dotted">
        <color theme="1"/>
      </bottom>
      <diagonal/>
    </border>
    <border>
      <left style="thin">
        <color theme="1"/>
      </left>
      <right/>
      <top style="dotted">
        <color theme="1"/>
      </top>
      <bottom style="medium">
        <color indexed="64"/>
      </bottom>
      <diagonal/>
    </border>
    <border>
      <left style="thin">
        <color rgb="FFD0D7E5"/>
      </left>
      <right style="thin">
        <color theme="1"/>
      </right>
      <top/>
      <bottom style="dotted">
        <color theme="1"/>
      </bottom>
      <diagonal/>
    </border>
    <border>
      <left style="thin">
        <color theme="1"/>
      </left>
      <right style="thin">
        <color theme="1"/>
      </right>
      <top/>
      <bottom style="dotted">
        <color theme="1"/>
      </bottom>
      <diagonal/>
    </border>
    <border>
      <left style="thin">
        <color rgb="FFD0D7E5"/>
      </left>
      <right style="thin">
        <color theme="1"/>
      </right>
      <top style="dotted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thin">
        <color indexed="64"/>
      </bottom>
      <diagonal/>
    </border>
    <border>
      <left style="thin">
        <color theme="1"/>
      </left>
      <right/>
      <top style="dotted">
        <color theme="1"/>
      </top>
      <bottom style="thin">
        <color indexed="64"/>
      </bottom>
      <diagonal/>
    </border>
    <border>
      <left style="thin">
        <color rgb="FFD0D7E5"/>
      </left>
      <right/>
      <top/>
      <bottom style="dotted">
        <color theme="1"/>
      </bottom>
      <diagonal/>
    </border>
    <border>
      <left/>
      <right/>
      <top/>
      <bottom style="dotted">
        <color theme="1"/>
      </bottom>
      <diagonal/>
    </border>
    <border>
      <left style="thin">
        <color rgb="FFD0D7E5"/>
      </left>
      <right/>
      <top style="dotted">
        <color theme="1"/>
      </top>
      <bottom style="dotted">
        <color theme="1"/>
      </bottom>
      <diagonal/>
    </border>
    <border>
      <left/>
      <right/>
      <top style="dotted">
        <color theme="1"/>
      </top>
      <bottom style="dotted">
        <color theme="1"/>
      </bottom>
      <diagonal/>
    </border>
    <border>
      <left style="thin">
        <color theme="1"/>
      </left>
      <right style="thin">
        <color rgb="FFD0D7E5"/>
      </right>
      <top/>
      <bottom style="dotted">
        <color theme="1"/>
      </bottom>
      <diagonal/>
    </border>
    <border>
      <left style="thin">
        <color rgb="FFD0D7E5"/>
      </left>
      <right/>
      <top style="dotted">
        <color theme="1"/>
      </top>
      <bottom style="medium">
        <color indexed="64"/>
      </bottom>
      <diagonal/>
    </border>
    <border>
      <left/>
      <right/>
      <top style="dotted">
        <color theme="1"/>
      </top>
      <bottom style="medium">
        <color indexed="64"/>
      </bottom>
      <diagonal/>
    </border>
    <border>
      <left style="thin">
        <color rgb="FFD0D7E5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auto="1"/>
      </right>
      <top/>
      <bottom style="dotted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tted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rgb="FFD0D7E5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0D7E5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</cellStyleXfs>
  <cellXfs count="395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/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0" borderId="0" xfId="0" pivotButton="1"/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0" xfId="0" applyBorder="1" applyAlignment="1">
      <alignment horizontal="left"/>
    </xf>
    <xf numFmtId="0" fontId="5" fillId="0" borderId="0" xfId="0" applyFont="1"/>
    <xf numFmtId="0" fontId="4" fillId="0" borderId="14" xfId="0" applyFont="1" applyFill="1" applyBorder="1" applyAlignment="1" applyProtection="1">
      <alignment vertical="center" wrapText="1"/>
    </xf>
    <xf numFmtId="0" fontId="5" fillId="0" borderId="2" xfId="0" applyFont="1" applyBorder="1"/>
    <xf numFmtId="0" fontId="0" fillId="0" borderId="2" xfId="0" applyNumberFormat="1" applyBorder="1"/>
    <xf numFmtId="0" fontId="0" fillId="0" borderId="2" xfId="0" applyBorder="1"/>
    <xf numFmtId="0" fontId="6" fillId="0" borderId="16" xfId="0" applyFont="1" applyFill="1" applyBorder="1" applyAlignment="1" applyProtection="1">
      <alignment vertical="center" wrapText="1"/>
    </xf>
    <xf numFmtId="0" fontId="0" fillId="0" borderId="17" xfId="0" applyBorder="1"/>
    <xf numFmtId="3" fontId="5" fillId="0" borderId="17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4" borderId="13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vertical="center" wrapText="1"/>
    </xf>
    <xf numFmtId="0" fontId="4" fillId="0" borderId="19" xfId="0" applyFont="1" applyFill="1" applyBorder="1" applyAlignment="1" applyProtection="1">
      <alignment horizontal="center" wrapText="1"/>
    </xf>
    <xf numFmtId="3" fontId="4" fillId="0" borderId="19" xfId="0" applyNumberFormat="1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center" wrapText="1"/>
    </xf>
    <xf numFmtId="3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vertical="center" wrapText="1"/>
    </xf>
    <xf numFmtId="0" fontId="4" fillId="0" borderId="23" xfId="0" applyFont="1" applyFill="1" applyBorder="1" applyAlignment="1" applyProtection="1">
      <alignment horizont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0" fillId="0" borderId="5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1" fillId="3" borderId="3" xfId="0" applyFont="1" applyFill="1" applyBorder="1" applyAlignment="1">
      <alignment horizontal="center"/>
    </xf>
    <xf numFmtId="10" fontId="0" fillId="0" borderId="6" xfId="1" applyNumberFormat="1" applyFont="1" applyBorder="1" applyAlignment="1">
      <alignment horizontal="center"/>
    </xf>
    <xf numFmtId="10" fontId="0" fillId="0" borderId="9" xfId="1" applyNumberFormat="1" applyFont="1" applyBorder="1" applyAlignment="1">
      <alignment horizontal="center"/>
    </xf>
    <xf numFmtId="10" fontId="0" fillId="0" borderId="12" xfId="1" applyNumberFormat="1" applyFont="1" applyBorder="1" applyAlignment="1">
      <alignment horizontal="center"/>
    </xf>
    <xf numFmtId="10" fontId="1" fillId="3" borderId="1" xfId="1" applyNumberFormat="1" applyFont="1" applyFill="1" applyBorder="1" applyAlignment="1">
      <alignment horizontal="center"/>
    </xf>
    <xf numFmtId="9" fontId="0" fillId="0" borderId="0" xfId="1" applyFont="1" applyAlignment="1">
      <alignment horizontal="center"/>
    </xf>
    <xf numFmtId="9" fontId="0" fillId="0" borderId="2" xfId="1" applyFont="1" applyBorder="1" applyAlignment="1">
      <alignment horizontal="center"/>
    </xf>
    <xf numFmtId="9" fontId="0" fillId="0" borderId="0" xfId="1" applyFont="1" applyBorder="1" applyAlignment="1">
      <alignment horizontal="center"/>
    </xf>
    <xf numFmtId="0" fontId="6" fillId="4" borderId="13" xfId="0" applyFont="1" applyFill="1" applyBorder="1" applyAlignment="1" applyProtection="1">
      <alignment horizontal="center" vertical="center"/>
    </xf>
    <xf numFmtId="0" fontId="0" fillId="0" borderId="25" xfId="0" applyBorder="1"/>
    <xf numFmtId="2" fontId="0" fillId="0" borderId="20" xfId="0" applyNumberFormat="1" applyBorder="1"/>
    <xf numFmtId="0" fontId="0" fillId="0" borderId="7" xfId="0" applyBorder="1"/>
    <xf numFmtId="2" fontId="0" fillId="0" borderId="9" xfId="0" applyNumberFormat="1" applyBorder="1"/>
    <xf numFmtId="0" fontId="0" fillId="0" borderId="23" xfId="0" applyBorder="1"/>
    <xf numFmtId="0" fontId="7" fillId="0" borderId="0" xfId="0" applyFont="1"/>
    <xf numFmtId="0" fontId="0" fillId="0" borderId="27" xfId="0" applyBorder="1"/>
    <xf numFmtId="3" fontId="0" fillId="0" borderId="0" xfId="0" applyNumberFormat="1"/>
    <xf numFmtId="0" fontId="4" fillId="0" borderId="30" xfId="0" applyFont="1" applyFill="1" applyBorder="1" applyAlignment="1" applyProtection="1">
      <alignment vertical="center" wrapText="1"/>
    </xf>
    <xf numFmtId="3" fontId="4" fillId="0" borderId="31" xfId="0" applyNumberFormat="1" applyFont="1" applyFill="1" applyBorder="1" applyAlignment="1" applyProtection="1">
      <alignment horizontal="right" vertical="center" wrapText="1"/>
    </xf>
    <xf numFmtId="3" fontId="4" fillId="0" borderId="32" xfId="0" applyNumberFormat="1" applyFont="1" applyFill="1" applyBorder="1" applyAlignment="1" applyProtection="1">
      <alignment horizontal="right" vertical="center" wrapText="1"/>
    </xf>
    <xf numFmtId="0" fontId="4" fillId="0" borderId="33" xfId="0" applyFont="1" applyFill="1" applyBorder="1" applyAlignment="1" applyProtection="1">
      <alignment vertical="center" wrapText="1"/>
    </xf>
    <xf numFmtId="3" fontId="4" fillId="0" borderId="34" xfId="0" applyNumberFormat="1" applyFont="1" applyFill="1" applyBorder="1" applyAlignment="1" applyProtection="1">
      <alignment horizontal="right" vertical="center" wrapText="1"/>
    </xf>
    <xf numFmtId="3" fontId="4" fillId="0" borderId="35" xfId="0" applyNumberFormat="1" applyFont="1" applyFill="1" applyBorder="1" applyAlignment="1" applyProtection="1">
      <alignment horizontal="right" vertical="center" wrapText="1"/>
    </xf>
    <xf numFmtId="0" fontId="4" fillId="0" borderId="36" xfId="0" applyFont="1" applyFill="1" applyBorder="1" applyAlignment="1" applyProtection="1">
      <alignment vertical="center" wrapText="1"/>
    </xf>
    <xf numFmtId="3" fontId="0" fillId="0" borderId="15" xfId="0" applyNumberFormat="1" applyBorder="1"/>
    <xf numFmtId="0" fontId="8" fillId="0" borderId="0" xfId="0" applyFont="1"/>
    <xf numFmtId="0" fontId="0" fillId="0" borderId="37" xfId="0" applyBorder="1"/>
    <xf numFmtId="0" fontId="4" fillId="0" borderId="31" xfId="0" applyFont="1" applyFill="1" applyBorder="1" applyAlignment="1" applyProtection="1">
      <alignment vertical="center" wrapText="1"/>
    </xf>
    <xf numFmtId="0" fontId="0" fillId="0" borderId="38" xfId="0" applyBorder="1"/>
    <xf numFmtId="0" fontId="4" fillId="0" borderId="34" xfId="0" applyFont="1" applyFill="1" applyBorder="1" applyAlignment="1" applyProtection="1">
      <alignment vertical="center" wrapText="1"/>
    </xf>
    <xf numFmtId="0" fontId="0" fillId="0" borderId="39" xfId="0" applyBorder="1"/>
    <xf numFmtId="0" fontId="4" fillId="0" borderId="40" xfId="0" applyFont="1" applyFill="1" applyBorder="1" applyAlignment="1" applyProtection="1">
      <alignment vertical="center" wrapText="1"/>
    </xf>
    <xf numFmtId="3" fontId="4" fillId="0" borderId="41" xfId="0" applyNumberFormat="1" applyFont="1" applyFill="1" applyBorder="1" applyAlignment="1" applyProtection="1">
      <alignment horizontal="right" vertical="center" wrapText="1"/>
    </xf>
    <xf numFmtId="0" fontId="4" fillId="0" borderId="41" xfId="0" applyFont="1" applyFill="1" applyBorder="1" applyAlignment="1" applyProtection="1">
      <alignment vertical="center" wrapText="1"/>
    </xf>
    <xf numFmtId="0" fontId="4" fillId="0" borderId="42" xfId="0" applyFont="1" applyFill="1" applyBorder="1" applyAlignment="1" applyProtection="1">
      <alignment vertical="center" wrapText="1"/>
    </xf>
    <xf numFmtId="3" fontId="4" fillId="0" borderId="43" xfId="0" applyNumberFormat="1" applyFont="1" applyFill="1" applyBorder="1" applyAlignment="1" applyProtection="1">
      <alignment horizontal="right" vertical="center" wrapText="1"/>
    </xf>
    <xf numFmtId="0" fontId="4" fillId="0" borderId="43" xfId="0" applyFont="1" applyFill="1" applyBorder="1" applyAlignment="1" applyProtection="1">
      <alignment vertical="center" wrapText="1"/>
    </xf>
    <xf numFmtId="0" fontId="0" fillId="0" borderId="44" xfId="0" applyBorder="1"/>
    <xf numFmtId="0" fontId="0" fillId="2" borderId="0" xfId="0" applyFill="1"/>
    <xf numFmtId="3" fontId="4" fillId="0" borderId="49" xfId="0" applyNumberFormat="1" applyFont="1" applyFill="1" applyBorder="1" applyAlignment="1" applyProtection="1">
      <alignment horizontal="right" vertical="center" wrapText="1"/>
    </xf>
    <xf numFmtId="0" fontId="3" fillId="4" borderId="27" xfId="0" applyFont="1" applyFill="1" applyBorder="1" applyAlignment="1" applyProtection="1">
      <alignment horizontal="center" vertical="center"/>
    </xf>
    <xf numFmtId="0" fontId="10" fillId="2" borderId="27" xfId="0" applyFont="1" applyFill="1" applyBorder="1"/>
    <xf numFmtId="49" fontId="10" fillId="0" borderId="45" xfId="0" applyNumberFormat="1" applyFont="1" applyBorder="1"/>
    <xf numFmtId="0" fontId="10" fillId="0" borderId="46" xfId="0" applyFont="1" applyBorder="1"/>
    <xf numFmtId="14" fontId="10" fillId="0" borderId="46" xfId="0" applyNumberFormat="1" applyFont="1" applyBorder="1"/>
    <xf numFmtId="49" fontId="10" fillId="0" borderId="47" xfId="0" applyNumberFormat="1" applyFont="1" applyBorder="1"/>
    <xf numFmtId="0" fontId="10" fillId="0" borderId="48" xfId="0" applyFont="1" applyBorder="1"/>
    <xf numFmtId="14" fontId="10" fillId="0" borderId="48" xfId="0" applyNumberFormat="1" applyFont="1" applyBorder="1"/>
    <xf numFmtId="49" fontId="10" fillId="0" borderId="50" xfId="0" applyNumberFormat="1" applyFont="1" applyBorder="1"/>
    <xf numFmtId="0" fontId="10" fillId="0" borderId="51" xfId="0" applyFont="1" applyBorder="1"/>
    <xf numFmtId="14" fontId="10" fillId="0" borderId="51" xfId="0" applyNumberFormat="1" applyFont="1" applyBorder="1"/>
    <xf numFmtId="0" fontId="11" fillId="2" borderId="27" xfId="0" applyFont="1" applyFill="1" applyBorder="1"/>
    <xf numFmtId="0" fontId="11" fillId="0" borderId="46" xfId="0" applyFont="1" applyBorder="1"/>
    <xf numFmtId="0" fontId="11" fillId="0" borderId="48" xfId="0" applyFont="1" applyBorder="1"/>
    <xf numFmtId="3" fontId="11" fillId="0" borderId="46" xfId="0" applyNumberFormat="1" applyFont="1" applyBorder="1"/>
    <xf numFmtId="3" fontId="11" fillId="0" borderId="48" xfId="0" applyNumberFormat="1" applyFont="1" applyBorder="1"/>
    <xf numFmtId="3" fontId="11" fillId="0" borderId="51" xfId="0" applyNumberFormat="1" applyFont="1" applyBorder="1"/>
    <xf numFmtId="0" fontId="3" fillId="4" borderId="2" xfId="0" applyFont="1" applyFill="1" applyBorder="1" applyAlignment="1" applyProtection="1">
      <alignment horizontal="center" vertical="center"/>
    </xf>
    <xf numFmtId="0" fontId="0" fillId="2" borderId="2" xfId="0" applyFill="1" applyBorder="1"/>
    <xf numFmtId="0" fontId="0" fillId="0" borderId="15" xfId="0" applyBorder="1"/>
    <xf numFmtId="0" fontId="1" fillId="2" borderId="2" xfId="0" applyFont="1" applyFill="1" applyBorder="1"/>
    <xf numFmtId="0" fontId="1" fillId="0" borderId="0" xfId="0" applyFont="1"/>
    <xf numFmtId="0" fontId="12" fillId="0" borderId="37" xfId="0" applyFont="1" applyBorder="1"/>
    <xf numFmtId="0" fontId="12" fillId="0" borderId="44" xfId="0" applyFont="1" applyBorder="1"/>
    <xf numFmtId="0" fontId="12" fillId="0" borderId="38" xfId="0" applyFont="1" applyBorder="1"/>
    <xf numFmtId="0" fontId="12" fillId="0" borderId="39" xfId="0" applyFont="1" applyBorder="1"/>
    <xf numFmtId="0" fontId="13" fillId="0" borderId="30" xfId="0" applyFont="1" applyFill="1" applyBorder="1" applyAlignment="1" applyProtection="1">
      <alignment vertical="center" wrapText="1"/>
    </xf>
    <xf numFmtId="3" fontId="13" fillId="0" borderId="31" xfId="0" applyNumberFormat="1" applyFont="1" applyFill="1" applyBorder="1" applyAlignment="1" applyProtection="1">
      <alignment horizontal="right" vertical="center" wrapText="1"/>
    </xf>
    <xf numFmtId="0" fontId="13" fillId="0" borderId="31" xfId="0" applyFont="1" applyFill="1" applyBorder="1" applyAlignment="1" applyProtection="1">
      <alignment vertical="center" wrapText="1"/>
    </xf>
    <xf numFmtId="0" fontId="9" fillId="0" borderId="38" xfId="0" applyFont="1" applyBorder="1"/>
    <xf numFmtId="0" fontId="14" fillId="0" borderId="38" xfId="0" applyFont="1" applyBorder="1"/>
    <xf numFmtId="0" fontId="9" fillId="0" borderId="0" xfId="0" applyFont="1"/>
    <xf numFmtId="0" fontId="13" fillId="0" borderId="28" xfId="0" applyFont="1" applyFill="1" applyBorder="1" applyAlignment="1" applyProtection="1">
      <alignment vertical="center" wrapText="1"/>
    </xf>
    <xf numFmtId="3" fontId="13" fillId="0" borderId="29" xfId="0" applyNumberFormat="1" applyFont="1" applyFill="1" applyBorder="1" applyAlignment="1" applyProtection="1">
      <alignment horizontal="right" vertical="center" wrapText="1"/>
    </xf>
    <xf numFmtId="49" fontId="11" fillId="0" borderId="45" xfId="0" applyNumberFormat="1" applyFont="1" applyBorder="1"/>
    <xf numFmtId="14" fontId="11" fillId="0" borderId="46" xfId="0" applyNumberFormat="1" applyFont="1" applyBorder="1"/>
    <xf numFmtId="49" fontId="11" fillId="0" borderId="47" xfId="0" applyNumberFormat="1" applyFont="1" applyBorder="1"/>
    <xf numFmtId="14" fontId="11" fillId="0" borderId="48" xfId="0" applyNumberFormat="1" applyFont="1" applyBorder="1"/>
    <xf numFmtId="3" fontId="1" fillId="0" borderId="15" xfId="0" applyNumberFormat="1" applyFont="1" applyBorder="1"/>
    <xf numFmtId="3" fontId="1" fillId="0" borderId="0" xfId="0" applyNumberFormat="1" applyFont="1"/>
    <xf numFmtId="0" fontId="0" fillId="0" borderId="4" xfId="0" applyBorder="1"/>
    <xf numFmtId="2" fontId="0" fillId="0" borderId="6" xfId="0" applyNumberFormat="1" applyBorder="1"/>
    <xf numFmtId="0" fontId="0" fillId="0" borderId="53" xfId="0" applyBorder="1"/>
    <xf numFmtId="2" fontId="0" fillId="0" borderId="55" xfId="0" applyNumberFormat="1" applyBorder="1"/>
    <xf numFmtId="2" fontId="0" fillId="0" borderId="27" xfId="0" applyNumberFormat="1" applyBorder="1"/>
    <xf numFmtId="0" fontId="0" fillId="0" borderId="57" xfId="0" applyBorder="1"/>
    <xf numFmtId="2" fontId="0" fillId="0" borderId="59" xfId="0" applyNumberFormat="1" applyBorder="1"/>
    <xf numFmtId="2" fontId="0" fillId="0" borderId="15" xfId="0" applyNumberFormat="1" applyBorder="1"/>
    <xf numFmtId="3" fontId="0" fillId="0" borderId="19" xfId="0" applyNumberFormat="1" applyBorder="1"/>
    <xf numFmtId="3" fontId="0" fillId="0" borderId="54" xfId="0" applyNumberFormat="1" applyBorder="1"/>
    <xf numFmtId="3" fontId="0" fillId="0" borderId="5" xfId="0" applyNumberFormat="1" applyBorder="1"/>
    <xf numFmtId="3" fontId="0" fillId="0" borderId="8" xfId="0" applyNumberFormat="1" applyBorder="1"/>
    <xf numFmtId="3" fontId="0" fillId="0" borderId="58" xfId="0" applyNumberFormat="1" applyBorder="1"/>
    <xf numFmtId="0" fontId="0" fillId="0" borderId="57" xfId="0" applyFill="1" applyBorder="1"/>
    <xf numFmtId="0" fontId="5" fillId="0" borderId="0" xfId="0" applyFont="1" applyAlignment="1">
      <alignment horizontal="center"/>
    </xf>
    <xf numFmtId="3" fontId="0" fillId="0" borderId="2" xfId="0" applyNumberFormat="1" applyBorder="1"/>
    <xf numFmtId="0" fontId="5" fillId="2" borderId="2" xfId="0" applyFont="1" applyFill="1" applyBorder="1"/>
    <xf numFmtId="9" fontId="0" fillId="0" borderId="0" xfId="1" applyFont="1"/>
    <xf numFmtId="0" fontId="5" fillId="0" borderId="0" xfId="0" applyFont="1" applyBorder="1"/>
    <xf numFmtId="0" fontId="15" fillId="0" borderId="27" xfId="0" applyFont="1" applyBorder="1"/>
    <xf numFmtId="0" fontId="15" fillId="0" borderId="27" xfId="0" applyFont="1" applyBorder="1" applyAlignment="1">
      <alignment horizontal="center"/>
    </xf>
    <xf numFmtId="0" fontId="16" fillId="0" borderId="27" xfId="0" applyFont="1" applyBorder="1"/>
    <xf numFmtId="0" fontId="4" fillId="0" borderId="0" xfId="0" applyFont="1" applyFill="1" applyBorder="1" applyAlignment="1" applyProtection="1">
      <alignment vertical="center" wrapText="1"/>
    </xf>
    <xf numFmtId="0" fontId="0" fillId="0" borderId="13" xfId="0" applyBorder="1"/>
    <xf numFmtId="0" fontId="6" fillId="0" borderId="0" xfId="0" applyFont="1" applyFill="1" applyBorder="1" applyAlignment="1" applyProtection="1">
      <alignment vertical="center" wrapText="1"/>
    </xf>
    <xf numFmtId="0" fontId="5" fillId="2" borderId="60" xfId="0" applyFont="1" applyFill="1" applyBorder="1"/>
    <xf numFmtId="0" fontId="9" fillId="2" borderId="60" xfId="0" applyFont="1" applyFill="1" applyBorder="1"/>
    <xf numFmtId="3" fontId="5" fillId="2" borderId="60" xfId="0" applyNumberFormat="1" applyFont="1" applyFill="1" applyBorder="1"/>
    <xf numFmtId="164" fontId="5" fillId="2" borderId="60" xfId="1" applyNumberFormat="1" applyFont="1" applyFill="1" applyBorder="1"/>
    <xf numFmtId="165" fontId="5" fillId="2" borderId="60" xfId="0" applyNumberFormat="1" applyFont="1" applyFill="1" applyBorder="1"/>
    <xf numFmtId="0" fontId="4" fillId="0" borderId="9" xfId="0" applyFont="1" applyFill="1" applyBorder="1" applyAlignment="1" applyProtection="1">
      <alignment vertical="center" wrapText="1"/>
    </xf>
    <xf numFmtId="0" fontId="4" fillId="0" borderId="24" xfId="0" applyFont="1" applyFill="1" applyBorder="1" applyAlignment="1" applyProtection="1">
      <alignment vertical="center" wrapText="1"/>
    </xf>
    <xf numFmtId="3" fontId="4" fillId="0" borderId="7" xfId="0" applyNumberFormat="1" applyFont="1" applyFill="1" applyBorder="1" applyAlignment="1" applyProtection="1">
      <alignment horizontal="right" vertical="center" wrapText="1"/>
    </xf>
    <xf numFmtId="44" fontId="0" fillId="0" borderId="8" xfId="2" applyFont="1" applyBorder="1"/>
    <xf numFmtId="165" fontId="0" fillId="0" borderId="8" xfId="0" applyNumberFormat="1" applyBorder="1"/>
    <xf numFmtId="164" fontId="0" fillId="0" borderId="9" xfId="1" applyNumberFormat="1" applyFont="1" applyBorder="1"/>
    <xf numFmtId="3" fontId="4" fillId="0" borderId="26" xfId="0" applyNumberFormat="1" applyFont="1" applyFill="1" applyBorder="1" applyAlignment="1" applyProtection="1">
      <alignment horizontal="right" vertical="center" wrapText="1"/>
    </xf>
    <xf numFmtId="44" fontId="0" fillId="0" borderId="23" xfId="2" applyFont="1" applyBorder="1"/>
    <xf numFmtId="165" fontId="0" fillId="0" borderId="23" xfId="0" applyNumberFormat="1" applyBorder="1"/>
    <xf numFmtId="164" fontId="0" fillId="0" borderId="24" xfId="1" applyNumberFormat="1" applyFont="1" applyBorder="1"/>
    <xf numFmtId="0" fontId="17" fillId="0" borderId="0" xfId="0" applyFont="1"/>
    <xf numFmtId="0" fontId="18" fillId="0" borderId="0" xfId="0" applyFont="1"/>
    <xf numFmtId="0" fontId="0" fillId="0" borderId="62" xfId="0" applyBorder="1"/>
    <xf numFmtId="0" fontId="0" fillId="0" borderId="63" xfId="0" applyBorder="1"/>
    <xf numFmtId="0" fontId="0" fillId="0" borderId="66" xfId="0" applyBorder="1"/>
    <xf numFmtId="0" fontId="0" fillId="0" borderId="66" xfId="0" applyNumberFormat="1" applyBorder="1"/>
    <xf numFmtId="0" fontId="5" fillId="2" borderId="65" xfId="0" applyFont="1" applyFill="1" applyBorder="1"/>
    <xf numFmtId="9" fontId="5" fillId="2" borderId="65" xfId="1" applyFont="1" applyFill="1" applyBorder="1"/>
    <xf numFmtId="0" fontId="0" fillId="0" borderId="68" xfId="0" applyBorder="1"/>
    <xf numFmtId="0" fontId="0" fillId="0" borderId="69" xfId="0" applyNumberFormat="1" applyBorder="1"/>
    <xf numFmtId="9" fontId="0" fillId="0" borderId="70" xfId="1" applyFont="1" applyBorder="1"/>
    <xf numFmtId="0" fontId="0" fillId="0" borderId="71" xfId="0" applyBorder="1"/>
    <xf numFmtId="0" fontId="0" fillId="0" borderId="72" xfId="0" applyNumberFormat="1" applyBorder="1"/>
    <xf numFmtId="9" fontId="0" fillId="0" borderId="73" xfId="1" applyFont="1" applyBorder="1"/>
    <xf numFmtId="0" fontId="9" fillId="0" borderId="71" xfId="0" applyFont="1" applyBorder="1"/>
    <xf numFmtId="0" fontId="9" fillId="0" borderId="72" xfId="0" applyNumberFormat="1" applyFont="1" applyBorder="1"/>
    <xf numFmtId="9" fontId="9" fillId="0" borderId="73" xfId="1" applyFont="1" applyBorder="1"/>
    <xf numFmtId="0" fontId="0" fillId="0" borderId="23" xfId="0" applyNumberFormat="1" applyBorder="1"/>
    <xf numFmtId="9" fontId="0" fillId="0" borderId="23" xfId="1" applyFont="1" applyBorder="1"/>
    <xf numFmtId="0" fontId="0" fillId="2" borderId="65" xfId="0" applyFill="1" applyBorder="1" applyAlignment="1">
      <alignment horizontal="center"/>
    </xf>
    <xf numFmtId="0" fontId="19" fillId="0" borderId="0" xfId="0" applyFont="1"/>
    <xf numFmtId="3" fontId="4" fillId="0" borderId="58" xfId="0" applyNumberFormat="1" applyFont="1" applyFill="1" applyBorder="1" applyAlignment="1" applyProtection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4" xfId="0" applyBorder="1" applyAlignment="1">
      <alignment horizontal="center"/>
    </xf>
    <xf numFmtId="0" fontId="6" fillId="4" borderId="74" xfId="0" applyFont="1" applyFill="1" applyBorder="1" applyAlignment="1" applyProtection="1">
      <alignment horizontal="center" vertical="center"/>
    </xf>
    <xf numFmtId="0" fontId="3" fillId="4" borderId="75" xfId="0" applyFont="1" applyFill="1" applyBorder="1" applyAlignment="1" applyProtection="1">
      <alignment horizontal="center" vertical="center"/>
    </xf>
    <xf numFmtId="0" fontId="0" fillId="0" borderId="62" xfId="0" applyNumberFormat="1" applyBorder="1"/>
    <xf numFmtId="0" fontId="0" fillId="0" borderId="63" xfId="0" applyNumberFormat="1" applyBorder="1"/>
    <xf numFmtId="166" fontId="0" fillId="0" borderId="76" xfId="0" applyNumberFormat="1" applyBorder="1"/>
    <xf numFmtId="166" fontId="0" fillId="0" borderId="0" xfId="0" applyNumberFormat="1"/>
    <xf numFmtId="3" fontId="0" fillId="0" borderId="76" xfId="0" applyNumberFormat="1" applyBorder="1"/>
    <xf numFmtId="3" fontId="0" fillId="0" borderId="77" xfId="0" applyNumberFormat="1" applyBorder="1"/>
    <xf numFmtId="3" fontId="0" fillId="0" borderId="78" xfId="0" applyNumberFormat="1" applyBorder="1"/>
    <xf numFmtId="0" fontId="0" fillId="2" borderId="63" xfId="0" applyFill="1" applyBorder="1"/>
    <xf numFmtId="0" fontId="5" fillId="0" borderId="27" xfId="0" applyFont="1" applyBorder="1"/>
    <xf numFmtId="166" fontId="0" fillId="0" borderId="0" xfId="0" applyNumberFormat="1" applyBorder="1"/>
    <xf numFmtId="3" fontId="0" fillId="0" borderId="0" xfId="0" applyNumberFormat="1" applyBorder="1"/>
    <xf numFmtId="0" fontId="0" fillId="0" borderId="85" xfId="0" applyBorder="1"/>
    <xf numFmtId="0" fontId="1" fillId="2" borderId="83" xfId="0" applyFont="1" applyFill="1" applyBorder="1"/>
    <xf numFmtId="0" fontId="1" fillId="2" borderId="83" xfId="0" applyNumberFormat="1" applyFont="1" applyFill="1" applyBorder="1"/>
    <xf numFmtId="166" fontId="1" fillId="2" borderId="84" xfId="0" applyNumberFormat="1" applyFont="1" applyFill="1" applyBorder="1"/>
    <xf numFmtId="3" fontId="1" fillId="2" borderId="84" xfId="0" applyNumberFormat="1" applyFont="1" applyFill="1" applyBorder="1"/>
    <xf numFmtId="0" fontId="5" fillId="2" borderId="64" xfId="0" applyFont="1" applyFill="1" applyBorder="1"/>
    <xf numFmtId="0" fontId="5" fillId="2" borderId="64" xfId="0" applyNumberFormat="1" applyFont="1" applyFill="1" applyBorder="1"/>
    <xf numFmtId="166" fontId="5" fillId="2" borderId="79" xfId="0" applyNumberFormat="1" applyFont="1" applyFill="1" applyBorder="1"/>
    <xf numFmtId="3" fontId="5" fillId="2" borderId="79" xfId="0" applyNumberFormat="1" applyFont="1" applyFill="1" applyBorder="1"/>
    <xf numFmtId="3" fontId="5" fillId="2" borderId="80" xfId="0" applyNumberFormat="1" applyFont="1" applyFill="1" applyBorder="1"/>
    <xf numFmtId="4" fontId="1" fillId="2" borderId="84" xfId="0" applyNumberFormat="1" applyFont="1" applyFill="1" applyBorder="1"/>
    <xf numFmtId="0" fontId="0" fillId="2" borderId="0" xfId="0" applyFill="1" applyAlignment="1">
      <alignment horizontal="center"/>
    </xf>
    <xf numFmtId="0" fontId="0" fillId="2" borderId="63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3" fontId="10" fillId="0" borderId="81" xfId="0" applyNumberFormat="1" applyFont="1" applyFill="1" applyBorder="1"/>
    <xf numFmtId="3" fontId="10" fillId="0" borderId="82" xfId="0" applyNumberFormat="1" applyFont="1" applyFill="1" applyBorder="1"/>
    <xf numFmtId="3" fontId="11" fillId="0" borderId="86" xfId="0" applyNumberFormat="1" applyFont="1" applyFill="1" applyBorder="1"/>
    <xf numFmtId="0" fontId="0" fillId="2" borderId="63" xfId="0" applyNumberFormat="1" applyFill="1" applyBorder="1"/>
    <xf numFmtId="166" fontId="0" fillId="2" borderId="0" xfId="0" applyNumberFormat="1" applyFill="1"/>
    <xf numFmtId="3" fontId="0" fillId="2" borderId="0" xfId="0" applyNumberFormat="1" applyFill="1"/>
    <xf numFmtId="3" fontId="0" fillId="2" borderId="78" xfId="0" applyNumberFormat="1" applyFill="1" applyBorder="1"/>
    <xf numFmtId="3" fontId="10" fillId="2" borderId="82" xfId="0" applyNumberFormat="1" applyFont="1" applyFill="1" applyBorder="1"/>
    <xf numFmtId="0" fontId="0" fillId="0" borderId="85" xfId="0" applyNumberFormat="1" applyBorder="1"/>
    <xf numFmtId="166" fontId="0" fillId="0" borderId="2" xfId="0" applyNumberFormat="1" applyBorder="1"/>
    <xf numFmtId="3" fontId="0" fillId="0" borderId="88" xfId="0" applyNumberFormat="1" applyBorder="1"/>
    <xf numFmtId="0" fontId="0" fillId="6" borderId="27" xfId="0" applyFill="1" applyBorder="1"/>
    <xf numFmtId="0" fontId="0" fillId="6" borderId="63" xfId="0" applyFill="1" applyBorder="1"/>
    <xf numFmtId="0" fontId="5" fillId="6" borderId="64" xfId="0" applyNumberFormat="1" applyFont="1" applyFill="1" applyBorder="1"/>
    <xf numFmtId="166" fontId="5" fillId="6" borderId="79" xfId="0" applyNumberFormat="1" applyFont="1" applyFill="1" applyBorder="1"/>
    <xf numFmtId="3" fontId="5" fillId="6" borderId="79" xfId="0" applyNumberFormat="1" applyFont="1" applyFill="1" applyBorder="1"/>
    <xf numFmtId="3" fontId="5" fillId="6" borderId="80" xfId="0" applyNumberFormat="1" applyFont="1" applyFill="1" applyBorder="1"/>
    <xf numFmtId="0" fontId="10" fillId="6" borderId="89" xfId="0" applyFont="1" applyFill="1" applyBorder="1"/>
    <xf numFmtId="0" fontId="0" fillId="6" borderId="90" xfId="0" applyFill="1" applyBorder="1"/>
    <xf numFmtId="0" fontId="20" fillId="6" borderId="27" xfId="0" applyFont="1" applyFill="1" applyBorder="1"/>
    <xf numFmtId="167" fontId="1" fillId="2" borderId="2" xfId="0" applyNumberFormat="1" applyFont="1" applyFill="1" applyBorder="1"/>
    <xf numFmtId="0" fontId="0" fillId="0" borderId="0" xfId="0" applyFill="1" applyBorder="1"/>
    <xf numFmtId="0" fontId="4" fillId="0" borderId="13" xfId="0" applyFont="1" applyFill="1" applyBorder="1" applyAlignment="1" applyProtection="1">
      <alignment horizontal="center" vertical="center" wrapText="1"/>
    </xf>
    <xf numFmtId="44" fontId="5" fillId="0" borderId="13" xfId="2" applyFont="1" applyBorder="1"/>
    <xf numFmtId="0" fontId="4" fillId="7" borderId="61" xfId="0" applyFont="1" applyFill="1" applyBorder="1" applyAlignment="1" applyProtection="1">
      <alignment vertical="center" wrapText="1"/>
    </xf>
    <xf numFmtId="0" fontId="4" fillId="7" borderId="6" xfId="0" applyFont="1" applyFill="1" applyBorder="1" applyAlignment="1" applyProtection="1">
      <alignment vertical="center" wrapText="1"/>
    </xf>
    <xf numFmtId="3" fontId="4" fillId="7" borderId="25" xfId="0" applyNumberFormat="1" applyFont="1" applyFill="1" applyBorder="1" applyAlignment="1" applyProtection="1">
      <alignment horizontal="right" vertical="center" wrapText="1"/>
    </xf>
    <xf numFmtId="44" fontId="0" fillId="7" borderId="19" xfId="2" applyFont="1" applyFill="1" applyBorder="1"/>
    <xf numFmtId="165" fontId="0" fillId="7" borderId="19" xfId="0" applyNumberFormat="1" applyFill="1" applyBorder="1"/>
    <xf numFmtId="164" fontId="0" fillId="7" borderId="20" xfId="1" applyNumberFormat="1" applyFont="1" applyFill="1" applyBorder="1"/>
    <xf numFmtId="0" fontId="4" fillId="7" borderId="21" xfId="0" applyFont="1" applyFill="1" applyBorder="1" applyAlignment="1" applyProtection="1">
      <alignment vertical="center" wrapText="1"/>
    </xf>
    <xf numFmtId="0" fontId="4" fillId="7" borderId="9" xfId="0" applyFont="1" applyFill="1" applyBorder="1" applyAlignment="1" applyProtection="1">
      <alignment vertical="center" wrapText="1"/>
    </xf>
    <xf numFmtId="3" fontId="4" fillId="7" borderId="7" xfId="0" applyNumberFormat="1" applyFont="1" applyFill="1" applyBorder="1" applyAlignment="1" applyProtection="1">
      <alignment horizontal="right" vertical="center" wrapText="1"/>
    </xf>
    <xf numFmtId="44" fontId="0" fillId="7" borderId="8" xfId="2" applyFont="1" applyFill="1" applyBorder="1"/>
    <xf numFmtId="165" fontId="0" fillId="7" borderId="8" xfId="0" applyNumberFormat="1" applyFill="1" applyBorder="1"/>
    <xf numFmtId="164" fontId="0" fillId="7" borderId="9" xfId="1" applyNumberFormat="1" applyFont="1" applyFill="1" applyBorder="1"/>
    <xf numFmtId="0" fontId="4" fillId="5" borderId="67" xfId="0" applyFont="1" applyFill="1" applyBorder="1" applyAlignment="1" applyProtection="1">
      <alignment vertical="center" wrapText="1"/>
    </xf>
    <xf numFmtId="0" fontId="0" fillId="5" borderId="67" xfId="0" applyFill="1" applyBorder="1"/>
    <xf numFmtId="3" fontId="4" fillId="5" borderId="67" xfId="0" applyNumberFormat="1" applyFont="1" applyFill="1" applyBorder="1" applyAlignment="1" applyProtection="1">
      <alignment horizontal="right" vertical="center" wrapText="1"/>
    </xf>
    <xf numFmtId="165" fontId="0" fillId="5" borderId="67" xfId="0" applyNumberFormat="1" applyFill="1" applyBorder="1"/>
    <xf numFmtId="3" fontId="4" fillId="0" borderId="0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4" fillId="7" borderId="67" xfId="0" applyFont="1" applyFill="1" applyBorder="1" applyAlignment="1" applyProtection="1">
      <alignment vertical="center" wrapText="1"/>
    </xf>
    <xf numFmtId="0" fontId="0" fillId="7" borderId="67" xfId="0" applyFill="1" applyBorder="1"/>
    <xf numFmtId="3" fontId="4" fillId="7" borderId="67" xfId="0" applyNumberFormat="1" applyFont="1" applyFill="1" applyBorder="1" applyAlignment="1" applyProtection="1">
      <alignment horizontal="right" vertical="center" wrapText="1"/>
    </xf>
    <xf numFmtId="165" fontId="4" fillId="7" borderId="67" xfId="2" applyNumberFormat="1" applyFont="1" applyFill="1" applyBorder="1" applyAlignment="1" applyProtection="1">
      <alignment horizontal="right" vertical="center" wrapText="1"/>
    </xf>
    <xf numFmtId="165" fontId="0" fillId="7" borderId="67" xfId="2" applyNumberFormat="1" applyFont="1" applyFill="1" applyBorder="1"/>
    <xf numFmtId="165" fontId="4" fillId="0" borderId="0" xfId="2" applyNumberFormat="1" applyFont="1" applyFill="1" applyBorder="1" applyAlignment="1" applyProtection="1">
      <alignment horizontal="right" vertical="center" wrapText="1"/>
    </xf>
    <xf numFmtId="165" fontId="0" fillId="0" borderId="0" xfId="2" applyNumberFormat="1" applyFont="1" applyFill="1" applyBorder="1"/>
    <xf numFmtId="165" fontId="0" fillId="0" borderId="91" xfId="2" applyNumberFormat="1" applyFont="1" applyBorder="1"/>
    <xf numFmtId="165" fontId="0" fillId="0" borderId="92" xfId="2" applyNumberFormat="1" applyFont="1" applyBorder="1"/>
    <xf numFmtId="165" fontId="0" fillId="0" borderId="93" xfId="0" applyNumberFormat="1" applyBorder="1"/>
    <xf numFmtId="0" fontId="4" fillId="0" borderId="94" xfId="0" applyFont="1" applyFill="1" applyBorder="1" applyAlignment="1" applyProtection="1">
      <alignment vertical="center" wrapText="1"/>
    </xf>
    <xf numFmtId="3" fontId="4" fillId="0" borderId="91" xfId="0" applyNumberFormat="1" applyFont="1" applyFill="1" applyBorder="1" applyAlignment="1" applyProtection="1">
      <alignment horizontal="right" vertical="center" wrapText="1"/>
    </xf>
    <xf numFmtId="0" fontId="0" fillId="0" borderId="96" xfId="0" applyBorder="1"/>
    <xf numFmtId="165" fontId="0" fillId="0" borderId="96" xfId="2" applyNumberFormat="1" applyFont="1" applyBorder="1"/>
    <xf numFmtId="165" fontId="0" fillId="0" borderId="6" xfId="0" applyNumberFormat="1" applyBorder="1"/>
    <xf numFmtId="0" fontId="3" fillId="4" borderId="65" xfId="0" applyFont="1" applyFill="1" applyBorder="1" applyAlignment="1" applyProtection="1">
      <alignment horizontal="center" vertical="center"/>
    </xf>
    <xf numFmtId="0" fontId="3" fillId="4" borderId="95" xfId="0" applyFont="1" applyFill="1" applyBorder="1" applyAlignment="1" applyProtection="1">
      <alignment horizontal="center" vertical="center"/>
    </xf>
    <xf numFmtId="0" fontId="0" fillId="2" borderId="97" xfId="0" applyFill="1" applyBorder="1"/>
    <xf numFmtId="165" fontId="5" fillId="2" borderId="56" xfId="0" applyNumberFormat="1" applyFont="1" applyFill="1" applyBorder="1"/>
    <xf numFmtId="0" fontId="4" fillId="0" borderId="98" xfId="0" applyFont="1" applyFill="1" applyBorder="1" applyAlignment="1" applyProtection="1">
      <alignment vertical="center" wrapText="1"/>
    </xf>
    <xf numFmtId="3" fontId="4" fillId="0" borderId="92" xfId="0" applyNumberFormat="1" applyFont="1" applyFill="1" applyBorder="1" applyAlignment="1" applyProtection="1">
      <alignment horizontal="right" vertical="center" wrapText="1"/>
    </xf>
    <xf numFmtId="165" fontId="0" fillId="0" borderId="24" xfId="0" applyNumberFormat="1" applyBorder="1"/>
    <xf numFmtId="0" fontId="0" fillId="0" borderId="99" xfId="0" applyBorder="1"/>
    <xf numFmtId="168" fontId="0" fillId="0" borderId="99" xfId="0" applyNumberFormat="1" applyBorder="1"/>
    <xf numFmtId="0" fontId="0" fillId="0" borderId="99" xfId="0" applyNumberFormat="1" applyBorder="1"/>
    <xf numFmtId="4" fontId="0" fillId="0" borderId="99" xfId="0" applyNumberFormat="1" applyBorder="1"/>
    <xf numFmtId="0" fontId="0" fillId="0" borderId="87" xfId="0" applyBorder="1"/>
    <xf numFmtId="168" fontId="0" fillId="0" borderId="66" xfId="0" applyNumberFormat="1" applyBorder="1"/>
    <xf numFmtId="4" fontId="0" fillId="0" borderId="66" xfId="0" applyNumberFormat="1" applyBorder="1"/>
    <xf numFmtId="0" fontId="21" fillId="0" borderId="66" xfId="0" applyFont="1" applyBorder="1"/>
    <xf numFmtId="168" fontId="21" fillId="0" borderId="66" xfId="0" applyNumberFormat="1" applyFont="1" applyBorder="1"/>
    <xf numFmtId="0" fontId="21" fillId="0" borderId="66" xfId="0" applyNumberFormat="1" applyFont="1" applyBorder="1"/>
    <xf numFmtId="4" fontId="21" fillId="0" borderId="66" xfId="0" applyNumberFormat="1" applyFont="1" applyBorder="1"/>
    <xf numFmtId="0" fontId="21" fillId="0" borderId="87" xfId="0" applyFont="1" applyBorder="1"/>
    <xf numFmtId="0" fontId="0" fillId="2" borderId="87" xfId="0" applyFill="1" applyBorder="1"/>
    <xf numFmtId="0" fontId="5" fillId="2" borderId="83" xfId="0" applyFont="1" applyFill="1" applyBorder="1"/>
    <xf numFmtId="168" fontId="5" fillId="2" borderId="83" xfId="0" applyNumberFormat="1" applyFont="1" applyFill="1" applyBorder="1"/>
    <xf numFmtId="0" fontId="5" fillId="2" borderId="84" xfId="0" applyNumberFormat="1" applyFont="1" applyFill="1" applyBorder="1"/>
    <xf numFmtId="4" fontId="5" fillId="2" borderId="84" xfId="0" applyNumberFormat="1" applyFont="1" applyFill="1" applyBorder="1"/>
    <xf numFmtId="0" fontId="21" fillId="0" borderId="86" xfId="0" applyFont="1" applyBorder="1"/>
    <xf numFmtId="0" fontId="21" fillId="0" borderId="100" xfId="0" applyFont="1" applyBorder="1"/>
    <xf numFmtId="168" fontId="21" fillId="0" borderId="100" xfId="0" applyNumberFormat="1" applyFont="1" applyBorder="1"/>
    <xf numFmtId="0" fontId="21" fillId="0" borderId="100" xfId="0" applyNumberFormat="1" applyFont="1" applyBorder="1"/>
    <xf numFmtId="4" fontId="21" fillId="0" borderId="100" xfId="0" applyNumberFormat="1" applyFont="1" applyBorder="1"/>
    <xf numFmtId="0" fontId="1" fillId="2" borderId="62" xfId="0" applyFont="1" applyFill="1" applyBorder="1"/>
    <xf numFmtId="0" fontId="1" fillId="2" borderId="76" xfId="0" applyFont="1" applyFill="1" applyBorder="1"/>
    <xf numFmtId="0" fontId="0" fillId="0" borderId="0" xfId="0" applyNumberFormat="1"/>
    <xf numFmtId="0" fontId="5" fillId="7" borderId="0" xfId="0" applyFont="1" applyFill="1"/>
    <xf numFmtId="0" fontId="0" fillId="7" borderId="0" xfId="0" applyFill="1"/>
    <xf numFmtId="0" fontId="0" fillId="0" borderId="2" xfId="0" pivotButton="1" applyBorder="1"/>
    <xf numFmtId="0" fontId="1" fillId="3" borderId="2" xfId="0" applyFont="1" applyFill="1" applyBorder="1"/>
    <xf numFmtId="0" fontId="0" fillId="0" borderId="101" xfId="0" applyBorder="1" applyAlignment="1">
      <alignment horizontal="left"/>
    </xf>
    <xf numFmtId="0" fontId="0" fillId="0" borderId="101" xfId="0" applyNumberFormat="1" applyBorder="1"/>
    <xf numFmtId="0" fontId="0" fillId="0" borderId="101" xfId="0" applyBorder="1"/>
    <xf numFmtId="0" fontId="0" fillId="0" borderId="102" xfId="0" applyBorder="1" applyAlignment="1">
      <alignment horizontal="left"/>
    </xf>
    <xf numFmtId="0" fontId="0" fillId="0" borderId="102" xfId="0" applyNumberFormat="1" applyBorder="1"/>
    <xf numFmtId="0" fontId="0" fillId="0" borderId="102" xfId="0" applyBorder="1"/>
    <xf numFmtId="0" fontId="0" fillId="0" borderId="0" xfId="0" applyBorder="1" applyAlignment="1">
      <alignment horizontal="left"/>
    </xf>
    <xf numFmtId="0" fontId="0" fillId="0" borderId="0" xfId="0" applyNumberFormat="1" applyBorder="1"/>
    <xf numFmtId="0" fontId="0" fillId="2" borderId="104" xfId="0" applyFill="1" applyBorder="1"/>
    <xf numFmtId="0" fontId="0" fillId="2" borderId="103" xfId="0" applyFill="1" applyBorder="1" applyAlignment="1">
      <alignment horizontal="left"/>
    </xf>
    <xf numFmtId="0" fontId="0" fillId="2" borderId="103" xfId="0" applyNumberFormat="1" applyFill="1" applyBorder="1"/>
    <xf numFmtId="0" fontId="0" fillId="2" borderId="103" xfId="0" applyFill="1" applyBorder="1"/>
    <xf numFmtId="0" fontId="0" fillId="5" borderId="102" xfId="0" applyFill="1" applyBorder="1" applyAlignment="1">
      <alignment horizontal="left"/>
    </xf>
    <xf numFmtId="0" fontId="0" fillId="5" borderId="102" xfId="0" applyNumberFormat="1" applyFill="1" applyBorder="1"/>
    <xf numFmtId="0" fontId="0" fillId="5" borderId="102" xfId="0" applyFill="1" applyBorder="1"/>
    <xf numFmtId="0" fontId="22" fillId="8" borderId="3" xfId="0" applyFont="1" applyFill="1" applyBorder="1" applyAlignment="1">
      <alignment horizontal="left"/>
    </xf>
    <xf numFmtId="0" fontId="23" fillId="8" borderId="0" xfId="0" applyFont="1" applyFill="1"/>
    <xf numFmtId="0" fontId="0" fillId="0" borderId="0" xfId="0" applyAlignment="1">
      <alignment horizontal="left" indent="1"/>
    </xf>
    <xf numFmtId="0" fontId="24" fillId="7" borderId="0" xfId="0" applyFont="1" applyFill="1"/>
    <xf numFmtId="0" fontId="25" fillId="0" borderId="0" xfId="0" applyFont="1" applyAlignment="1">
      <alignment horizontal="left" wrapText="1" indent="1"/>
    </xf>
    <xf numFmtId="0" fontId="26" fillId="0" borderId="0" xfId="3" applyAlignment="1" applyProtection="1">
      <alignment horizontal="left" wrapText="1" indent="2"/>
    </xf>
    <xf numFmtId="0" fontId="0" fillId="8" borderId="102" xfId="0" applyFill="1" applyBorder="1"/>
    <xf numFmtId="0" fontId="0" fillId="2" borderId="0" xfId="0" applyNumberFormat="1" applyFill="1"/>
    <xf numFmtId="0" fontId="0" fillId="2" borderId="0" xfId="0" applyFill="1" applyAlignment="1">
      <alignment horizontal="left"/>
    </xf>
    <xf numFmtId="0" fontId="0" fillId="8" borderId="0" xfId="0" applyNumberFormat="1" applyFill="1"/>
    <xf numFmtId="0" fontId="0" fillId="8" borderId="0" xfId="0" applyFill="1" applyAlignment="1">
      <alignment horizontal="left"/>
    </xf>
    <xf numFmtId="0" fontId="0" fillId="0" borderId="102" xfId="0" applyFill="1" applyBorder="1"/>
    <xf numFmtId="0" fontId="27" fillId="0" borderId="0" xfId="0" applyFont="1"/>
    <xf numFmtId="0" fontId="28" fillId="0" borderId="0" xfId="0" applyFont="1" applyFill="1"/>
    <xf numFmtId="0" fontId="29" fillId="0" borderId="0" xfId="0" applyFont="1" applyFill="1"/>
    <xf numFmtId="0" fontId="29" fillId="0" borderId="105" xfId="0" applyFont="1" applyFill="1" applyBorder="1"/>
    <xf numFmtId="49" fontId="29" fillId="0" borderId="106" xfId="0" applyNumberFormat="1" applyFont="1" applyFill="1" applyBorder="1"/>
    <xf numFmtId="49" fontId="30" fillId="7" borderId="107" xfId="0" applyNumberFormat="1" applyFont="1" applyFill="1" applyBorder="1" applyAlignment="1">
      <alignment horizontal="center"/>
    </xf>
    <xf numFmtId="49" fontId="30" fillId="6" borderId="108" xfId="0" applyNumberFormat="1" applyFont="1" applyFill="1" applyBorder="1" applyAlignment="1">
      <alignment horizontal="center"/>
    </xf>
    <xf numFmtId="49" fontId="30" fillId="6" borderId="109" xfId="0" applyNumberFormat="1" applyFont="1" applyFill="1" applyBorder="1" applyAlignment="1">
      <alignment horizontal="center"/>
    </xf>
    <xf numFmtId="49" fontId="29" fillId="0" borderId="0" xfId="0" applyNumberFormat="1" applyFont="1" applyFill="1"/>
    <xf numFmtId="0" fontId="29" fillId="0" borderId="110" xfId="0" applyFont="1" applyFill="1" applyBorder="1"/>
    <xf numFmtId="0" fontId="29" fillId="0" borderId="111" xfId="0" applyFont="1" applyFill="1" applyBorder="1"/>
    <xf numFmtId="0" fontId="30" fillId="0" borderId="112" xfId="0" applyFont="1" applyFill="1" applyBorder="1"/>
    <xf numFmtId="171" fontId="30" fillId="0" borderId="112" xfId="0" applyNumberFormat="1" applyFont="1" applyFill="1" applyBorder="1"/>
    <xf numFmtId="171" fontId="30" fillId="0" borderId="111" xfId="0" applyNumberFormat="1" applyFont="1" applyFill="1" applyBorder="1"/>
    <xf numFmtId="9" fontId="30" fillId="0" borderId="111" xfId="0" applyNumberFormat="1" applyFont="1" applyFill="1" applyBorder="1"/>
    <xf numFmtId="0" fontId="30" fillId="0" borderId="0" xfId="0" applyFont="1" applyFill="1" applyBorder="1"/>
    <xf numFmtId="0" fontId="30" fillId="0" borderId="113" xfId="0" applyFont="1" applyFill="1" applyBorder="1"/>
    <xf numFmtId="9" fontId="30" fillId="0" borderId="114" xfId="0" applyNumberFormat="1" applyFont="1" applyFill="1" applyBorder="1"/>
    <xf numFmtId="0" fontId="30" fillId="0" borderId="106" xfId="0" applyFont="1" applyFill="1" applyBorder="1"/>
    <xf numFmtId="171" fontId="30" fillId="0" borderId="106" xfId="0" applyNumberFormat="1" applyFont="1" applyFill="1" applyBorder="1"/>
    <xf numFmtId="171" fontId="30" fillId="0" borderId="109" xfId="0" applyNumberFormat="1" applyFont="1" applyFill="1" applyBorder="1"/>
    <xf numFmtId="9" fontId="30" fillId="0" borderId="109" xfId="0" applyNumberFormat="1" applyFont="1" applyFill="1" applyBorder="1"/>
    <xf numFmtId="0" fontId="30" fillId="0" borderId="115" xfId="0" applyFont="1" applyFill="1" applyBorder="1"/>
    <xf numFmtId="171" fontId="30" fillId="0" borderId="115" xfId="0" applyNumberFormat="1" applyFont="1" applyFill="1" applyBorder="1"/>
    <xf numFmtId="171" fontId="30" fillId="0" borderId="116" xfId="0" applyNumberFormat="1" applyFont="1" applyFill="1" applyBorder="1"/>
    <xf numFmtId="9" fontId="30" fillId="0" borderId="116" xfId="0" applyNumberFormat="1" applyFont="1" applyFill="1" applyBorder="1"/>
    <xf numFmtId="0" fontId="30" fillId="9" borderId="112" xfId="0" applyFont="1" applyFill="1" applyBorder="1"/>
    <xf numFmtId="171" fontId="30" fillId="9" borderId="112" xfId="0" applyNumberFormat="1" applyFont="1" applyFill="1" applyBorder="1"/>
    <xf numFmtId="9" fontId="30" fillId="9" borderId="111" xfId="0" applyNumberFormat="1" applyFont="1" applyFill="1" applyBorder="1"/>
    <xf numFmtId="172" fontId="30" fillId="0" borderId="112" xfId="0" applyNumberFormat="1" applyFont="1" applyFill="1" applyBorder="1"/>
    <xf numFmtId="172" fontId="30" fillId="0" borderId="111" xfId="0" applyNumberFormat="1" applyFont="1" applyFill="1" applyBorder="1"/>
    <xf numFmtId="3" fontId="30" fillId="0" borderId="112" xfId="0" applyNumberFormat="1" applyFont="1" applyFill="1" applyBorder="1"/>
    <xf numFmtId="3" fontId="30" fillId="0" borderId="111" xfId="0" applyNumberFormat="1" applyFont="1" applyFill="1" applyBorder="1"/>
    <xf numFmtId="173" fontId="30" fillId="0" borderId="112" xfId="0" applyNumberFormat="1" applyFont="1" applyFill="1" applyBorder="1"/>
    <xf numFmtId="173" fontId="30" fillId="0" borderId="111" xfId="0" applyNumberFormat="1" applyFont="1" applyFill="1" applyBorder="1"/>
    <xf numFmtId="0" fontId="30" fillId="10" borderId="112" xfId="0" applyFont="1" applyFill="1" applyBorder="1"/>
    <xf numFmtId="4" fontId="30" fillId="10" borderId="112" xfId="0" applyNumberFormat="1" applyFont="1" applyFill="1" applyBorder="1"/>
    <xf numFmtId="4" fontId="30" fillId="10" borderId="111" xfId="0" applyNumberFormat="1" applyFont="1" applyFill="1" applyBorder="1"/>
    <xf numFmtId="9" fontId="30" fillId="10" borderId="111" xfId="0" applyNumberFormat="1" applyFont="1" applyFill="1" applyBorder="1"/>
    <xf numFmtId="0" fontId="31" fillId="10" borderId="112" xfId="0" applyFont="1" applyFill="1" applyBorder="1"/>
    <xf numFmtId="4" fontId="31" fillId="10" borderId="112" xfId="0" applyNumberFormat="1" applyFont="1" applyFill="1" applyBorder="1"/>
    <xf numFmtId="4" fontId="31" fillId="10" borderId="111" xfId="0" applyNumberFormat="1" applyFont="1" applyFill="1" applyBorder="1"/>
    <xf numFmtId="9" fontId="31" fillId="10" borderId="111" xfId="0" applyNumberFormat="1" applyFont="1" applyFill="1" applyBorder="1"/>
    <xf numFmtId="2" fontId="31" fillId="10" borderId="112" xfId="0" applyNumberFormat="1" applyFont="1" applyFill="1" applyBorder="1"/>
    <xf numFmtId="2" fontId="31" fillId="10" borderId="111" xfId="0" applyNumberFormat="1" applyFont="1" applyFill="1" applyBorder="1"/>
    <xf numFmtId="0" fontId="30" fillId="0" borderId="111" xfId="0" applyFont="1" applyFill="1" applyBorder="1"/>
    <xf numFmtId="0" fontId="32" fillId="11" borderId="112" xfId="0" applyFont="1" applyFill="1" applyBorder="1"/>
    <xf numFmtId="171" fontId="32" fillId="11" borderId="112" xfId="0" applyNumberFormat="1" applyFont="1" applyFill="1" applyBorder="1"/>
    <xf numFmtId="171" fontId="32" fillId="11" borderId="111" xfId="0" applyNumberFormat="1" applyFont="1" applyFill="1" applyBorder="1"/>
    <xf numFmtId="9" fontId="32" fillId="11" borderId="111" xfId="0" applyNumberFormat="1" applyFont="1" applyFill="1" applyBorder="1"/>
    <xf numFmtId="0" fontId="32" fillId="11" borderId="0" xfId="0" applyFont="1" applyFill="1" applyBorder="1"/>
    <xf numFmtId="0" fontId="29" fillId="0" borderId="0" xfId="0" applyFont="1" applyFill="1" applyBorder="1"/>
    <xf numFmtId="3" fontId="29" fillId="0" borderId="0" xfId="0" applyNumberFormat="1" applyFont="1" applyFill="1"/>
    <xf numFmtId="49" fontId="33" fillId="0" borderId="117" xfId="0" applyNumberFormat="1" applyFont="1" applyFill="1" applyBorder="1"/>
    <xf numFmtId="0" fontId="29" fillId="0" borderId="117" xfId="0" applyFont="1" applyFill="1" applyBorder="1"/>
    <xf numFmtId="1" fontId="34" fillId="0" borderId="117" xfId="0" applyNumberFormat="1" applyFont="1" applyFill="1" applyBorder="1"/>
    <xf numFmtId="0" fontId="4" fillId="0" borderId="52" xfId="0" applyFont="1" applyFill="1" applyBorder="1" applyAlignment="1" applyProtection="1">
      <alignment horizontal="left" vertical="center" wrapText="1"/>
    </xf>
    <xf numFmtId="0" fontId="4" fillId="0" borderId="57" xfId="0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center" wrapText="1"/>
    </xf>
  </cellXfs>
  <cellStyles count="4">
    <cellStyle name="Hypertextový odkaz" xfId="3" builtinId="8"/>
    <cellStyle name="Měna" xfId="2" builtinId="4"/>
    <cellStyle name="Normální" xfId="0" builtinId="0"/>
    <cellStyle name="Procenta" xfId="1" builtinId="5"/>
  </cellStyles>
  <dxfs count="36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border>
        <bottom style="thin">
          <color indexed="64"/>
        </bottom>
        <horizontal style="dotted">
          <color indexed="64"/>
        </horizontal>
      </border>
    </dxf>
    <dxf>
      <border>
        <bottom style="thin">
          <color indexed="64"/>
        </bottom>
        <horizontal style="dotted">
          <color indexed="64"/>
        </horizontal>
      </border>
    </dxf>
    <dxf>
      <border>
        <bottom style="thin">
          <color indexed="64"/>
        </bottom>
        <horizontal style="dotted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wrapText="1" readingOrder="0"/>
    </dxf>
    <dxf>
      <alignment horizontal="center" readingOrder="0"/>
    </dxf>
    <dxf>
      <border>
        <vertical style="thin">
          <color auto="1"/>
        </vertical>
        <horizontal style="dotted">
          <color auto="1"/>
        </horizontal>
      </border>
    </dxf>
    <dxf>
      <border>
        <vertical style="thin">
          <color auto="1"/>
        </vertical>
        <horizontal style="dotted">
          <color auto="1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'obložnost věk'!$C$25</c:f>
              <c:strCache>
                <c:ptCount val="1"/>
                <c:pt idx="0">
                  <c:v>%podíl dle věku</c:v>
                </c:pt>
              </c:strCache>
            </c:strRef>
          </c:tx>
          <c:marker>
            <c:symbol val="none"/>
          </c:marker>
          <c:cat>
            <c:strRef>
              <c:f>'obložnost věk'!$A$26:$A$31</c:f>
              <c:strCache>
                <c:ptCount val="6"/>
                <c:pt idx="0">
                  <c:v>3-6</c:v>
                </c:pt>
                <c:pt idx="1">
                  <c:v>5-7</c:v>
                </c:pt>
                <c:pt idx="2">
                  <c:v>8-10</c:v>
                </c:pt>
                <c:pt idx="3">
                  <c:v>11-13</c:v>
                </c:pt>
                <c:pt idx="4">
                  <c:v>14-16</c:v>
                </c:pt>
                <c:pt idx="5">
                  <c:v>17-19</c:v>
                </c:pt>
              </c:strCache>
            </c:strRef>
          </c:cat>
          <c:val>
            <c:numRef>
              <c:f>'obložnost věk'!$C$26:$C$31</c:f>
              <c:numCache>
                <c:formatCode>0%</c:formatCode>
                <c:ptCount val="6"/>
                <c:pt idx="0">
                  <c:v>2.5540275049115914E-2</c:v>
                </c:pt>
                <c:pt idx="1">
                  <c:v>2.75049115913556E-2</c:v>
                </c:pt>
                <c:pt idx="2">
                  <c:v>7.8585461689587421E-3</c:v>
                </c:pt>
                <c:pt idx="3">
                  <c:v>8.8408644400785857E-2</c:v>
                </c:pt>
                <c:pt idx="4">
                  <c:v>0.58546168958742628</c:v>
                </c:pt>
                <c:pt idx="5">
                  <c:v>0.26522593320235754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B1-422C-B8EB-2CE21667A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551552"/>
        <c:axId val="120586240"/>
      </c:lineChart>
      <c:catAx>
        <c:axId val="106551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0586240"/>
        <c:crosses val="autoZero"/>
        <c:auto val="1"/>
        <c:lblAlgn val="ctr"/>
        <c:lblOffset val="100"/>
        <c:noMultiLvlLbl val="0"/>
      </c:catAx>
      <c:valAx>
        <c:axId val="1205862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6551552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4743985126859144"/>
          <c:y val="6.5131045222218104E-2"/>
        </c:manualLayout>
      </c:layout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'obložnost věk'!$N$2</c:f>
              <c:strCache>
                <c:ptCount val="1"/>
                <c:pt idx="0">
                  <c:v>průměrná obložnost dne</c:v>
                </c:pt>
              </c:strCache>
            </c:strRef>
          </c:tx>
          <c:marker>
            <c:symbol val="none"/>
          </c:marker>
          <c:cat>
            <c:numRef>
              <c:f>'obložnost věk'!$M$3:$M$9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'obložnost věk'!$N$3:$N$9</c:f>
              <c:numCache>
                <c:formatCode>0%</c:formatCode>
                <c:ptCount val="7"/>
                <c:pt idx="0">
                  <c:v>0.78075471698113164</c:v>
                </c:pt>
                <c:pt idx="1">
                  <c:v>0.74000000000000021</c:v>
                </c:pt>
                <c:pt idx="2">
                  <c:v>0.82192307692307665</c:v>
                </c:pt>
                <c:pt idx="3">
                  <c:v>0.83063829787234111</c:v>
                </c:pt>
                <c:pt idx="4">
                  <c:v>0.86862745098039174</c:v>
                </c:pt>
                <c:pt idx="5">
                  <c:v>0.85137931034482783</c:v>
                </c:pt>
                <c:pt idx="6">
                  <c:v>0.83333333333333282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FB-455E-BD7C-861032A49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610176"/>
        <c:axId val="120620160"/>
      </c:lineChart>
      <c:catAx>
        <c:axId val="12061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0620160"/>
        <c:crosses val="autoZero"/>
        <c:auto val="1"/>
        <c:lblAlgn val="ctr"/>
        <c:lblOffset val="100"/>
        <c:noMultiLvlLbl val="0"/>
      </c:catAx>
      <c:valAx>
        <c:axId val="1206201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0610176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96</xdr:row>
      <xdr:rowOff>28575</xdr:rowOff>
    </xdr:from>
    <xdr:to>
      <xdr:col>18</xdr:col>
      <xdr:colOff>315997</xdr:colOff>
      <xdr:row>107</xdr:row>
      <xdr:rowOff>47920</xdr:rowOff>
    </xdr:to>
    <xdr:pic>
      <xdr:nvPicPr>
        <xdr:cNvPr id="5" name="Obrázek 4" descr="04 psychi smluvní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8316575"/>
          <a:ext cx="11974597" cy="2114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18</xdr:col>
      <xdr:colOff>315997</xdr:colOff>
      <xdr:row>25</xdr:row>
      <xdr:rowOff>10032</xdr:rowOff>
    </xdr:to>
    <xdr:pic>
      <xdr:nvPicPr>
        <xdr:cNvPr id="2" name="Obrázek 1" descr="OD psychi smluvní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171825"/>
          <a:ext cx="11974597" cy="36295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18</xdr:col>
      <xdr:colOff>342900</xdr:colOff>
      <xdr:row>45</xdr:row>
      <xdr:rowOff>124321</xdr:rowOff>
    </xdr:to>
    <xdr:pic>
      <xdr:nvPicPr>
        <xdr:cNvPr id="3" name="Obrázek 2" descr="02 psychi smluvní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7172325"/>
          <a:ext cx="12001500" cy="35533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18</xdr:col>
      <xdr:colOff>344576</xdr:colOff>
      <xdr:row>86</xdr:row>
      <xdr:rowOff>39143</xdr:rowOff>
    </xdr:to>
    <xdr:pic>
      <xdr:nvPicPr>
        <xdr:cNvPr id="4" name="Obrázek 3" descr="03 psychi smluvní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10982325"/>
          <a:ext cx="12003176" cy="74686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86</xdr:row>
      <xdr:rowOff>28575</xdr:rowOff>
    </xdr:from>
    <xdr:to>
      <xdr:col>18</xdr:col>
      <xdr:colOff>315997</xdr:colOff>
      <xdr:row>97</xdr:row>
      <xdr:rowOff>47920</xdr:rowOff>
    </xdr:to>
    <xdr:pic>
      <xdr:nvPicPr>
        <xdr:cNvPr id="5" name="Obrázek 4" descr="04 psychi smluvní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18440400"/>
          <a:ext cx="11974597" cy="21148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33</xdr:row>
      <xdr:rowOff>19050</xdr:rowOff>
    </xdr:from>
    <xdr:to>
      <xdr:col>5</xdr:col>
      <xdr:colOff>104775</xdr:colOff>
      <xdr:row>45</xdr:row>
      <xdr:rowOff>9525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542925</xdr:colOff>
      <xdr:row>11</xdr:row>
      <xdr:rowOff>152400</xdr:rowOff>
    </xdr:from>
    <xdr:to>
      <xdr:col>11</xdr:col>
      <xdr:colOff>238125</xdr:colOff>
      <xdr:row>23</xdr:row>
      <xdr:rowOff>123825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koudelkova48168\Documents\PdxPriv\2022_2121_07_Diagnozy%20pocet%20R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_2121_07_Diagnozy pocet RC"/>
    </sheetNames>
    <sheetDataSet>
      <sheetData sheetId="0">
        <row r="2">
          <cell r="D2" t="str">
            <v>F432</v>
          </cell>
          <cell r="E2" t="str">
            <v>Poruchy přizpůsobení</v>
          </cell>
        </row>
        <row r="3">
          <cell r="D3" t="str">
            <v>F608</v>
          </cell>
          <cell r="E3" t="str">
            <v>Jiné specifické poruchy osobnosti</v>
          </cell>
        </row>
        <row r="4">
          <cell r="D4" t="str">
            <v>F500</v>
          </cell>
          <cell r="E4" t="str">
            <v>Mentální anorexie</v>
          </cell>
        </row>
        <row r="5">
          <cell r="D5" t="str">
            <v>F321</v>
          </cell>
          <cell r="E5" t="str">
            <v>Středně těžká depresivní fáze</v>
          </cell>
        </row>
        <row r="6">
          <cell r="D6" t="str">
            <v>F412</v>
          </cell>
          <cell r="E6" t="str">
            <v>Smíšená úzkostná a depresivní porucha</v>
          </cell>
        </row>
        <row r="7">
          <cell r="D7" t="str">
            <v>F840</v>
          </cell>
          <cell r="E7" t="str">
            <v>Dětský autismus</v>
          </cell>
        </row>
        <row r="8">
          <cell r="D8" t="str">
            <v>F231</v>
          </cell>
          <cell r="E8" t="str">
            <v>Akutní polymorfní psychotická porucha se symptomy schizofrenie</v>
          </cell>
        </row>
        <row r="9">
          <cell r="D9" t="str">
            <v>F501</v>
          </cell>
          <cell r="E9" t="str">
            <v>Atypická mentální anorexie</v>
          </cell>
        </row>
        <row r="10">
          <cell r="D10" t="str">
            <v>F200</v>
          </cell>
          <cell r="E10" t="str">
            <v>Paranoidní schizofrenie</v>
          </cell>
        </row>
        <row r="11">
          <cell r="D11" t="str">
            <v>F232</v>
          </cell>
          <cell r="E11" t="str">
            <v>Akutní psychotická porucha podobná schizofrenii</v>
          </cell>
        </row>
        <row r="12">
          <cell r="D12" t="str">
            <v>F322</v>
          </cell>
          <cell r="E12" t="str">
            <v>Těžká depresivní fáze bez psychotických příznaků</v>
          </cell>
        </row>
        <row r="13">
          <cell r="D13" t="str">
            <v>F422</v>
          </cell>
          <cell r="E13" t="str">
            <v>Smíšené nutkavé myšlenky a činy</v>
          </cell>
        </row>
        <row r="14">
          <cell r="D14" t="str">
            <v>F928</v>
          </cell>
          <cell r="E14" t="str">
            <v>Jiné smíšené poruchy chování a emocí</v>
          </cell>
        </row>
        <row r="15">
          <cell r="D15" t="str">
            <v>F230</v>
          </cell>
          <cell r="E15" t="str">
            <v>Akutní polymorfní psychotická porucha bez schizofrenních symptomů</v>
          </cell>
        </row>
        <row r="16">
          <cell r="D16" t="str">
            <v>F238</v>
          </cell>
          <cell r="E16" t="str">
            <v>Jiné akutní a přechodné psychotické poruchy</v>
          </cell>
        </row>
        <row r="17">
          <cell r="D17" t="str">
            <v>F250</v>
          </cell>
          <cell r="E17" t="str">
            <v>Schizoafektivní porucha, manický typ</v>
          </cell>
        </row>
        <row r="18">
          <cell r="D18" t="str">
            <v>F502</v>
          </cell>
          <cell r="E18" t="str">
            <v>Mentální bulimie</v>
          </cell>
        </row>
        <row r="19">
          <cell r="D19" t="str">
            <v>F900</v>
          </cell>
          <cell r="E19" t="str">
            <v>Porucha aktivity a pozornosti</v>
          </cell>
        </row>
        <row r="20">
          <cell r="D20" t="str">
            <v>F192</v>
          </cell>
          <cell r="E20" t="str">
            <v>Poruchy způsobené více drogami - syndrom závislosti</v>
          </cell>
        </row>
        <row r="21">
          <cell r="D21" t="str">
            <v>F323</v>
          </cell>
          <cell r="E21" t="str">
            <v>Těžká depresivní fáze s psychotickými příznaky</v>
          </cell>
        </row>
        <row r="22">
          <cell r="D22" t="str">
            <v>F329</v>
          </cell>
          <cell r="E22" t="str">
            <v>Depresivní fáze NS</v>
          </cell>
        </row>
        <row r="23">
          <cell r="D23" t="str">
            <v>F431</v>
          </cell>
          <cell r="E23" t="str">
            <v>Posttraumatická stresová porucha</v>
          </cell>
        </row>
        <row r="24">
          <cell r="D24" t="str">
            <v>F603</v>
          </cell>
          <cell r="E24" t="str">
            <v>Emočně nestabilní porucha osobnosti</v>
          </cell>
        </row>
        <row r="25">
          <cell r="D25" t="str">
            <v>F901</v>
          </cell>
          <cell r="E25" t="str">
            <v>Hyperkinetická porucha chování</v>
          </cell>
        </row>
        <row r="26">
          <cell r="D26" t="str">
            <v>F131</v>
          </cell>
          <cell r="E26" t="str">
            <v>Poruchy způsobené sedativy n. hypnotiky - škodlivé použití</v>
          </cell>
        </row>
        <row r="27">
          <cell r="D27" t="str">
            <v>F191</v>
          </cell>
          <cell r="E27" t="str">
            <v>Poruchy způsobené více drogami - škodlivé použití</v>
          </cell>
        </row>
        <row r="28">
          <cell r="D28" t="str">
            <v>F208</v>
          </cell>
          <cell r="E28" t="str">
            <v>Jiná schizofrenie</v>
          </cell>
        </row>
        <row r="29">
          <cell r="D29" t="str">
            <v>F251</v>
          </cell>
          <cell r="E29" t="str">
            <v>Schizoafektivní porucha, depresivní typ</v>
          </cell>
        </row>
        <row r="30">
          <cell r="D30" t="str">
            <v>F252</v>
          </cell>
          <cell r="E30" t="str">
            <v>Schizoafektivní porucha, smíšený typ</v>
          </cell>
        </row>
        <row r="31">
          <cell r="D31" t="str">
            <v>F28</v>
          </cell>
          <cell r="E31" t="str">
            <v>Jiné neorganické psychotické poruchy</v>
          </cell>
        </row>
        <row r="32">
          <cell r="D32" t="str">
            <v>F29</v>
          </cell>
          <cell r="E32" t="str">
            <v>Neurčené neorganické psychózy</v>
          </cell>
        </row>
        <row r="33">
          <cell r="D33" t="str">
            <v>F310</v>
          </cell>
          <cell r="E33" t="str">
            <v>Bipolární afektivní porucha, současná fáze je hypomanická</v>
          </cell>
        </row>
        <row r="34">
          <cell r="D34" t="str">
            <v>F319</v>
          </cell>
          <cell r="E34" t="str">
            <v>Bipolární afektivní porucha NS</v>
          </cell>
        </row>
        <row r="35">
          <cell r="D35" t="str">
            <v>F320</v>
          </cell>
          <cell r="E35" t="str">
            <v>Lehká depresivní fáze</v>
          </cell>
        </row>
        <row r="36">
          <cell r="D36" t="str">
            <v>F340</v>
          </cell>
          <cell r="E36" t="str">
            <v>Cyklotymie</v>
          </cell>
        </row>
        <row r="37">
          <cell r="D37" t="str">
            <v>F402</v>
          </cell>
          <cell r="E37" t="str">
            <v>Specifické (izolované) fobie</v>
          </cell>
        </row>
        <row r="38">
          <cell r="D38" t="str">
            <v>F410</v>
          </cell>
          <cell r="E38" t="str">
            <v>Panická porucha (epizodická záchvatovitá úzkost)</v>
          </cell>
        </row>
        <row r="39">
          <cell r="D39" t="str">
            <v>F419</v>
          </cell>
          <cell r="E39" t="str">
            <v>Úzkostná porucha NS</v>
          </cell>
        </row>
        <row r="40">
          <cell r="D40" t="str">
            <v>F430</v>
          </cell>
          <cell r="E40" t="str">
            <v>Akutní stresová reakce</v>
          </cell>
        </row>
        <row r="41">
          <cell r="D41" t="str">
            <v>F508</v>
          </cell>
          <cell r="E41" t="str">
            <v>Jiné poruchy příjmu potravy</v>
          </cell>
        </row>
        <row r="42">
          <cell r="D42" t="str">
            <v>F609</v>
          </cell>
          <cell r="E42" t="str">
            <v>Porucha osobnosti NS</v>
          </cell>
        </row>
        <row r="43">
          <cell r="D43" t="str">
            <v>F710</v>
          </cell>
          <cell r="E43" t="str">
            <v>Střední mentální retardace - žádná nebo minimální porucha chování</v>
          </cell>
        </row>
        <row r="44">
          <cell r="D44" t="str">
            <v>F711</v>
          </cell>
          <cell r="E44" t="str">
            <v>Střední mentální retardace - význam.por.chov.vyžad.pozorn.n.léčbu</v>
          </cell>
        </row>
        <row r="45">
          <cell r="D45" t="str">
            <v>F718</v>
          </cell>
          <cell r="E45" t="str">
            <v>Střední mentální retardace - jiné poruchy chování</v>
          </cell>
        </row>
        <row r="46">
          <cell r="D46" t="str">
            <v>F803</v>
          </cell>
          <cell r="E46" t="str">
            <v>Získaná afázie s epilepsií (Landauův-Kleffnerův syndrom)</v>
          </cell>
        </row>
        <row r="47">
          <cell r="D47" t="str">
            <v>F845</v>
          </cell>
          <cell r="E47" t="str">
            <v>Aspergerův syndrom</v>
          </cell>
        </row>
        <row r="48">
          <cell r="D48" t="str">
            <v>F910</v>
          </cell>
          <cell r="E48" t="str">
            <v>Porucha chování vázaná na vztahy k rodině</v>
          </cell>
        </row>
        <row r="49">
          <cell r="D49" t="str">
            <v>F920</v>
          </cell>
          <cell r="E49" t="str">
            <v>Depresivní porucha chování</v>
          </cell>
        </row>
        <row r="50">
          <cell r="D50" t="str">
            <v>F929</v>
          </cell>
          <cell r="E50" t="str">
            <v>Smíšená porucha chování a emocí NS</v>
          </cell>
        </row>
        <row r="51">
          <cell r="D51" t="str">
            <v>F938</v>
          </cell>
          <cell r="E51" t="str">
            <v>Jiné dětské emoční poruchy</v>
          </cell>
        </row>
        <row r="52">
          <cell r="D52" t="str">
            <v>F952</v>
          </cell>
          <cell r="E52" t="str">
            <v>Komb. tiková porucha vokální a mnohoč. motorická (Touretteův syndrom)</v>
          </cell>
        </row>
        <row r="53">
          <cell r="D53" t="str">
            <v>T426</v>
          </cell>
          <cell r="E53" t="str">
            <v>Otrava léčivy - jiná antiepileptická a sedativně-hypnotická léčiva</v>
          </cell>
        </row>
        <row r="54">
          <cell r="D54" t="str">
            <v>Z032</v>
          </cell>
          <cell r="E54" t="str">
            <v>Pozorování pro podezření na poruchu duševní a poruchu chování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Users\koudelkova48168\Documents\PdxPriv\06_2121_2022%20DEN%20po&#269;et%20OD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_OEC\PROJEKTY%20a%20P&#345;&#237;strojov&#225;%20komise\K18%20-%20PSYCHI\D&#283;tsk&#225;%20psychiatrie\2022_HP_KLI%202121_25082023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_OEC\PROJEKTY%20a%20P&#345;&#237;strojov&#225;%20komise\K18%20-%20PSYCHI\D&#283;tsk&#225;%20psychiatrie\2022_HP_KLI%202121_25082023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udelkova48168" refreshedDate="45162.636591898146" createdVersion="3" refreshedVersion="3" minRefreshableVersion="3" recordCount="365" xr:uid="{00000000-000A-0000-FFFF-FFFF05000000}">
  <cacheSource type="worksheet">
    <worksheetSource ref="A1:G366" sheet="06_2121_2022 DEN počet OD" r:id="rId2"/>
  </cacheSource>
  <cacheFields count="7">
    <cacheField name="DATUM" numFmtId="14">
      <sharedItems containsSemiMixedTypes="0" containsNonDate="0" containsDate="1" containsString="0" minDate="2022-01-01T00:00:00" maxDate="2023-01-01T00:00:00"/>
    </cacheField>
    <cacheField name="pocet OD" numFmtId="0">
      <sharedItems containsSemiMixedTypes="0" containsString="0" containsNumber="1" containsInteger="1" minValue="7" maxValue="50"/>
    </cacheField>
    <cacheField name="druh DEN" numFmtId="0">
      <sharedItems containsSemiMixedTypes="0" containsString="0" containsNumber="1" containsInteger="1" minValue="1" maxValue="7"/>
    </cacheField>
    <cacheField name="od max" numFmtId="0">
      <sharedItems containsSemiMixedTypes="0" containsString="0" containsNumber="1" containsInteger="1" minValue="50" maxValue="50"/>
    </cacheField>
    <cacheField name="obložnost" numFmtId="0">
      <sharedItems containsSemiMixedTypes="0" containsString="0" containsNumber="1" minValue="0.14000000000000001" maxValue="1"/>
    </cacheField>
    <cacheField name="počet den" numFmtId="0">
      <sharedItems containsSemiMixedTypes="0" containsString="0" containsNumber="1" containsInteger="1" minValue="1" maxValue="1"/>
    </cacheField>
    <cacheField name="interval využitých lůžek" numFmtId="49">
      <sharedItems count="5">
        <s v="1-10"/>
        <s v="11-20"/>
        <s v="21-30"/>
        <s v="31-40"/>
        <s v="41-5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udelkova48168" refreshedDate="45163.577151157406" createdVersion="3" refreshedVersion="3" minRefreshableVersion="3" recordCount="509" xr:uid="{00000000-000A-0000-FFFF-FFFF04000000}">
  <cacheSource type="worksheet">
    <worksheetSource ref="A3:AL512" sheet="2022_HP_KLI 2121_25082023" r:id="rId2"/>
  </cacheSource>
  <cacheFields count="38">
    <cacheField name="PRIPAD" numFmtId="0">
      <sharedItems containsSemiMixedTypes="0" containsString="0" containsNumber="1" containsInteger="1" minValue="30193174" maxValue="30281827"/>
    </cacheField>
    <cacheField name="OBDOBI" numFmtId="14">
      <sharedItems containsSemiMixedTypes="0" containsNonDate="0" containsDate="1" containsString="0" minDate="2022-01-01T00:00:00" maxDate="2022-12-02T00:00:00"/>
    </cacheField>
    <cacheField name="DATPRI" numFmtId="14">
      <sharedItems containsSemiMixedTypes="0" containsNonDate="0" containsDate="1" containsString="0" minDate="2021-10-11T00:00:00" maxDate="2022-12-23T00:00:00"/>
    </cacheField>
    <cacheField name="DATPRO" numFmtId="165">
      <sharedItems containsSemiMixedTypes="0" containsNonDate="0" containsDate="1" containsString="0" minDate="2022-01-03T00:00:00" maxDate="2022-12-30T00:00:00"/>
    </cacheField>
    <cacheField name="RC" numFmtId="0">
      <sharedItems containsMixedTypes="1" containsNumber="1" containsInteger="1" minValue="2200144191" maxValue="2200144191"/>
    </cacheField>
    <cacheField name="Datum narození" numFmtId="14">
      <sharedItems containsSemiMixedTypes="0" containsNonDate="0" containsDate="1" containsString="0" minDate="2004-04-09T00:00:00" maxDate="2021-12-15T00:00:00"/>
    </cacheField>
    <cacheField name="ZP" numFmtId="0">
      <sharedItems/>
    </cacheField>
    <cacheField name="věk přo přijetí" numFmtId="3">
      <sharedItems containsSemiMixedTypes="0" containsString="0" containsNumber="1" containsInteger="1" minValue="358" maxValue="6522"/>
    </cacheField>
    <cacheField name="počet dní 1 rok" numFmtId="4">
      <sharedItems containsSemiMixedTypes="0" containsString="0" containsNumber="1" containsInteger="1" minValue="0" maxValue="382"/>
    </cacheField>
    <cacheField name="počet dní rok 2022" numFmtId="4">
      <sharedItems containsSemiMixedTypes="0" containsString="0" containsNumber="1" containsInteger="1" minValue="0" maxValue="355"/>
    </cacheField>
    <cacheField name="počet dní suma" numFmtId="4">
      <sharedItems containsSemiMixedTypes="0" containsString="0" containsNumber="1" containsInteger="1" minValue="29" maxValue="722"/>
    </cacheField>
    <cacheField name="1 rok" numFmtId="4">
      <sharedItems containsSemiMixedTypes="0" containsString="0" containsNumber="1" containsInteger="1" minValue="0" maxValue="1"/>
    </cacheField>
    <cacheField name="rok a dny" numFmtId="4">
      <sharedItems containsSemiMixedTypes="0" containsString="0" containsNumber="1" containsInteger="1" minValue="4" maxValue="365"/>
    </cacheField>
    <cacheField name="celé roky" numFmtId="4">
      <sharedItems containsSemiMixedTypes="0" containsString="0" containsNumber="1" containsInteger="1" minValue="1" maxValue="18"/>
    </cacheField>
    <cacheField name="celkem roky" numFmtId="4">
      <sharedItems containsSemiMixedTypes="0" containsString="0" containsNumber="1" containsInteger="1" minValue="2" maxValue="18"/>
    </cacheField>
    <cacheField name="měsíce" numFmtId="4">
      <sharedItems containsSemiMixedTypes="0" containsString="0" containsNumber="1" minValue="0.13333333333333333" maxValue="12.166666666666666"/>
    </cacheField>
    <cacheField name="část roku" numFmtId="4">
      <sharedItems containsSemiMixedTypes="0" containsString="0" containsNumber="1" minValue="2.978082191780822" maxValue="18.854794520547944"/>
    </cacheField>
    <cacheField name="škála věku" numFmtId="0">
      <sharedItems/>
    </cacheField>
    <cacheField name="POHLAVI" numFmtId="0">
      <sharedItems/>
    </cacheField>
    <cacheField name="DOBA_HOSP" numFmtId="0">
      <sharedItems containsSemiMixedTypes="0" containsString="0" containsNumber="1" containsInteger="1" minValue="1" maxValue="127"/>
    </cacheField>
    <cacheField name="OD" numFmtId="0">
      <sharedItems containsSemiMixedTypes="0" containsString="0" containsNumber="1" containsInteger="1" minValue="1" maxValue="128"/>
    </cacheField>
    <cacheField name="UKONCENI" numFmtId="0">
      <sharedItems/>
    </cacheField>
    <cacheField name="ICP" numFmtId="0">
      <sharedItems/>
    </cacheField>
    <cacheField name="KLINIKA" numFmtId="0">
      <sharedItems/>
    </cacheField>
    <cacheField name="DRG" numFmtId="0">
      <sharedItems/>
    </cacheField>
    <cacheField name="TYPUHRADY" numFmtId="0">
      <sharedItems/>
    </cacheField>
    <cacheField name="RV" numFmtId="0">
      <sharedItems containsSemiMixedTypes="0" containsString="0" containsNumber="1" minValue="0.29530000000000001" maxValue="8.384582"/>
    </cacheField>
    <cacheField name="RV_LOS" numFmtId="0">
      <sharedItems containsSemiMixedTypes="0" containsString="0" containsNumber="1" minValue="0.29530000000000001" maxValue="8.384582"/>
    </cacheField>
    <cacheField name="RV_MAT" numFmtId="0">
      <sharedItems containsSemiMixedTypes="0" containsString="0" containsNumber="1" minValue="0" maxValue="4.7500000000000001E-2"/>
    </cacheField>
    <cacheField name="DG" numFmtId="0">
      <sharedItems count="43">
        <s v="F608"/>
        <s v="F231"/>
        <s v="F432"/>
        <s v="F500"/>
        <s v="F250"/>
        <s v="F501"/>
        <s v="F929"/>
        <s v="F131"/>
        <s v="F319"/>
        <s v="F412"/>
        <s v="F321"/>
        <s v="F200"/>
        <s v="F938"/>
        <s v="F310"/>
        <s v="F419"/>
        <s v="F232"/>
        <s v="F192"/>
        <s v="F251"/>
        <s v="F340"/>
        <s v="F502"/>
        <s v="F508"/>
        <s v="F603"/>
        <s v="T426"/>
        <s v="F322"/>
        <s v="F422"/>
        <s v="F191"/>
        <s v="F29"/>
        <s v="F323"/>
        <s v="F252"/>
        <s v="F920"/>
        <s v="F901"/>
        <s v="F928"/>
        <s v="F402"/>
        <s v="F840"/>
        <s v="F230"/>
        <s v="F28"/>
        <s v="F431"/>
        <s v="F910"/>
        <s v="F952"/>
        <s v="F900"/>
        <s v="F803"/>
        <s v="F718"/>
        <s v="F710"/>
      </sharedItems>
    </cacheField>
    <cacheField name="VDG1" numFmtId="0">
      <sharedItems containsBlank="1"/>
    </cacheField>
    <cacheField name="VDG2" numFmtId="0">
      <sharedItems containsBlank="1"/>
    </cacheField>
    <cacheField name="BODY" numFmtId="0">
      <sharedItems containsSemiMixedTypes="0" containsString="0" containsNumber="1" containsInteger="1" minValue="2266" maxValue="292329"/>
    </cacheField>
    <cacheField name="ZULP" numFmtId="0">
      <sharedItems containsSemiMixedTypes="0" containsString="0" containsNumber="1" minValue="0" maxValue="1242.42"/>
    </cacheField>
    <cacheField name="ZUM" numFmtId="0">
      <sharedItems containsSemiMixedTypes="0" containsString="0" containsNumber="1" minValue="0" maxValue="333.71"/>
    </cacheField>
    <cacheField name="NAKL_MAT" numFmtId="0">
      <sharedItems containsSemiMixedTypes="0" containsString="0" containsNumber="1" minValue="0" maxValue="1242.42"/>
    </cacheField>
    <cacheField name="Úhrada" numFmtId="167">
      <sharedItems containsSemiMixedTypes="0" containsString="0" containsNumber="1" minValue="18378.290799999999" maxValue="521822.84535199997"/>
    </cacheField>
    <cacheField name="62236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udelkova48168" refreshedDate="45163.577151157406" createdVersion="3" refreshedVersion="3" minRefreshableVersion="3" recordCount="509" xr:uid="{00000000-000A-0000-FFFF-FFFF06000000}">
  <cacheSource type="worksheet">
    <worksheetSource ref="A3:AL512" sheet="2022_HP_KLI 2121_25082023" r:id="rId2"/>
  </cacheSource>
  <cacheFields count="38">
    <cacheField name="PRIPAD" numFmtId="0">
      <sharedItems containsSemiMixedTypes="0" containsString="0" containsNumber="1" containsInteger="1" minValue="30193174" maxValue="30281827"/>
    </cacheField>
    <cacheField name="OBDOBI" numFmtId="14">
      <sharedItems containsSemiMixedTypes="0" containsNonDate="0" containsDate="1" containsString="0" minDate="2022-01-01T00:00:00" maxDate="2022-12-02T00:00:00"/>
    </cacheField>
    <cacheField name="DATPRI" numFmtId="14">
      <sharedItems containsSemiMixedTypes="0" containsNonDate="0" containsDate="1" containsString="0" minDate="2021-10-11T00:00:00" maxDate="2022-12-23T00:00:00"/>
    </cacheField>
    <cacheField name="DATPRO" numFmtId="165">
      <sharedItems containsSemiMixedTypes="0" containsNonDate="0" containsDate="1" containsString="0" minDate="2022-01-03T00:00:00" maxDate="2022-12-30T00:00:00"/>
    </cacheField>
    <cacheField name="RC" numFmtId="0">
      <sharedItems containsMixedTypes="1" containsNumber="1" containsInteger="1" minValue="2200144191" maxValue="2200144191"/>
    </cacheField>
    <cacheField name="Datum narození" numFmtId="14">
      <sharedItems containsSemiMixedTypes="0" containsNonDate="0" containsDate="1" containsString="0" minDate="2004-04-09T00:00:00" maxDate="2021-12-15T00:00:00"/>
    </cacheField>
    <cacheField name="ZP" numFmtId="0">
      <sharedItems/>
    </cacheField>
    <cacheField name="věk přo přijetí" numFmtId="3">
      <sharedItems containsSemiMixedTypes="0" containsString="0" containsNumber="1" containsInteger="1" minValue="358" maxValue="6522"/>
    </cacheField>
    <cacheField name="počet dní 1 rok" numFmtId="4">
      <sharedItems containsSemiMixedTypes="0" containsString="0" containsNumber="1" containsInteger="1" minValue="0" maxValue="382"/>
    </cacheField>
    <cacheField name="počet dní rok 2022" numFmtId="4">
      <sharedItems containsSemiMixedTypes="0" containsString="0" containsNumber="1" containsInteger="1" minValue="0" maxValue="355"/>
    </cacheField>
    <cacheField name="počet dní suma" numFmtId="4">
      <sharedItems containsSemiMixedTypes="0" containsString="0" containsNumber="1" containsInteger="1" minValue="29" maxValue="722"/>
    </cacheField>
    <cacheField name="1 rok" numFmtId="4">
      <sharedItems containsSemiMixedTypes="0" containsString="0" containsNumber="1" containsInteger="1" minValue="0" maxValue="1"/>
    </cacheField>
    <cacheField name="rok a dny" numFmtId="4">
      <sharedItems containsSemiMixedTypes="0" containsString="0" containsNumber="1" containsInteger="1" minValue="4" maxValue="365"/>
    </cacheField>
    <cacheField name="celé roky" numFmtId="4">
      <sharedItems containsSemiMixedTypes="0" containsString="0" containsNumber="1" containsInteger="1" minValue="1" maxValue="18"/>
    </cacheField>
    <cacheField name="celkem roky" numFmtId="4">
      <sharedItems containsSemiMixedTypes="0" containsString="0" containsNumber="1" containsInteger="1" minValue="2" maxValue="18"/>
    </cacheField>
    <cacheField name="měsíce" numFmtId="4">
      <sharedItems containsSemiMixedTypes="0" containsString="0" containsNumber="1" minValue="0.13333333333333333" maxValue="12.166666666666666"/>
    </cacheField>
    <cacheField name="část roku" numFmtId="4">
      <sharedItems containsSemiMixedTypes="0" containsString="0" containsNumber="1" minValue="2.978082191780822" maxValue="18.854794520547944"/>
    </cacheField>
    <cacheField name="škála věku" numFmtId="0">
      <sharedItems/>
    </cacheField>
    <cacheField name="POHLAVI" numFmtId="0">
      <sharedItems/>
    </cacheField>
    <cacheField name="DOBA_HOSP" numFmtId="0">
      <sharedItems containsSemiMixedTypes="0" containsString="0" containsNumber="1" containsInteger="1" minValue="1" maxValue="127"/>
    </cacheField>
    <cacheField name="OD" numFmtId="0">
      <sharedItems containsSemiMixedTypes="0" containsString="0" containsNumber="1" containsInteger="1" minValue="1" maxValue="128"/>
    </cacheField>
    <cacheField name="UKONCENI" numFmtId="0">
      <sharedItems/>
    </cacheField>
    <cacheField name="ICP" numFmtId="0">
      <sharedItems/>
    </cacheField>
    <cacheField name="KLINIKA" numFmtId="0">
      <sharedItems/>
    </cacheField>
    <cacheField name="DRG" numFmtId="0">
      <sharedItems/>
    </cacheField>
    <cacheField name="TYPUHRADY" numFmtId="0">
      <sharedItems/>
    </cacheField>
    <cacheField name="RV" numFmtId="0">
      <sharedItems containsSemiMixedTypes="0" containsString="0" containsNumber="1" minValue="0.29530000000000001" maxValue="8.384582"/>
    </cacheField>
    <cacheField name="RV_LOS" numFmtId="0">
      <sharedItems containsSemiMixedTypes="0" containsString="0" containsNumber="1" minValue="0.29530000000000001" maxValue="8.384582"/>
    </cacheField>
    <cacheField name="RV_MAT" numFmtId="0">
      <sharedItems containsSemiMixedTypes="0" containsString="0" containsNumber="1" minValue="0" maxValue="4.7500000000000001E-2"/>
    </cacheField>
    <cacheField name="DG" numFmtId="0">
      <sharedItems count="43">
        <s v="F608"/>
        <s v="F231"/>
        <s v="F432"/>
        <s v="F500"/>
        <s v="F250"/>
        <s v="F501"/>
        <s v="F929"/>
        <s v="F131"/>
        <s v="F319"/>
        <s v="F412"/>
        <s v="F321"/>
        <s v="F200"/>
        <s v="F938"/>
        <s v="F310"/>
        <s v="F419"/>
        <s v="F232"/>
        <s v="F192"/>
        <s v="F251"/>
        <s v="F340"/>
        <s v="F502"/>
        <s v="F508"/>
        <s v="F603"/>
        <s v="T426"/>
        <s v="F322"/>
        <s v="F422"/>
        <s v="F191"/>
        <s v="F29"/>
        <s v="F323"/>
        <s v="F252"/>
        <s v="F920"/>
        <s v="F901"/>
        <s v="F928"/>
        <s v="F402"/>
        <s v="F840"/>
        <s v="F230"/>
        <s v="F28"/>
        <s v="F431"/>
        <s v="F910"/>
        <s v="F952"/>
        <s v="F900"/>
        <s v="F803"/>
        <s v="F718"/>
        <s v="F710"/>
      </sharedItems>
    </cacheField>
    <cacheField name="VDG1" numFmtId="0">
      <sharedItems containsBlank="1" count="69">
        <m/>
        <s v="F191"/>
        <s v="N911"/>
        <s v="U071"/>
        <s v="F422"/>
        <s v="F608"/>
        <s v="F640"/>
        <s v="U6975"/>
        <s v="F432"/>
        <s v="G403"/>
        <s v="G440"/>
        <s v="H624"/>
        <s v="F508"/>
        <s v="J030"/>
        <s v="F321"/>
        <s v="J450"/>
        <s v="F502"/>
        <s v="F412"/>
        <s v="F121"/>
        <s v="F900"/>
        <s v="F192"/>
        <s v="F901"/>
        <s v="F501"/>
        <s v="L700"/>
        <s v="E038"/>
        <s v="R040"/>
        <s v="F447"/>
        <s v="T435"/>
        <s v="F808"/>
        <s v="Z915"/>
        <s v="F509"/>
        <s v="F500"/>
        <s v="F431"/>
        <s v="F928"/>
        <s v="S800"/>
        <s v="D500"/>
        <s v="F952"/>
        <s v="F701"/>
        <s v="F100"/>
        <s v="J068"/>
        <s v="F802"/>
        <s v="E031"/>
        <s v="R55"/>
        <s v="E063"/>
        <s v="F451"/>
        <s v="F446"/>
        <s v="F130"/>
        <s v="L208"/>
        <s v="F845"/>
        <s v="N910"/>
        <s v="L030"/>
        <s v="F401"/>
        <s v="J039"/>
        <s v="F444"/>
        <s v="F445"/>
        <s v="F910"/>
        <s v="Z290"/>
        <s v="K219"/>
        <s v="F721"/>
        <s v="L209"/>
        <s v="F929"/>
        <s v="F950"/>
        <s v="T393"/>
        <s v="T188"/>
        <s v="F980"/>
        <s v="L232"/>
        <s v="F700"/>
        <s v="F720"/>
        <s v="F710"/>
      </sharedItems>
    </cacheField>
    <cacheField name="VDG2" numFmtId="0">
      <sharedItems containsBlank="1"/>
    </cacheField>
    <cacheField name="BODY" numFmtId="0">
      <sharedItems containsSemiMixedTypes="0" containsString="0" containsNumber="1" containsInteger="1" minValue="2266" maxValue="292329"/>
    </cacheField>
    <cacheField name="ZULP" numFmtId="0">
      <sharedItems containsSemiMixedTypes="0" containsString="0" containsNumber="1" minValue="0" maxValue="1242.42"/>
    </cacheField>
    <cacheField name="ZUM" numFmtId="0">
      <sharedItems containsSemiMixedTypes="0" containsString="0" containsNumber="1" minValue="0" maxValue="333.71"/>
    </cacheField>
    <cacheField name="NAKL_MAT" numFmtId="0">
      <sharedItems containsSemiMixedTypes="0" containsString="0" containsNumber="1" minValue="0" maxValue="1242.42"/>
    </cacheField>
    <cacheField name="Úhrada" numFmtId="167">
      <sharedItems containsSemiMixedTypes="0" containsString="0" containsNumber="1" minValue="18378.290799999999" maxValue="521822.84535199997"/>
    </cacheField>
    <cacheField name="62236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5">
  <r>
    <d v="2022-12-25T00:00:00"/>
    <n v="7"/>
    <n v="7"/>
    <n v="50"/>
    <n v="0.14000000000000001"/>
    <n v="1"/>
    <x v="0"/>
  </r>
  <r>
    <d v="2022-12-24T00:00:00"/>
    <n v="14"/>
    <n v="7"/>
    <n v="50"/>
    <n v="0.28000000000000003"/>
    <n v="1"/>
    <x v="1"/>
  </r>
  <r>
    <d v="2022-08-13T00:00:00"/>
    <n v="20"/>
    <n v="6"/>
    <n v="50"/>
    <n v="0.4"/>
    <n v="1"/>
    <x v="1"/>
  </r>
  <r>
    <d v="2022-08-12T00:00:00"/>
    <n v="22"/>
    <n v="1"/>
    <n v="50"/>
    <n v="0.44"/>
    <n v="1"/>
    <x v="2"/>
  </r>
  <r>
    <d v="2022-08-20T00:00:00"/>
    <n v="22"/>
    <n v="1"/>
    <n v="50"/>
    <n v="0.44"/>
    <n v="1"/>
    <x v="2"/>
  </r>
  <r>
    <d v="2022-07-09T00:00:00"/>
    <n v="23"/>
    <n v="2"/>
    <n v="50"/>
    <n v="0.46"/>
    <n v="1"/>
    <x v="2"/>
  </r>
  <r>
    <d v="2022-08-21T00:00:00"/>
    <n v="24"/>
    <n v="3"/>
    <n v="50"/>
    <n v="0.48"/>
    <n v="1"/>
    <x v="2"/>
  </r>
  <r>
    <d v="2022-07-16T00:00:00"/>
    <n v="25"/>
    <n v="4"/>
    <n v="50"/>
    <n v="0.5"/>
    <n v="1"/>
    <x v="2"/>
  </r>
  <r>
    <d v="2022-08-14T00:00:00"/>
    <n v="25"/>
    <n v="4"/>
    <n v="50"/>
    <n v="0.5"/>
    <n v="1"/>
    <x v="2"/>
  </r>
  <r>
    <d v="2022-08-18T00:00:00"/>
    <n v="25"/>
    <n v="4"/>
    <n v="50"/>
    <n v="0.5"/>
    <n v="1"/>
    <x v="2"/>
  </r>
  <r>
    <d v="2022-08-27T00:00:00"/>
    <n v="25"/>
    <n v="4"/>
    <n v="50"/>
    <n v="0.5"/>
    <n v="1"/>
    <x v="2"/>
  </r>
  <r>
    <d v="2022-07-23T00:00:00"/>
    <n v="26"/>
    <n v="5"/>
    <n v="50"/>
    <n v="0.52"/>
    <n v="1"/>
    <x v="2"/>
  </r>
  <r>
    <d v="2022-08-11T00:00:00"/>
    <n v="26"/>
    <n v="5"/>
    <n v="50"/>
    <n v="0.52"/>
    <n v="1"/>
    <x v="2"/>
  </r>
  <r>
    <d v="2022-08-15T00:00:00"/>
    <n v="26"/>
    <n v="5"/>
    <n v="50"/>
    <n v="0.52"/>
    <n v="1"/>
    <x v="2"/>
  </r>
  <r>
    <d v="2022-08-16T00:00:00"/>
    <n v="26"/>
    <n v="5"/>
    <n v="50"/>
    <n v="0.52"/>
    <n v="1"/>
    <x v="2"/>
  </r>
  <r>
    <d v="2022-08-19T00:00:00"/>
    <n v="26"/>
    <n v="5"/>
    <n v="50"/>
    <n v="0.52"/>
    <n v="1"/>
    <x v="2"/>
  </r>
  <r>
    <d v="2022-07-15T00:00:00"/>
    <n v="27"/>
    <n v="6"/>
    <n v="50"/>
    <n v="0.54"/>
    <n v="1"/>
    <x v="2"/>
  </r>
  <r>
    <d v="2022-07-26T00:00:00"/>
    <n v="27"/>
    <n v="6"/>
    <n v="50"/>
    <n v="0.54"/>
    <n v="1"/>
    <x v="2"/>
  </r>
  <r>
    <d v="2022-07-27T00:00:00"/>
    <n v="27"/>
    <n v="6"/>
    <n v="50"/>
    <n v="0.54"/>
    <n v="1"/>
    <x v="2"/>
  </r>
  <r>
    <d v="2022-08-06T00:00:00"/>
    <n v="27"/>
    <n v="6"/>
    <n v="50"/>
    <n v="0.54"/>
    <n v="1"/>
    <x v="2"/>
  </r>
  <r>
    <d v="2022-08-17T00:00:00"/>
    <n v="27"/>
    <n v="6"/>
    <n v="50"/>
    <n v="0.54"/>
    <n v="1"/>
    <x v="2"/>
  </r>
  <r>
    <d v="2022-08-23T00:00:00"/>
    <n v="27"/>
    <n v="6"/>
    <n v="50"/>
    <n v="0.54"/>
    <n v="1"/>
    <x v="2"/>
  </r>
  <r>
    <d v="2022-08-24T00:00:00"/>
    <n v="27"/>
    <n v="6"/>
    <n v="50"/>
    <n v="0.54"/>
    <n v="1"/>
    <x v="2"/>
  </r>
  <r>
    <d v="2022-07-14T00:00:00"/>
    <n v="28"/>
    <n v="7"/>
    <n v="50"/>
    <n v="0.56000000000000005"/>
    <n v="1"/>
    <x v="2"/>
  </r>
  <r>
    <d v="2022-07-17T00:00:00"/>
    <n v="28"/>
    <n v="7"/>
    <n v="50"/>
    <n v="0.56000000000000005"/>
    <n v="1"/>
    <x v="2"/>
  </r>
  <r>
    <d v="2022-07-18T00:00:00"/>
    <n v="28"/>
    <n v="7"/>
    <n v="50"/>
    <n v="0.56000000000000005"/>
    <n v="1"/>
    <x v="2"/>
  </r>
  <r>
    <d v="2022-07-19T00:00:00"/>
    <n v="28"/>
    <n v="7"/>
    <n v="50"/>
    <n v="0.56000000000000005"/>
    <n v="1"/>
    <x v="2"/>
  </r>
  <r>
    <d v="2022-07-20T00:00:00"/>
    <n v="28"/>
    <n v="7"/>
    <n v="50"/>
    <n v="0.56000000000000005"/>
    <n v="1"/>
    <x v="2"/>
  </r>
  <r>
    <d v="2022-08-04T00:00:00"/>
    <n v="28"/>
    <n v="7"/>
    <n v="50"/>
    <n v="0.56000000000000005"/>
    <n v="1"/>
    <x v="2"/>
  </r>
  <r>
    <d v="2022-08-05T00:00:00"/>
    <n v="28"/>
    <n v="7"/>
    <n v="50"/>
    <n v="0.56000000000000005"/>
    <n v="1"/>
    <x v="2"/>
  </r>
  <r>
    <d v="2022-08-08T00:00:00"/>
    <n v="28"/>
    <n v="7"/>
    <n v="50"/>
    <n v="0.56000000000000005"/>
    <n v="1"/>
    <x v="2"/>
  </r>
  <r>
    <d v="2022-08-22T00:00:00"/>
    <n v="28"/>
    <n v="7"/>
    <n v="50"/>
    <n v="0.56000000000000005"/>
    <n v="1"/>
    <x v="2"/>
  </r>
  <r>
    <d v="2022-08-31T00:00:00"/>
    <n v="28"/>
    <n v="7"/>
    <n v="50"/>
    <n v="0.56000000000000005"/>
    <n v="1"/>
    <x v="2"/>
  </r>
  <r>
    <d v="2022-09-03T00:00:00"/>
    <n v="28"/>
    <n v="7"/>
    <n v="50"/>
    <n v="0.56000000000000005"/>
    <n v="1"/>
    <x v="2"/>
  </r>
  <r>
    <d v="2022-07-13T00:00:00"/>
    <n v="29"/>
    <n v="1"/>
    <n v="50"/>
    <n v="0.57999999999999996"/>
    <n v="1"/>
    <x v="2"/>
  </r>
  <r>
    <d v="2022-07-29T00:00:00"/>
    <n v="29"/>
    <n v="1"/>
    <n v="50"/>
    <n v="0.57999999999999996"/>
    <n v="1"/>
    <x v="2"/>
  </r>
  <r>
    <d v="2022-07-30T00:00:00"/>
    <n v="29"/>
    <n v="1"/>
    <n v="50"/>
    <n v="0.57999999999999996"/>
    <n v="1"/>
    <x v="2"/>
  </r>
  <r>
    <d v="2022-08-03T00:00:00"/>
    <n v="29"/>
    <n v="1"/>
    <n v="50"/>
    <n v="0.57999999999999996"/>
    <n v="1"/>
    <x v="2"/>
  </r>
  <r>
    <d v="2022-08-07T00:00:00"/>
    <n v="29"/>
    <n v="1"/>
    <n v="50"/>
    <n v="0.57999999999999996"/>
    <n v="1"/>
    <x v="2"/>
  </r>
  <r>
    <d v="2022-08-09T00:00:00"/>
    <n v="29"/>
    <n v="1"/>
    <n v="50"/>
    <n v="0.57999999999999996"/>
    <n v="1"/>
    <x v="2"/>
  </r>
  <r>
    <d v="2022-08-10T00:00:00"/>
    <n v="29"/>
    <n v="1"/>
    <n v="50"/>
    <n v="0.57999999999999996"/>
    <n v="1"/>
    <x v="2"/>
  </r>
  <r>
    <d v="2022-09-01T00:00:00"/>
    <n v="29"/>
    <n v="1"/>
    <n v="50"/>
    <n v="0.57999999999999996"/>
    <n v="1"/>
    <x v="2"/>
  </r>
  <r>
    <d v="2022-12-21T00:00:00"/>
    <n v="29"/>
    <n v="1"/>
    <n v="50"/>
    <n v="0.57999999999999996"/>
    <n v="1"/>
    <x v="2"/>
  </r>
  <r>
    <d v="2022-12-23T00:00:00"/>
    <n v="29"/>
    <n v="1"/>
    <n v="50"/>
    <n v="0.57999999999999996"/>
    <n v="1"/>
    <x v="2"/>
  </r>
  <r>
    <d v="2022-12-26T00:00:00"/>
    <n v="29"/>
    <n v="1"/>
    <n v="50"/>
    <n v="0.57999999999999996"/>
    <n v="1"/>
    <x v="2"/>
  </r>
  <r>
    <d v="2022-12-28T00:00:00"/>
    <n v="29"/>
    <n v="1"/>
    <n v="50"/>
    <n v="0.57999999999999996"/>
    <n v="1"/>
    <x v="2"/>
  </r>
  <r>
    <d v="2022-12-31T00:00:00"/>
    <n v="29"/>
    <n v="1"/>
    <n v="50"/>
    <n v="0.57999999999999996"/>
    <n v="1"/>
    <x v="2"/>
  </r>
  <r>
    <d v="2022-02-05T00:00:00"/>
    <n v="30"/>
    <n v="2"/>
    <n v="50"/>
    <n v="0.6"/>
    <n v="1"/>
    <x v="2"/>
  </r>
  <r>
    <d v="2022-07-12T00:00:00"/>
    <n v="30"/>
    <n v="2"/>
    <n v="50"/>
    <n v="0.6"/>
    <n v="1"/>
    <x v="2"/>
  </r>
  <r>
    <d v="2022-07-21T00:00:00"/>
    <n v="30"/>
    <n v="2"/>
    <n v="50"/>
    <n v="0.6"/>
    <n v="1"/>
    <x v="2"/>
  </r>
  <r>
    <d v="2022-07-22T00:00:00"/>
    <n v="30"/>
    <n v="2"/>
    <n v="50"/>
    <n v="0.6"/>
    <n v="1"/>
    <x v="2"/>
  </r>
  <r>
    <d v="2022-07-24T00:00:00"/>
    <n v="30"/>
    <n v="2"/>
    <n v="50"/>
    <n v="0.6"/>
    <n v="1"/>
    <x v="2"/>
  </r>
  <r>
    <d v="2022-07-25T00:00:00"/>
    <n v="30"/>
    <n v="2"/>
    <n v="50"/>
    <n v="0.6"/>
    <n v="1"/>
    <x v="2"/>
  </r>
  <r>
    <d v="2022-07-28T00:00:00"/>
    <n v="30"/>
    <n v="2"/>
    <n v="50"/>
    <n v="0.6"/>
    <n v="1"/>
    <x v="2"/>
  </r>
  <r>
    <d v="2022-07-31T00:00:00"/>
    <n v="30"/>
    <n v="2"/>
    <n v="50"/>
    <n v="0.6"/>
    <n v="1"/>
    <x v="2"/>
  </r>
  <r>
    <d v="2022-08-02T00:00:00"/>
    <n v="30"/>
    <n v="2"/>
    <n v="50"/>
    <n v="0.6"/>
    <n v="1"/>
    <x v="2"/>
  </r>
  <r>
    <d v="2022-08-25T00:00:00"/>
    <n v="30"/>
    <n v="2"/>
    <n v="50"/>
    <n v="0.6"/>
    <n v="1"/>
    <x v="2"/>
  </r>
  <r>
    <d v="2022-12-22T00:00:00"/>
    <n v="30"/>
    <n v="2"/>
    <n v="50"/>
    <n v="0.6"/>
    <n v="1"/>
    <x v="2"/>
  </r>
  <r>
    <d v="2022-12-27T00:00:00"/>
    <n v="30"/>
    <n v="2"/>
    <n v="50"/>
    <n v="0.6"/>
    <n v="1"/>
    <x v="2"/>
  </r>
  <r>
    <d v="2022-12-29T00:00:00"/>
    <n v="30"/>
    <n v="2"/>
    <n v="50"/>
    <n v="0.6"/>
    <n v="1"/>
    <x v="2"/>
  </r>
  <r>
    <d v="2022-12-30T00:00:00"/>
    <n v="30"/>
    <n v="2"/>
    <n v="50"/>
    <n v="0.6"/>
    <n v="1"/>
    <x v="2"/>
  </r>
  <r>
    <d v="2022-07-02T00:00:00"/>
    <n v="31"/>
    <n v="3"/>
    <n v="50"/>
    <n v="0.62"/>
    <n v="1"/>
    <x v="3"/>
  </r>
  <r>
    <d v="2022-08-01T00:00:00"/>
    <n v="31"/>
    <n v="3"/>
    <n v="50"/>
    <n v="0.62"/>
    <n v="1"/>
    <x v="3"/>
  </r>
  <r>
    <d v="2022-08-26T00:00:00"/>
    <n v="31"/>
    <n v="3"/>
    <n v="50"/>
    <n v="0.62"/>
    <n v="1"/>
    <x v="3"/>
  </r>
  <r>
    <d v="2022-08-28T00:00:00"/>
    <n v="31"/>
    <n v="3"/>
    <n v="50"/>
    <n v="0.62"/>
    <n v="1"/>
    <x v="3"/>
  </r>
  <r>
    <d v="2022-08-30T00:00:00"/>
    <n v="31"/>
    <n v="3"/>
    <n v="50"/>
    <n v="0.62"/>
    <n v="1"/>
    <x v="3"/>
  </r>
  <r>
    <d v="2022-09-02T00:00:00"/>
    <n v="31"/>
    <n v="3"/>
    <n v="50"/>
    <n v="0.62"/>
    <n v="1"/>
    <x v="3"/>
  </r>
  <r>
    <d v="2022-12-17T00:00:00"/>
    <n v="31"/>
    <n v="3"/>
    <n v="50"/>
    <n v="0.62"/>
    <n v="1"/>
    <x v="3"/>
  </r>
  <r>
    <d v="2022-07-08T00:00:00"/>
    <n v="32"/>
    <n v="4"/>
    <n v="50"/>
    <n v="0.64"/>
    <n v="1"/>
    <x v="3"/>
  </r>
  <r>
    <d v="2022-07-10T00:00:00"/>
    <n v="32"/>
    <n v="4"/>
    <n v="50"/>
    <n v="0.64"/>
    <n v="1"/>
    <x v="3"/>
  </r>
  <r>
    <d v="2022-07-11T00:00:00"/>
    <n v="32"/>
    <n v="4"/>
    <n v="50"/>
    <n v="0.64"/>
    <n v="1"/>
    <x v="3"/>
  </r>
  <r>
    <d v="2022-08-29T00:00:00"/>
    <n v="32"/>
    <n v="4"/>
    <n v="50"/>
    <n v="0.64"/>
    <n v="1"/>
    <x v="3"/>
  </r>
  <r>
    <d v="2022-09-04T00:00:00"/>
    <n v="32"/>
    <n v="4"/>
    <n v="50"/>
    <n v="0.64"/>
    <n v="1"/>
    <x v="3"/>
  </r>
  <r>
    <d v="2022-12-20T00:00:00"/>
    <n v="32"/>
    <n v="4"/>
    <n v="50"/>
    <n v="0.64"/>
    <n v="1"/>
    <x v="3"/>
  </r>
  <r>
    <d v="2022-02-06T00:00:00"/>
    <n v="33"/>
    <n v="5"/>
    <n v="50"/>
    <n v="0.66"/>
    <n v="1"/>
    <x v="3"/>
  </r>
  <r>
    <d v="2022-03-26T00:00:00"/>
    <n v="33"/>
    <n v="5"/>
    <n v="50"/>
    <n v="0.66"/>
    <n v="1"/>
    <x v="3"/>
  </r>
  <r>
    <d v="2022-04-23T00:00:00"/>
    <n v="34"/>
    <n v="6"/>
    <n v="50"/>
    <n v="0.68"/>
    <n v="1"/>
    <x v="3"/>
  </r>
  <r>
    <d v="2022-04-30T00:00:00"/>
    <n v="34"/>
    <n v="6"/>
    <n v="50"/>
    <n v="0.68"/>
    <n v="1"/>
    <x v="3"/>
  </r>
  <r>
    <d v="2022-07-07T00:00:00"/>
    <n v="34"/>
    <n v="6"/>
    <n v="50"/>
    <n v="0.68"/>
    <n v="1"/>
    <x v="3"/>
  </r>
  <r>
    <d v="2022-12-10T00:00:00"/>
    <n v="34"/>
    <n v="6"/>
    <n v="50"/>
    <n v="0.68"/>
    <n v="1"/>
    <x v="3"/>
  </r>
  <r>
    <d v="2022-01-01T00:00:00"/>
    <n v="35"/>
    <n v="7"/>
    <n v="50"/>
    <n v="0.7"/>
    <n v="1"/>
    <x v="3"/>
  </r>
  <r>
    <d v="2022-02-04T00:00:00"/>
    <n v="35"/>
    <n v="7"/>
    <n v="50"/>
    <n v="0.7"/>
    <n v="1"/>
    <x v="3"/>
  </r>
  <r>
    <d v="2022-02-26T00:00:00"/>
    <n v="35"/>
    <n v="7"/>
    <n v="50"/>
    <n v="0.7"/>
    <n v="1"/>
    <x v="3"/>
  </r>
  <r>
    <d v="2022-01-22T00:00:00"/>
    <n v="36"/>
    <n v="1"/>
    <n v="50"/>
    <n v="0.72"/>
    <n v="1"/>
    <x v="3"/>
  </r>
  <r>
    <d v="2022-01-24T00:00:00"/>
    <n v="36"/>
    <n v="1"/>
    <n v="50"/>
    <n v="0.72"/>
    <n v="1"/>
    <x v="3"/>
  </r>
  <r>
    <d v="2022-02-02T00:00:00"/>
    <n v="36"/>
    <n v="1"/>
    <n v="50"/>
    <n v="0.72"/>
    <n v="1"/>
    <x v="3"/>
  </r>
  <r>
    <d v="2022-04-02T00:00:00"/>
    <n v="36"/>
    <n v="1"/>
    <n v="50"/>
    <n v="0.72"/>
    <n v="1"/>
    <x v="3"/>
  </r>
  <r>
    <d v="2022-05-07T00:00:00"/>
    <n v="36"/>
    <n v="1"/>
    <n v="50"/>
    <n v="0.72"/>
    <n v="1"/>
    <x v="3"/>
  </r>
  <r>
    <d v="2022-05-14T00:00:00"/>
    <n v="36"/>
    <n v="1"/>
    <n v="50"/>
    <n v="0.72"/>
    <n v="1"/>
    <x v="3"/>
  </r>
  <r>
    <d v="2022-07-05T00:00:00"/>
    <n v="36"/>
    <n v="1"/>
    <n v="50"/>
    <n v="0.72"/>
    <n v="1"/>
    <x v="3"/>
  </r>
  <r>
    <d v="2022-09-05T00:00:00"/>
    <n v="36"/>
    <n v="1"/>
    <n v="50"/>
    <n v="0.72"/>
    <n v="1"/>
    <x v="3"/>
  </r>
  <r>
    <d v="2022-09-06T00:00:00"/>
    <n v="36"/>
    <n v="1"/>
    <n v="50"/>
    <n v="0.72"/>
    <n v="1"/>
    <x v="3"/>
  </r>
  <r>
    <d v="2022-10-08T00:00:00"/>
    <n v="36"/>
    <n v="1"/>
    <n v="50"/>
    <n v="0.72"/>
    <n v="1"/>
    <x v="3"/>
  </r>
  <r>
    <d v="2022-01-02T00:00:00"/>
    <n v="37"/>
    <n v="2"/>
    <n v="50"/>
    <n v="0.74"/>
    <n v="1"/>
    <x v="3"/>
  </r>
  <r>
    <d v="2022-01-21T00:00:00"/>
    <n v="37"/>
    <n v="2"/>
    <n v="50"/>
    <n v="0.74"/>
    <n v="1"/>
    <x v="3"/>
  </r>
  <r>
    <d v="2022-01-23T00:00:00"/>
    <n v="37"/>
    <n v="2"/>
    <n v="50"/>
    <n v="0.74"/>
    <n v="1"/>
    <x v="3"/>
  </r>
  <r>
    <d v="2022-02-03T00:00:00"/>
    <n v="37"/>
    <n v="2"/>
    <n v="50"/>
    <n v="0.74"/>
    <n v="1"/>
    <x v="3"/>
  </r>
  <r>
    <d v="2022-03-05T00:00:00"/>
    <n v="37"/>
    <n v="2"/>
    <n v="50"/>
    <n v="0.74"/>
    <n v="1"/>
    <x v="3"/>
  </r>
  <r>
    <d v="2022-07-01T00:00:00"/>
    <n v="37"/>
    <n v="2"/>
    <n v="50"/>
    <n v="0.74"/>
    <n v="1"/>
    <x v="3"/>
  </r>
  <r>
    <d v="2022-07-03T00:00:00"/>
    <n v="37"/>
    <n v="2"/>
    <n v="50"/>
    <n v="0.74"/>
    <n v="1"/>
    <x v="3"/>
  </r>
  <r>
    <d v="2022-07-06T00:00:00"/>
    <n v="37"/>
    <n v="2"/>
    <n v="50"/>
    <n v="0.74"/>
    <n v="1"/>
    <x v="3"/>
  </r>
  <r>
    <d v="2022-12-18T00:00:00"/>
    <n v="37"/>
    <n v="2"/>
    <n v="50"/>
    <n v="0.74"/>
    <n v="1"/>
    <x v="3"/>
  </r>
  <r>
    <d v="2022-12-19T00:00:00"/>
    <n v="37"/>
    <n v="2"/>
    <n v="50"/>
    <n v="0.74"/>
    <n v="1"/>
    <x v="3"/>
  </r>
  <r>
    <d v="2022-01-15T00:00:00"/>
    <n v="38"/>
    <n v="3"/>
    <n v="50"/>
    <n v="0.76"/>
    <n v="1"/>
    <x v="3"/>
  </r>
  <r>
    <d v="2022-01-25T00:00:00"/>
    <n v="38"/>
    <n v="3"/>
    <n v="50"/>
    <n v="0.76"/>
    <n v="1"/>
    <x v="3"/>
  </r>
  <r>
    <d v="2022-02-07T00:00:00"/>
    <n v="38"/>
    <n v="3"/>
    <n v="50"/>
    <n v="0.76"/>
    <n v="1"/>
    <x v="3"/>
  </r>
  <r>
    <d v="2022-03-12T00:00:00"/>
    <n v="38"/>
    <n v="3"/>
    <n v="50"/>
    <n v="0.76"/>
    <n v="1"/>
    <x v="3"/>
  </r>
  <r>
    <d v="2022-03-19T00:00:00"/>
    <n v="38"/>
    <n v="3"/>
    <n v="50"/>
    <n v="0.76"/>
    <n v="1"/>
    <x v="3"/>
  </r>
  <r>
    <d v="2022-04-09T00:00:00"/>
    <n v="38"/>
    <n v="3"/>
    <n v="50"/>
    <n v="0.76"/>
    <n v="1"/>
    <x v="3"/>
  </r>
  <r>
    <d v="2022-06-04T00:00:00"/>
    <n v="38"/>
    <n v="3"/>
    <n v="50"/>
    <n v="0.76"/>
    <n v="1"/>
    <x v="3"/>
  </r>
  <r>
    <d v="2022-06-25T00:00:00"/>
    <n v="38"/>
    <n v="3"/>
    <n v="50"/>
    <n v="0.76"/>
    <n v="1"/>
    <x v="3"/>
  </r>
  <r>
    <d v="2022-07-04T00:00:00"/>
    <n v="38"/>
    <n v="3"/>
    <n v="50"/>
    <n v="0.76"/>
    <n v="1"/>
    <x v="3"/>
  </r>
  <r>
    <d v="2022-09-07T00:00:00"/>
    <n v="38"/>
    <n v="3"/>
    <n v="50"/>
    <n v="0.76"/>
    <n v="1"/>
    <x v="3"/>
  </r>
  <r>
    <d v="2022-09-10T00:00:00"/>
    <n v="38"/>
    <n v="3"/>
    <n v="50"/>
    <n v="0.76"/>
    <n v="1"/>
    <x v="3"/>
  </r>
  <r>
    <d v="2022-11-12T00:00:00"/>
    <n v="38"/>
    <n v="3"/>
    <n v="50"/>
    <n v="0.76"/>
    <n v="1"/>
    <x v="3"/>
  </r>
  <r>
    <d v="2022-01-20T00:00:00"/>
    <n v="39"/>
    <n v="4"/>
    <n v="50"/>
    <n v="0.78"/>
    <n v="1"/>
    <x v="3"/>
  </r>
  <r>
    <d v="2022-02-12T00:00:00"/>
    <n v="39"/>
    <n v="4"/>
    <n v="50"/>
    <n v="0.78"/>
    <n v="1"/>
    <x v="3"/>
  </r>
  <r>
    <d v="2022-02-16T00:00:00"/>
    <n v="39"/>
    <n v="4"/>
    <n v="50"/>
    <n v="0.78"/>
    <n v="1"/>
    <x v="3"/>
  </r>
  <r>
    <d v="2022-11-05T00:00:00"/>
    <n v="39"/>
    <n v="4"/>
    <n v="50"/>
    <n v="0.78"/>
    <n v="1"/>
    <x v="3"/>
  </r>
  <r>
    <d v="2022-11-26T00:00:00"/>
    <n v="39"/>
    <n v="4"/>
    <n v="50"/>
    <n v="0.78"/>
    <n v="1"/>
    <x v="3"/>
  </r>
  <r>
    <d v="2022-12-03T00:00:00"/>
    <n v="39"/>
    <n v="4"/>
    <n v="50"/>
    <n v="0.78"/>
    <n v="1"/>
    <x v="3"/>
  </r>
  <r>
    <d v="2022-04-17T00:00:00"/>
    <n v="40"/>
    <n v="5"/>
    <n v="50"/>
    <n v="0.8"/>
    <n v="1"/>
    <x v="3"/>
  </r>
  <r>
    <d v="2022-05-28T00:00:00"/>
    <n v="40"/>
    <n v="5"/>
    <n v="50"/>
    <n v="0.8"/>
    <n v="1"/>
    <x v="3"/>
  </r>
  <r>
    <d v="2022-06-30T00:00:00"/>
    <n v="40"/>
    <n v="5"/>
    <n v="50"/>
    <n v="0.8"/>
    <n v="1"/>
    <x v="3"/>
  </r>
  <r>
    <d v="2022-10-07T00:00:00"/>
    <n v="40"/>
    <n v="5"/>
    <n v="50"/>
    <n v="0.8"/>
    <n v="1"/>
    <x v="3"/>
  </r>
  <r>
    <d v="2022-10-09T00:00:00"/>
    <n v="40"/>
    <n v="5"/>
    <n v="50"/>
    <n v="0.8"/>
    <n v="1"/>
    <x v="3"/>
  </r>
  <r>
    <d v="2022-10-22T00:00:00"/>
    <n v="40"/>
    <n v="5"/>
    <n v="50"/>
    <n v="0.8"/>
    <n v="1"/>
    <x v="3"/>
  </r>
  <r>
    <d v="2022-10-29T00:00:00"/>
    <n v="40"/>
    <n v="5"/>
    <n v="50"/>
    <n v="0.8"/>
    <n v="1"/>
    <x v="3"/>
  </r>
  <r>
    <d v="2022-01-08T00:00:00"/>
    <n v="41"/>
    <n v="6"/>
    <n v="50"/>
    <n v="0.82"/>
    <n v="1"/>
    <x v="4"/>
  </r>
  <r>
    <d v="2022-01-19T00:00:00"/>
    <n v="41"/>
    <n v="6"/>
    <n v="50"/>
    <n v="0.82"/>
    <n v="1"/>
    <x v="4"/>
  </r>
  <r>
    <d v="2022-01-29T00:00:00"/>
    <n v="41"/>
    <n v="6"/>
    <n v="50"/>
    <n v="0.82"/>
    <n v="1"/>
    <x v="4"/>
  </r>
  <r>
    <d v="2022-02-08T00:00:00"/>
    <n v="41"/>
    <n v="6"/>
    <n v="50"/>
    <n v="0.82"/>
    <n v="1"/>
    <x v="4"/>
  </r>
  <r>
    <d v="2022-02-15T00:00:00"/>
    <n v="41"/>
    <n v="6"/>
    <n v="50"/>
    <n v="0.82"/>
    <n v="1"/>
    <x v="4"/>
  </r>
  <r>
    <d v="2022-02-17T00:00:00"/>
    <n v="41"/>
    <n v="6"/>
    <n v="50"/>
    <n v="0.82"/>
    <n v="1"/>
    <x v="4"/>
  </r>
  <r>
    <d v="2022-04-16T00:00:00"/>
    <n v="41"/>
    <n v="6"/>
    <n v="50"/>
    <n v="0.82"/>
    <n v="1"/>
    <x v="4"/>
  </r>
  <r>
    <d v="2022-06-28T00:00:00"/>
    <n v="41"/>
    <n v="6"/>
    <n v="50"/>
    <n v="0.82"/>
    <n v="1"/>
    <x v="4"/>
  </r>
  <r>
    <d v="2022-06-29T00:00:00"/>
    <n v="41"/>
    <n v="6"/>
    <n v="50"/>
    <n v="0.82"/>
    <n v="1"/>
    <x v="4"/>
  </r>
  <r>
    <d v="2022-09-17T00:00:00"/>
    <n v="41"/>
    <n v="6"/>
    <n v="50"/>
    <n v="0.82"/>
    <n v="1"/>
    <x v="4"/>
  </r>
  <r>
    <d v="2022-11-19T00:00:00"/>
    <n v="41"/>
    <n v="6"/>
    <n v="50"/>
    <n v="0.82"/>
    <n v="1"/>
    <x v="4"/>
  </r>
  <r>
    <d v="2022-12-16T00:00:00"/>
    <n v="41"/>
    <n v="6"/>
    <n v="50"/>
    <n v="0.82"/>
    <n v="1"/>
    <x v="4"/>
  </r>
  <r>
    <d v="2022-01-03T00:00:00"/>
    <n v="42"/>
    <n v="7"/>
    <n v="50"/>
    <n v="0.84"/>
    <n v="1"/>
    <x v="4"/>
  </r>
  <r>
    <d v="2022-01-26T00:00:00"/>
    <n v="42"/>
    <n v="7"/>
    <n v="50"/>
    <n v="0.84"/>
    <n v="1"/>
    <x v="4"/>
  </r>
  <r>
    <d v="2022-02-09T00:00:00"/>
    <n v="42"/>
    <n v="7"/>
    <n v="50"/>
    <n v="0.84"/>
    <n v="1"/>
    <x v="4"/>
  </r>
  <r>
    <d v="2022-02-11T00:00:00"/>
    <n v="42"/>
    <n v="7"/>
    <n v="50"/>
    <n v="0.84"/>
    <n v="1"/>
    <x v="4"/>
  </r>
  <r>
    <d v="2022-02-14T00:00:00"/>
    <n v="42"/>
    <n v="7"/>
    <n v="50"/>
    <n v="0.84"/>
    <n v="1"/>
    <x v="4"/>
  </r>
  <r>
    <d v="2022-02-19T00:00:00"/>
    <n v="42"/>
    <n v="7"/>
    <n v="50"/>
    <n v="0.84"/>
    <n v="1"/>
    <x v="4"/>
  </r>
  <r>
    <d v="2022-03-25T00:00:00"/>
    <n v="42"/>
    <n v="7"/>
    <n v="50"/>
    <n v="0.84"/>
    <n v="1"/>
    <x v="4"/>
  </r>
  <r>
    <d v="2022-05-21T00:00:00"/>
    <n v="42"/>
    <n v="7"/>
    <n v="50"/>
    <n v="0.84"/>
    <n v="1"/>
    <x v="4"/>
  </r>
  <r>
    <d v="2022-06-11T00:00:00"/>
    <n v="42"/>
    <n v="7"/>
    <n v="50"/>
    <n v="0.84"/>
    <n v="1"/>
    <x v="4"/>
  </r>
  <r>
    <d v="2022-09-08T00:00:00"/>
    <n v="42"/>
    <n v="7"/>
    <n v="50"/>
    <n v="0.84"/>
    <n v="1"/>
    <x v="4"/>
  </r>
  <r>
    <d v="2022-09-13T00:00:00"/>
    <n v="42"/>
    <n v="7"/>
    <n v="50"/>
    <n v="0.84"/>
    <n v="1"/>
    <x v="4"/>
  </r>
  <r>
    <d v="2022-09-24T00:00:00"/>
    <n v="42"/>
    <n v="7"/>
    <n v="50"/>
    <n v="0.84"/>
    <n v="1"/>
    <x v="4"/>
  </r>
  <r>
    <d v="2022-10-01T00:00:00"/>
    <n v="42"/>
    <n v="7"/>
    <n v="50"/>
    <n v="0.84"/>
    <n v="1"/>
    <x v="4"/>
  </r>
  <r>
    <d v="2022-10-06T00:00:00"/>
    <n v="42"/>
    <n v="7"/>
    <n v="50"/>
    <n v="0.84"/>
    <n v="1"/>
    <x v="4"/>
  </r>
  <r>
    <d v="2022-10-10T00:00:00"/>
    <n v="42"/>
    <n v="7"/>
    <n v="50"/>
    <n v="0.84"/>
    <n v="1"/>
    <x v="4"/>
  </r>
  <r>
    <d v="2022-10-15T00:00:00"/>
    <n v="42"/>
    <n v="7"/>
    <n v="50"/>
    <n v="0.84"/>
    <n v="1"/>
    <x v="4"/>
  </r>
  <r>
    <d v="2022-01-05T00:00:00"/>
    <n v="43"/>
    <n v="1"/>
    <n v="50"/>
    <n v="0.86"/>
    <n v="1"/>
    <x v="4"/>
  </r>
  <r>
    <d v="2022-02-10T00:00:00"/>
    <n v="43"/>
    <n v="1"/>
    <n v="50"/>
    <n v="0.86"/>
    <n v="1"/>
    <x v="4"/>
  </r>
  <r>
    <d v="2022-02-13T00:00:00"/>
    <n v="43"/>
    <n v="1"/>
    <n v="50"/>
    <n v="0.86"/>
    <n v="1"/>
    <x v="4"/>
  </r>
  <r>
    <d v="2022-03-02T00:00:00"/>
    <n v="43"/>
    <n v="1"/>
    <n v="50"/>
    <n v="0.86"/>
    <n v="1"/>
    <x v="4"/>
  </r>
  <r>
    <d v="2022-03-03T00:00:00"/>
    <n v="43"/>
    <n v="1"/>
    <n v="50"/>
    <n v="0.86"/>
    <n v="1"/>
    <x v="4"/>
  </r>
  <r>
    <d v="2022-03-04T00:00:00"/>
    <n v="43"/>
    <n v="1"/>
    <n v="50"/>
    <n v="0.86"/>
    <n v="1"/>
    <x v="4"/>
  </r>
  <r>
    <d v="2022-03-23T00:00:00"/>
    <n v="43"/>
    <n v="1"/>
    <n v="50"/>
    <n v="0.86"/>
    <n v="1"/>
    <x v="4"/>
  </r>
  <r>
    <d v="2022-03-24T00:00:00"/>
    <n v="43"/>
    <n v="1"/>
    <n v="50"/>
    <n v="0.86"/>
    <n v="1"/>
    <x v="4"/>
  </r>
  <r>
    <d v="2022-03-27T00:00:00"/>
    <n v="43"/>
    <n v="1"/>
    <n v="50"/>
    <n v="0.86"/>
    <n v="1"/>
    <x v="4"/>
  </r>
  <r>
    <d v="2022-04-24T00:00:00"/>
    <n v="43"/>
    <n v="1"/>
    <n v="50"/>
    <n v="0.86"/>
    <n v="1"/>
    <x v="4"/>
  </r>
  <r>
    <d v="2022-06-05T00:00:00"/>
    <n v="43"/>
    <n v="1"/>
    <n v="50"/>
    <n v="0.86"/>
    <n v="1"/>
    <x v="4"/>
  </r>
  <r>
    <d v="2022-09-09T00:00:00"/>
    <n v="43"/>
    <n v="1"/>
    <n v="50"/>
    <n v="0.86"/>
    <n v="1"/>
    <x v="4"/>
  </r>
  <r>
    <d v="2022-09-11T00:00:00"/>
    <n v="43"/>
    <n v="1"/>
    <n v="50"/>
    <n v="0.86"/>
    <n v="1"/>
    <x v="4"/>
  </r>
  <r>
    <d v="2022-09-14T00:00:00"/>
    <n v="43"/>
    <n v="1"/>
    <n v="50"/>
    <n v="0.86"/>
    <n v="1"/>
    <x v="4"/>
  </r>
  <r>
    <d v="2022-10-02T00:00:00"/>
    <n v="43"/>
    <n v="1"/>
    <n v="50"/>
    <n v="0.86"/>
    <n v="1"/>
    <x v="4"/>
  </r>
  <r>
    <d v="2022-10-11T00:00:00"/>
    <n v="43"/>
    <n v="1"/>
    <n v="50"/>
    <n v="0.86"/>
    <n v="1"/>
    <x v="4"/>
  </r>
  <r>
    <d v="2022-01-04T00:00:00"/>
    <n v="44"/>
    <n v="2"/>
    <n v="50"/>
    <n v="0.88"/>
    <n v="1"/>
    <x v="4"/>
  </r>
  <r>
    <d v="2022-01-07T00:00:00"/>
    <n v="44"/>
    <n v="2"/>
    <n v="50"/>
    <n v="0.88"/>
    <n v="1"/>
    <x v="4"/>
  </r>
  <r>
    <d v="2022-01-09T00:00:00"/>
    <n v="44"/>
    <n v="2"/>
    <n v="50"/>
    <n v="0.88"/>
    <n v="1"/>
    <x v="4"/>
  </r>
  <r>
    <d v="2022-02-18T00:00:00"/>
    <n v="44"/>
    <n v="2"/>
    <n v="50"/>
    <n v="0.88"/>
    <n v="1"/>
    <x v="4"/>
  </r>
  <r>
    <d v="2022-03-06T00:00:00"/>
    <n v="44"/>
    <n v="2"/>
    <n v="50"/>
    <n v="0.88"/>
    <n v="1"/>
    <x v="4"/>
  </r>
  <r>
    <d v="2022-03-07T00:00:00"/>
    <n v="44"/>
    <n v="2"/>
    <n v="50"/>
    <n v="0.88"/>
    <n v="1"/>
    <x v="4"/>
  </r>
  <r>
    <d v="2022-05-17T00:00:00"/>
    <n v="44"/>
    <n v="2"/>
    <n v="50"/>
    <n v="0.88"/>
    <n v="1"/>
    <x v="4"/>
  </r>
  <r>
    <d v="2022-06-03T00:00:00"/>
    <n v="44"/>
    <n v="2"/>
    <n v="50"/>
    <n v="0.88"/>
    <n v="1"/>
    <x v="4"/>
  </r>
  <r>
    <d v="2022-06-18T00:00:00"/>
    <n v="44"/>
    <n v="2"/>
    <n v="50"/>
    <n v="0.88"/>
    <n v="1"/>
    <x v="4"/>
  </r>
  <r>
    <d v="2022-09-12T00:00:00"/>
    <n v="44"/>
    <n v="2"/>
    <n v="50"/>
    <n v="0.88"/>
    <n v="1"/>
    <x v="4"/>
  </r>
  <r>
    <d v="2022-09-15T00:00:00"/>
    <n v="44"/>
    <n v="2"/>
    <n v="50"/>
    <n v="0.88"/>
    <n v="1"/>
    <x v="4"/>
  </r>
  <r>
    <d v="2022-09-16T00:00:00"/>
    <n v="44"/>
    <n v="2"/>
    <n v="50"/>
    <n v="0.88"/>
    <n v="1"/>
    <x v="4"/>
  </r>
  <r>
    <d v="2022-09-30T00:00:00"/>
    <n v="44"/>
    <n v="2"/>
    <n v="50"/>
    <n v="0.88"/>
    <n v="1"/>
    <x v="4"/>
  </r>
  <r>
    <d v="2022-10-05T00:00:00"/>
    <n v="44"/>
    <n v="2"/>
    <n v="50"/>
    <n v="0.88"/>
    <n v="1"/>
    <x v="4"/>
  </r>
  <r>
    <d v="2022-10-14T00:00:00"/>
    <n v="44"/>
    <n v="2"/>
    <n v="50"/>
    <n v="0.88"/>
    <n v="1"/>
    <x v="4"/>
  </r>
  <r>
    <d v="2022-11-06T00:00:00"/>
    <n v="44"/>
    <n v="2"/>
    <n v="50"/>
    <n v="0.88"/>
    <n v="1"/>
    <x v="4"/>
  </r>
  <r>
    <d v="2022-01-10T00:00:00"/>
    <n v="45"/>
    <n v="3"/>
    <n v="50"/>
    <n v="0.9"/>
    <n v="1"/>
    <x v="4"/>
  </r>
  <r>
    <d v="2022-01-14T00:00:00"/>
    <n v="45"/>
    <n v="3"/>
    <n v="50"/>
    <n v="0.9"/>
    <n v="1"/>
    <x v="4"/>
  </r>
  <r>
    <d v="2022-01-16T00:00:00"/>
    <n v="45"/>
    <n v="3"/>
    <n v="50"/>
    <n v="0.9"/>
    <n v="1"/>
    <x v="4"/>
  </r>
  <r>
    <d v="2022-01-17T00:00:00"/>
    <n v="45"/>
    <n v="3"/>
    <n v="50"/>
    <n v="0.9"/>
    <n v="1"/>
    <x v="4"/>
  </r>
  <r>
    <d v="2022-01-18T00:00:00"/>
    <n v="45"/>
    <n v="3"/>
    <n v="50"/>
    <n v="0.9"/>
    <n v="1"/>
    <x v="4"/>
  </r>
  <r>
    <d v="2022-02-20T00:00:00"/>
    <n v="45"/>
    <n v="3"/>
    <n v="50"/>
    <n v="0.9"/>
    <n v="1"/>
    <x v="4"/>
  </r>
  <r>
    <d v="2022-03-08T00:00:00"/>
    <n v="45"/>
    <n v="3"/>
    <n v="50"/>
    <n v="0.9"/>
    <n v="1"/>
    <x v="4"/>
  </r>
  <r>
    <d v="2022-03-11T00:00:00"/>
    <n v="45"/>
    <n v="3"/>
    <n v="50"/>
    <n v="0.9"/>
    <n v="1"/>
    <x v="4"/>
  </r>
  <r>
    <d v="2022-03-17T00:00:00"/>
    <n v="45"/>
    <n v="3"/>
    <n v="50"/>
    <n v="0.9"/>
    <n v="1"/>
    <x v="4"/>
  </r>
  <r>
    <d v="2022-03-20T00:00:00"/>
    <n v="45"/>
    <n v="3"/>
    <n v="50"/>
    <n v="0.9"/>
    <n v="1"/>
    <x v="4"/>
  </r>
  <r>
    <d v="2022-03-28T00:00:00"/>
    <n v="45"/>
    <n v="3"/>
    <n v="50"/>
    <n v="0.9"/>
    <n v="1"/>
    <x v="4"/>
  </r>
  <r>
    <d v="2022-03-30T00:00:00"/>
    <n v="45"/>
    <n v="3"/>
    <n v="50"/>
    <n v="0.9"/>
    <n v="1"/>
    <x v="4"/>
  </r>
  <r>
    <d v="2022-04-01T00:00:00"/>
    <n v="45"/>
    <n v="3"/>
    <n v="50"/>
    <n v="0.9"/>
    <n v="1"/>
    <x v="4"/>
  </r>
  <r>
    <d v="2022-04-05T00:00:00"/>
    <n v="45"/>
    <n v="3"/>
    <n v="50"/>
    <n v="0.9"/>
    <n v="1"/>
    <x v="4"/>
  </r>
  <r>
    <d v="2022-04-18T00:00:00"/>
    <n v="45"/>
    <n v="3"/>
    <n v="50"/>
    <n v="0.9"/>
    <n v="1"/>
    <x v="4"/>
  </r>
  <r>
    <d v="2022-05-31T00:00:00"/>
    <n v="45"/>
    <n v="3"/>
    <n v="50"/>
    <n v="0.9"/>
    <n v="1"/>
    <x v="4"/>
  </r>
  <r>
    <d v="2022-06-01T00:00:00"/>
    <n v="45"/>
    <n v="3"/>
    <n v="50"/>
    <n v="0.9"/>
    <n v="1"/>
    <x v="4"/>
  </r>
  <r>
    <d v="2022-06-02T00:00:00"/>
    <n v="45"/>
    <n v="3"/>
    <n v="50"/>
    <n v="0.9"/>
    <n v="1"/>
    <x v="4"/>
  </r>
  <r>
    <d v="2022-06-12T00:00:00"/>
    <n v="45"/>
    <n v="3"/>
    <n v="50"/>
    <n v="0.9"/>
    <n v="1"/>
    <x v="4"/>
  </r>
  <r>
    <d v="2022-06-26T00:00:00"/>
    <n v="45"/>
    <n v="3"/>
    <n v="50"/>
    <n v="0.9"/>
    <n v="1"/>
    <x v="4"/>
  </r>
  <r>
    <d v="2022-09-18T00:00:00"/>
    <n v="45"/>
    <n v="3"/>
    <n v="50"/>
    <n v="0.9"/>
    <n v="1"/>
    <x v="4"/>
  </r>
  <r>
    <d v="2022-09-23T00:00:00"/>
    <n v="45"/>
    <n v="3"/>
    <n v="50"/>
    <n v="0.9"/>
    <n v="1"/>
    <x v="4"/>
  </r>
  <r>
    <d v="2022-10-03T00:00:00"/>
    <n v="45"/>
    <n v="3"/>
    <n v="50"/>
    <n v="0.9"/>
    <n v="1"/>
    <x v="4"/>
  </r>
  <r>
    <d v="2022-10-04T00:00:00"/>
    <n v="45"/>
    <n v="3"/>
    <n v="50"/>
    <n v="0.9"/>
    <n v="1"/>
    <x v="4"/>
  </r>
  <r>
    <d v="2022-10-12T00:00:00"/>
    <n v="45"/>
    <n v="3"/>
    <n v="50"/>
    <n v="0.9"/>
    <n v="1"/>
    <x v="4"/>
  </r>
  <r>
    <d v="2022-10-21T00:00:00"/>
    <n v="45"/>
    <n v="3"/>
    <n v="50"/>
    <n v="0.9"/>
    <n v="1"/>
    <x v="4"/>
  </r>
  <r>
    <d v="2022-10-23T00:00:00"/>
    <n v="45"/>
    <n v="3"/>
    <n v="50"/>
    <n v="0.9"/>
    <n v="1"/>
    <x v="4"/>
  </r>
  <r>
    <d v="2022-10-27T00:00:00"/>
    <n v="45"/>
    <n v="3"/>
    <n v="50"/>
    <n v="0.9"/>
    <n v="1"/>
    <x v="4"/>
  </r>
  <r>
    <d v="2022-11-04T00:00:00"/>
    <n v="45"/>
    <n v="3"/>
    <n v="50"/>
    <n v="0.9"/>
    <n v="1"/>
    <x v="4"/>
  </r>
  <r>
    <d v="2022-11-18T00:00:00"/>
    <n v="45"/>
    <n v="3"/>
    <n v="50"/>
    <n v="0.9"/>
    <n v="1"/>
    <x v="4"/>
  </r>
  <r>
    <d v="2022-12-14T00:00:00"/>
    <n v="45"/>
    <n v="3"/>
    <n v="50"/>
    <n v="0.9"/>
    <n v="1"/>
    <x v="4"/>
  </r>
  <r>
    <d v="2022-12-15T00:00:00"/>
    <n v="45"/>
    <n v="3"/>
    <n v="50"/>
    <n v="0.9"/>
    <n v="1"/>
    <x v="4"/>
  </r>
  <r>
    <d v="2022-01-06T00:00:00"/>
    <n v="46"/>
    <n v="4"/>
    <n v="50"/>
    <n v="0.92"/>
    <n v="1"/>
    <x v="4"/>
  </r>
  <r>
    <d v="2022-01-27T00:00:00"/>
    <n v="46"/>
    <n v="4"/>
    <n v="50"/>
    <n v="0.92"/>
    <n v="1"/>
    <x v="4"/>
  </r>
  <r>
    <d v="2022-01-28T00:00:00"/>
    <n v="46"/>
    <n v="4"/>
    <n v="50"/>
    <n v="0.92"/>
    <n v="1"/>
    <x v="4"/>
  </r>
  <r>
    <d v="2022-01-30T00:00:00"/>
    <n v="46"/>
    <n v="4"/>
    <n v="50"/>
    <n v="0.92"/>
    <n v="1"/>
    <x v="4"/>
  </r>
  <r>
    <d v="2022-02-01T00:00:00"/>
    <n v="46"/>
    <n v="4"/>
    <n v="50"/>
    <n v="0.92"/>
    <n v="1"/>
    <x v="4"/>
  </r>
  <r>
    <d v="2022-02-21T00:00:00"/>
    <n v="46"/>
    <n v="4"/>
    <n v="50"/>
    <n v="0.92"/>
    <n v="1"/>
    <x v="4"/>
  </r>
  <r>
    <d v="2022-02-22T00:00:00"/>
    <n v="46"/>
    <n v="4"/>
    <n v="50"/>
    <n v="0.92"/>
    <n v="1"/>
    <x v="4"/>
  </r>
  <r>
    <d v="2022-03-09T00:00:00"/>
    <n v="46"/>
    <n v="4"/>
    <n v="50"/>
    <n v="0.92"/>
    <n v="1"/>
    <x v="4"/>
  </r>
  <r>
    <d v="2022-03-10T00:00:00"/>
    <n v="46"/>
    <n v="4"/>
    <n v="50"/>
    <n v="0.92"/>
    <n v="1"/>
    <x v="4"/>
  </r>
  <r>
    <d v="2022-03-18T00:00:00"/>
    <n v="46"/>
    <n v="4"/>
    <n v="50"/>
    <n v="0.92"/>
    <n v="1"/>
    <x v="4"/>
  </r>
  <r>
    <d v="2022-03-31T00:00:00"/>
    <n v="46"/>
    <n v="4"/>
    <n v="50"/>
    <n v="0.92"/>
    <n v="1"/>
    <x v="4"/>
  </r>
  <r>
    <d v="2022-04-07T00:00:00"/>
    <n v="46"/>
    <n v="4"/>
    <n v="50"/>
    <n v="0.92"/>
    <n v="1"/>
    <x v="4"/>
  </r>
  <r>
    <d v="2022-05-03T00:00:00"/>
    <n v="46"/>
    <n v="4"/>
    <n v="50"/>
    <n v="0.92"/>
    <n v="1"/>
    <x v="4"/>
  </r>
  <r>
    <d v="2022-05-05T00:00:00"/>
    <n v="46"/>
    <n v="4"/>
    <n v="50"/>
    <n v="0.92"/>
    <n v="1"/>
    <x v="4"/>
  </r>
  <r>
    <d v="2022-05-13T00:00:00"/>
    <n v="46"/>
    <n v="4"/>
    <n v="50"/>
    <n v="0.92"/>
    <n v="1"/>
    <x v="4"/>
  </r>
  <r>
    <d v="2022-05-15T00:00:00"/>
    <n v="46"/>
    <n v="4"/>
    <n v="50"/>
    <n v="0.92"/>
    <n v="1"/>
    <x v="4"/>
  </r>
  <r>
    <d v="2022-05-20T00:00:00"/>
    <n v="46"/>
    <n v="4"/>
    <n v="50"/>
    <n v="0.92"/>
    <n v="1"/>
    <x v="4"/>
  </r>
  <r>
    <d v="2022-05-22T00:00:00"/>
    <n v="46"/>
    <n v="4"/>
    <n v="50"/>
    <n v="0.92"/>
    <n v="1"/>
    <x v="4"/>
  </r>
  <r>
    <d v="2022-05-27T00:00:00"/>
    <n v="46"/>
    <n v="4"/>
    <n v="50"/>
    <n v="0.92"/>
    <n v="1"/>
    <x v="4"/>
  </r>
  <r>
    <d v="2022-05-30T00:00:00"/>
    <n v="46"/>
    <n v="4"/>
    <n v="50"/>
    <n v="0.92"/>
    <n v="1"/>
    <x v="4"/>
  </r>
  <r>
    <d v="2022-06-06T00:00:00"/>
    <n v="46"/>
    <n v="4"/>
    <n v="50"/>
    <n v="0.92"/>
    <n v="1"/>
    <x v="4"/>
  </r>
  <r>
    <d v="2022-06-07T00:00:00"/>
    <n v="46"/>
    <n v="4"/>
    <n v="50"/>
    <n v="0.92"/>
    <n v="1"/>
    <x v="4"/>
  </r>
  <r>
    <d v="2022-06-24T00:00:00"/>
    <n v="46"/>
    <n v="4"/>
    <n v="50"/>
    <n v="0.92"/>
    <n v="1"/>
    <x v="4"/>
  </r>
  <r>
    <d v="2022-06-27T00:00:00"/>
    <n v="46"/>
    <n v="4"/>
    <n v="50"/>
    <n v="0.92"/>
    <n v="1"/>
    <x v="4"/>
  </r>
  <r>
    <d v="2022-09-21T00:00:00"/>
    <n v="46"/>
    <n v="4"/>
    <n v="50"/>
    <n v="0.92"/>
    <n v="1"/>
    <x v="4"/>
  </r>
  <r>
    <d v="2022-09-22T00:00:00"/>
    <n v="46"/>
    <n v="4"/>
    <n v="50"/>
    <n v="0.92"/>
    <n v="1"/>
    <x v="4"/>
  </r>
  <r>
    <d v="2022-10-28T00:00:00"/>
    <n v="46"/>
    <n v="4"/>
    <n v="50"/>
    <n v="0.92"/>
    <n v="1"/>
    <x v="4"/>
  </r>
  <r>
    <d v="2022-11-02T00:00:00"/>
    <n v="46"/>
    <n v="4"/>
    <n v="50"/>
    <n v="0.92"/>
    <n v="1"/>
    <x v="4"/>
  </r>
  <r>
    <d v="2022-11-25T00:00:00"/>
    <n v="46"/>
    <n v="4"/>
    <n v="50"/>
    <n v="0.92"/>
    <n v="1"/>
    <x v="4"/>
  </r>
  <r>
    <d v="2022-12-04T00:00:00"/>
    <n v="46"/>
    <n v="4"/>
    <n v="50"/>
    <n v="0.92"/>
    <n v="1"/>
    <x v="4"/>
  </r>
  <r>
    <d v="2022-12-09T00:00:00"/>
    <n v="46"/>
    <n v="4"/>
    <n v="50"/>
    <n v="0.92"/>
    <n v="1"/>
    <x v="4"/>
  </r>
  <r>
    <d v="2022-01-13T00:00:00"/>
    <n v="47"/>
    <n v="5"/>
    <n v="50"/>
    <n v="0.94"/>
    <n v="1"/>
    <x v="4"/>
  </r>
  <r>
    <d v="2022-01-31T00:00:00"/>
    <n v="47"/>
    <n v="5"/>
    <n v="50"/>
    <n v="0.94"/>
    <n v="1"/>
    <x v="4"/>
  </r>
  <r>
    <d v="2022-02-25T00:00:00"/>
    <n v="47"/>
    <n v="5"/>
    <n v="50"/>
    <n v="0.94"/>
    <n v="1"/>
    <x v="4"/>
  </r>
  <r>
    <d v="2022-02-27T00:00:00"/>
    <n v="47"/>
    <n v="5"/>
    <n v="50"/>
    <n v="0.94"/>
    <n v="1"/>
    <x v="4"/>
  </r>
  <r>
    <d v="2022-03-13T00:00:00"/>
    <n v="47"/>
    <n v="5"/>
    <n v="50"/>
    <n v="0.94"/>
    <n v="1"/>
    <x v="4"/>
  </r>
  <r>
    <d v="2022-03-21T00:00:00"/>
    <n v="47"/>
    <n v="5"/>
    <n v="50"/>
    <n v="0.94"/>
    <n v="1"/>
    <x v="4"/>
  </r>
  <r>
    <d v="2022-03-22T00:00:00"/>
    <n v="47"/>
    <n v="5"/>
    <n v="50"/>
    <n v="0.94"/>
    <n v="1"/>
    <x v="4"/>
  </r>
  <r>
    <d v="2022-03-29T00:00:00"/>
    <n v="47"/>
    <n v="5"/>
    <n v="50"/>
    <n v="0.94"/>
    <n v="1"/>
    <x v="4"/>
  </r>
  <r>
    <d v="2022-04-03T00:00:00"/>
    <n v="47"/>
    <n v="5"/>
    <n v="50"/>
    <n v="0.94"/>
    <n v="1"/>
    <x v="4"/>
  </r>
  <r>
    <d v="2022-04-04T00:00:00"/>
    <n v="47"/>
    <n v="5"/>
    <n v="50"/>
    <n v="0.94"/>
    <n v="1"/>
    <x v="4"/>
  </r>
  <r>
    <d v="2022-04-06T00:00:00"/>
    <n v="47"/>
    <n v="5"/>
    <n v="50"/>
    <n v="0.94"/>
    <n v="1"/>
    <x v="4"/>
  </r>
  <r>
    <d v="2022-04-14T00:00:00"/>
    <n v="47"/>
    <n v="5"/>
    <n v="50"/>
    <n v="0.94"/>
    <n v="1"/>
    <x v="4"/>
  </r>
  <r>
    <d v="2022-04-15T00:00:00"/>
    <n v="47"/>
    <n v="5"/>
    <n v="50"/>
    <n v="0.94"/>
    <n v="1"/>
    <x v="4"/>
  </r>
  <r>
    <d v="2022-04-19T00:00:00"/>
    <n v="47"/>
    <n v="5"/>
    <n v="50"/>
    <n v="0.94"/>
    <n v="1"/>
    <x v="4"/>
  </r>
  <r>
    <d v="2022-04-22T00:00:00"/>
    <n v="47"/>
    <n v="5"/>
    <n v="50"/>
    <n v="0.94"/>
    <n v="1"/>
    <x v="4"/>
  </r>
  <r>
    <d v="2022-04-29T00:00:00"/>
    <n v="47"/>
    <n v="5"/>
    <n v="50"/>
    <n v="0.94"/>
    <n v="1"/>
    <x v="4"/>
  </r>
  <r>
    <d v="2022-05-04T00:00:00"/>
    <n v="47"/>
    <n v="5"/>
    <n v="50"/>
    <n v="0.94"/>
    <n v="1"/>
    <x v="4"/>
  </r>
  <r>
    <d v="2022-05-16T00:00:00"/>
    <n v="47"/>
    <n v="5"/>
    <n v="50"/>
    <n v="0.94"/>
    <n v="1"/>
    <x v="4"/>
  </r>
  <r>
    <d v="2022-05-29T00:00:00"/>
    <n v="47"/>
    <n v="5"/>
    <n v="50"/>
    <n v="0.94"/>
    <n v="1"/>
    <x v="4"/>
  </r>
  <r>
    <d v="2022-06-19T00:00:00"/>
    <n v="47"/>
    <n v="5"/>
    <n v="50"/>
    <n v="0.94"/>
    <n v="1"/>
    <x v="4"/>
  </r>
  <r>
    <d v="2022-06-22T00:00:00"/>
    <n v="47"/>
    <n v="5"/>
    <n v="50"/>
    <n v="0.94"/>
    <n v="1"/>
    <x v="4"/>
  </r>
  <r>
    <d v="2022-09-19T00:00:00"/>
    <n v="47"/>
    <n v="5"/>
    <n v="50"/>
    <n v="0.94"/>
    <n v="1"/>
    <x v="4"/>
  </r>
  <r>
    <d v="2022-09-20T00:00:00"/>
    <n v="47"/>
    <n v="5"/>
    <n v="50"/>
    <n v="0.94"/>
    <n v="1"/>
    <x v="4"/>
  </r>
  <r>
    <d v="2022-09-25T00:00:00"/>
    <n v="47"/>
    <n v="5"/>
    <n v="50"/>
    <n v="0.94"/>
    <n v="1"/>
    <x v="4"/>
  </r>
  <r>
    <d v="2022-09-28T00:00:00"/>
    <n v="47"/>
    <n v="5"/>
    <n v="50"/>
    <n v="0.94"/>
    <n v="1"/>
    <x v="4"/>
  </r>
  <r>
    <d v="2022-10-16T00:00:00"/>
    <n v="47"/>
    <n v="5"/>
    <n v="50"/>
    <n v="0.94"/>
    <n v="1"/>
    <x v="4"/>
  </r>
  <r>
    <d v="2022-10-18T00:00:00"/>
    <n v="47"/>
    <n v="5"/>
    <n v="50"/>
    <n v="0.94"/>
    <n v="1"/>
    <x v="4"/>
  </r>
  <r>
    <d v="2022-10-19T00:00:00"/>
    <n v="47"/>
    <n v="5"/>
    <n v="50"/>
    <n v="0.94"/>
    <n v="1"/>
    <x v="4"/>
  </r>
  <r>
    <d v="2022-10-20T00:00:00"/>
    <n v="47"/>
    <n v="5"/>
    <n v="50"/>
    <n v="0.94"/>
    <n v="1"/>
    <x v="4"/>
  </r>
  <r>
    <d v="2022-10-30T00:00:00"/>
    <n v="47"/>
    <n v="5"/>
    <n v="50"/>
    <n v="0.94"/>
    <n v="1"/>
    <x v="4"/>
  </r>
  <r>
    <d v="2022-10-31T00:00:00"/>
    <n v="47"/>
    <n v="5"/>
    <n v="50"/>
    <n v="0.94"/>
    <n v="1"/>
    <x v="4"/>
  </r>
  <r>
    <d v="2022-11-03T00:00:00"/>
    <n v="47"/>
    <n v="5"/>
    <n v="50"/>
    <n v="0.94"/>
    <n v="1"/>
    <x v="4"/>
  </r>
  <r>
    <d v="2022-11-11T00:00:00"/>
    <n v="47"/>
    <n v="5"/>
    <n v="50"/>
    <n v="0.94"/>
    <n v="1"/>
    <x v="4"/>
  </r>
  <r>
    <d v="2022-11-13T00:00:00"/>
    <n v="47"/>
    <n v="5"/>
    <n v="50"/>
    <n v="0.94"/>
    <n v="1"/>
    <x v="4"/>
  </r>
  <r>
    <d v="2022-11-16T00:00:00"/>
    <n v="47"/>
    <n v="5"/>
    <n v="50"/>
    <n v="0.94"/>
    <n v="1"/>
    <x v="4"/>
  </r>
  <r>
    <d v="2022-11-17T00:00:00"/>
    <n v="47"/>
    <n v="5"/>
    <n v="50"/>
    <n v="0.94"/>
    <n v="1"/>
    <x v="4"/>
  </r>
  <r>
    <d v="2022-11-20T00:00:00"/>
    <n v="47"/>
    <n v="5"/>
    <n v="50"/>
    <n v="0.94"/>
    <n v="1"/>
    <x v="4"/>
  </r>
  <r>
    <d v="2022-01-12T00:00:00"/>
    <n v="48"/>
    <n v="6"/>
    <n v="50"/>
    <n v="0.96"/>
    <n v="1"/>
    <x v="4"/>
  </r>
  <r>
    <d v="2022-02-28T00:00:00"/>
    <n v="48"/>
    <n v="6"/>
    <n v="50"/>
    <n v="0.96"/>
    <n v="1"/>
    <x v="4"/>
  </r>
  <r>
    <d v="2022-03-14T00:00:00"/>
    <n v="48"/>
    <n v="6"/>
    <n v="50"/>
    <n v="0.96"/>
    <n v="1"/>
    <x v="4"/>
  </r>
  <r>
    <d v="2022-04-08T00:00:00"/>
    <n v="48"/>
    <n v="6"/>
    <n v="50"/>
    <n v="0.96"/>
    <n v="1"/>
    <x v="4"/>
  </r>
  <r>
    <d v="2022-04-10T00:00:00"/>
    <n v="48"/>
    <n v="6"/>
    <n v="50"/>
    <n v="0.96"/>
    <n v="1"/>
    <x v="4"/>
  </r>
  <r>
    <d v="2022-04-12T00:00:00"/>
    <n v="48"/>
    <n v="6"/>
    <n v="50"/>
    <n v="0.96"/>
    <n v="1"/>
    <x v="4"/>
  </r>
  <r>
    <d v="2022-04-21T00:00:00"/>
    <n v="48"/>
    <n v="6"/>
    <n v="50"/>
    <n v="0.96"/>
    <n v="1"/>
    <x v="4"/>
  </r>
  <r>
    <d v="2022-04-25T00:00:00"/>
    <n v="48"/>
    <n v="6"/>
    <n v="50"/>
    <n v="0.96"/>
    <n v="1"/>
    <x v="4"/>
  </r>
  <r>
    <d v="2022-04-26T00:00:00"/>
    <n v="48"/>
    <n v="6"/>
    <n v="50"/>
    <n v="0.96"/>
    <n v="1"/>
    <x v="4"/>
  </r>
  <r>
    <d v="2022-05-01T00:00:00"/>
    <n v="48"/>
    <n v="6"/>
    <n v="50"/>
    <n v="0.96"/>
    <n v="1"/>
    <x v="4"/>
  </r>
  <r>
    <d v="2022-05-02T00:00:00"/>
    <n v="48"/>
    <n v="6"/>
    <n v="50"/>
    <n v="0.96"/>
    <n v="1"/>
    <x v="4"/>
  </r>
  <r>
    <d v="2022-05-06T00:00:00"/>
    <n v="48"/>
    <n v="6"/>
    <n v="50"/>
    <n v="0.96"/>
    <n v="1"/>
    <x v="4"/>
  </r>
  <r>
    <d v="2022-05-08T00:00:00"/>
    <n v="48"/>
    <n v="6"/>
    <n v="50"/>
    <n v="0.96"/>
    <n v="1"/>
    <x v="4"/>
  </r>
  <r>
    <d v="2022-05-12T00:00:00"/>
    <n v="48"/>
    <n v="6"/>
    <n v="50"/>
    <n v="0.96"/>
    <n v="1"/>
    <x v="4"/>
  </r>
  <r>
    <d v="2022-05-18T00:00:00"/>
    <n v="48"/>
    <n v="6"/>
    <n v="50"/>
    <n v="0.96"/>
    <n v="1"/>
    <x v="4"/>
  </r>
  <r>
    <d v="2022-05-24T00:00:00"/>
    <n v="48"/>
    <n v="6"/>
    <n v="50"/>
    <n v="0.96"/>
    <n v="1"/>
    <x v="4"/>
  </r>
  <r>
    <d v="2022-06-08T00:00:00"/>
    <n v="48"/>
    <n v="6"/>
    <n v="50"/>
    <n v="0.96"/>
    <n v="1"/>
    <x v="4"/>
  </r>
  <r>
    <d v="2022-06-10T00:00:00"/>
    <n v="48"/>
    <n v="6"/>
    <n v="50"/>
    <n v="0.96"/>
    <n v="1"/>
    <x v="4"/>
  </r>
  <r>
    <d v="2022-06-17T00:00:00"/>
    <n v="48"/>
    <n v="6"/>
    <n v="50"/>
    <n v="0.96"/>
    <n v="1"/>
    <x v="4"/>
  </r>
  <r>
    <d v="2022-06-20T00:00:00"/>
    <n v="48"/>
    <n v="6"/>
    <n v="50"/>
    <n v="0.96"/>
    <n v="1"/>
    <x v="4"/>
  </r>
  <r>
    <d v="2022-06-21T00:00:00"/>
    <n v="48"/>
    <n v="6"/>
    <n v="50"/>
    <n v="0.96"/>
    <n v="1"/>
    <x v="4"/>
  </r>
  <r>
    <d v="2022-06-23T00:00:00"/>
    <n v="48"/>
    <n v="6"/>
    <n v="50"/>
    <n v="0.96"/>
    <n v="1"/>
    <x v="4"/>
  </r>
  <r>
    <d v="2022-09-27T00:00:00"/>
    <n v="48"/>
    <n v="6"/>
    <n v="50"/>
    <n v="0.96"/>
    <n v="1"/>
    <x v="4"/>
  </r>
  <r>
    <d v="2022-09-29T00:00:00"/>
    <n v="48"/>
    <n v="6"/>
    <n v="50"/>
    <n v="0.96"/>
    <n v="1"/>
    <x v="4"/>
  </r>
  <r>
    <d v="2022-10-26T00:00:00"/>
    <n v="48"/>
    <n v="6"/>
    <n v="50"/>
    <n v="0.96"/>
    <n v="1"/>
    <x v="4"/>
  </r>
  <r>
    <d v="2022-11-07T00:00:00"/>
    <n v="48"/>
    <n v="6"/>
    <n v="50"/>
    <n v="0.96"/>
    <n v="1"/>
    <x v="4"/>
  </r>
  <r>
    <d v="2022-11-08T00:00:00"/>
    <n v="48"/>
    <n v="6"/>
    <n v="50"/>
    <n v="0.96"/>
    <n v="1"/>
    <x v="4"/>
  </r>
  <r>
    <d v="2022-11-09T00:00:00"/>
    <n v="48"/>
    <n v="6"/>
    <n v="50"/>
    <n v="0.96"/>
    <n v="1"/>
    <x v="4"/>
  </r>
  <r>
    <d v="2022-11-14T00:00:00"/>
    <n v="48"/>
    <n v="6"/>
    <n v="50"/>
    <n v="0.96"/>
    <n v="1"/>
    <x v="4"/>
  </r>
  <r>
    <d v="2022-11-24T00:00:00"/>
    <n v="48"/>
    <n v="6"/>
    <n v="50"/>
    <n v="0.96"/>
    <n v="1"/>
    <x v="4"/>
  </r>
  <r>
    <d v="2022-11-27T00:00:00"/>
    <n v="48"/>
    <n v="6"/>
    <n v="50"/>
    <n v="0.96"/>
    <n v="1"/>
    <x v="4"/>
  </r>
  <r>
    <d v="2022-12-02T00:00:00"/>
    <n v="48"/>
    <n v="6"/>
    <n v="50"/>
    <n v="0.96"/>
    <n v="1"/>
    <x v="4"/>
  </r>
  <r>
    <d v="2022-12-08T00:00:00"/>
    <n v="48"/>
    <n v="6"/>
    <n v="50"/>
    <n v="0.96"/>
    <n v="1"/>
    <x v="4"/>
  </r>
  <r>
    <d v="2022-12-11T00:00:00"/>
    <n v="48"/>
    <n v="6"/>
    <n v="50"/>
    <n v="0.96"/>
    <n v="1"/>
    <x v="4"/>
  </r>
  <r>
    <d v="2022-01-11T00:00:00"/>
    <n v="49"/>
    <n v="7"/>
    <n v="50"/>
    <n v="0.98"/>
    <n v="1"/>
    <x v="4"/>
  </r>
  <r>
    <d v="2022-02-24T00:00:00"/>
    <n v="49"/>
    <n v="7"/>
    <n v="50"/>
    <n v="0.98"/>
    <n v="1"/>
    <x v="4"/>
  </r>
  <r>
    <d v="2022-03-01T00:00:00"/>
    <n v="49"/>
    <n v="7"/>
    <n v="50"/>
    <n v="0.98"/>
    <n v="1"/>
    <x v="4"/>
  </r>
  <r>
    <d v="2022-03-15T00:00:00"/>
    <n v="49"/>
    <n v="7"/>
    <n v="50"/>
    <n v="0.98"/>
    <n v="1"/>
    <x v="4"/>
  </r>
  <r>
    <d v="2022-03-16T00:00:00"/>
    <n v="49"/>
    <n v="7"/>
    <n v="50"/>
    <n v="0.98"/>
    <n v="1"/>
    <x v="4"/>
  </r>
  <r>
    <d v="2022-04-11T00:00:00"/>
    <n v="49"/>
    <n v="7"/>
    <n v="50"/>
    <n v="0.98"/>
    <n v="1"/>
    <x v="4"/>
  </r>
  <r>
    <d v="2022-04-20T00:00:00"/>
    <n v="49"/>
    <n v="7"/>
    <n v="50"/>
    <n v="0.98"/>
    <n v="1"/>
    <x v="4"/>
  </r>
  <r>
    <d v="2022-04-27T00:00:00"/>
    <n v="49"/>
    <n v="7"/>
    <n v="50"/>
    <n v="0.98"/>
    <n v="1"/>
    <x v="4"/>
  </r>
  <r>
    <d v="2022-04-28T00:00:00"/>
    <n v="49"/>
    <n v="7"/>
    <n v="50"/>
    <n v="0.98"/>
    <n v="1"/>
    <x v="4"/>
  </r>
  <r>
    <d v="2022-05-10T00:00:00"/>
    <n v="49"/>
    <n v="7"/>
    <n v="50"/>
    <n v="0.98"/>
    <n v="1"/>
    <x v="4"/>
  </r>
  <r>
    <d v="2022-05-11T00:00:00"/>
    <n v="49"/>
    <n v="7"/>
    <n v="50"/>
    <n v="0.98"/>
    <n v="1"/>
    <x v="4"/>
  </r>
  <r>
    <d v="2022-05-25T00:00:00"/>
    <n v="49"/>
    <n v="7"/>
    <n v="50"/>
    <n v="0.98"/>
    <n v="1"/>
    <x v="4"/>
  </r>
  <r>
    <d v="2022-06-09T00:00:00"/>
    <n v="49"/>
    <n v="7"/>
    <n v="50"/>
    <n v="0.98"/>
    <n v="1"/>
    <x v="4"/>
  </r>
  <r>
    <d v="2022-06-13T00:00:00"/>
    <n v="49"/>
    <n v="7"/>
    <n v="50"/>
    <n v="0.98"/>
    <n v="1"/>
    <x v="4"/>
  </r>
  <r>
    <d v="2022-06-15T00:00:00"/>
    <n v="49"/>
    <n v="7"/>
    <n v="50"/>
    <n v="0.98"/>
    <n v="1"/>
    <x v="4"/>
  </r>
  <r>
    <d v="2022-06-16T00:00:00"/>
    <n v="49"/>
    <n v="7"/>
    <n v="50"/>
    <n v="0.98"/>
    <n v="1"/>
    <x v="4"/>
  </r>
  <r>
    <d v="2022-09-26T00:00:00"/>
    <n v="49"/>
    <n v="7"/>
    <n v="50"/>
    <n v="0.98"/>
    <n v="1"/>
    <x v="4"/>
  </r>
  <r>
    <d v="2022-10-13T00:00:00"/>
    <n v="49"/>
    <n v="7"/>
    <n v="50"/>
    <n v="0.98"/>
    <n v="1"/>
    <x v="4"/>
  </r>
  <r>
    <d v="2022-10-17T00:00:00"/>
    <n v="49"/>
    <n v="7"/>
    <n v="50"/>
    <n v="0.98"/>
    <n v="1"/>
    <x v="4"/>
  </r>
  <r>
    <d v="2022-10-24T00:00:00"/>
    <n v="49"/>
    <n v="7"/>
    <n v="50"/>
    <n v="0.98"/>
    <n v="1"/>
    <x v="4"/>
  </r>
  <r>
    <d v="2022-10-25T00:00:00"/>
    <n v="49"/>
    <n v="7"/>
    <n v="50"/>
    <n v="0.98"/>
    <n v="1"/>
    <x v="4"/>
  </r>
  <r>
    <d v="2022-11-01T00:00:00"/>
    <n v="49"/>
    <n v="7"/>
    <n v="50"/>
    <n v="0.98"/>
    <n v="1"/>
    <x v="4"/>
  </r>
  <r>
    <d v="2022-11-10T00:00:00"/>
    <n v="49"/>
    <n v="7"/>
    <n v="50"/>
    <n v="0.98"/>
    <n v="1"/>
    <x v="4"/>
  </r>
  <r>
    <d v="2022-11-15T00:00:00"/>
    <n v="49"/>
    <n v="7"/>
    <n v="50"/>
    <n v="0.98"/>
    <n v="1"/>
    <x v="4"/>
  </r>
  <r>
    <d v="2022-11-21T00:00:00"/>
    <n v="49"/>
    <n v="7"/>
    <n v="50"/>
    <n v="0.98"/>
    <n v="1"/>
    <x v="4"/>
  </r>
  <r>
    <d v="2022-11-22T00:00:00"/>
    <n v="49"/>
    <n v="7"/>
    <n v="50"/>
    <n v="0.98"/>
    <n v="1"/>
    <x v="4"/>
  </r>
  <r>
    <d v="2022-11-23T00:00:00"/>
    <n v="49"/>
    <n v="7"/>
    <n v="50"/>
    <n v="0.98"/>
    <n v="1"/>
    <x v="4"/>
  </r>
  <r>
    <d v="2022-11-28T00:00:00"/>
    <n v="49"/>
    <n v="7"/>
    <n v="50"/>
    <n v="0.98"/>
    <n v="1"/>
    <x v="4"/>
  </r>
  <r>
    <d v="2022-11-29T00:00:00"/>
    <n v="49"/>
    <n v="7"/>
    <n v="50"/>
    <n v="0.98"/>
    <n v="1"/>
    <x v="4"/>
  </r>
  <r>
    <d v="2022-12-12T00:00:00"/>
    <n v="49"/>
    <n v="7"/>
    <n v="50"/>
    <n v="0.98"/>
    <n v="1"/>
    <x v="4"/>
  </r>
  <r>
    <d v="2022-12-13T00:00:00"/>
    <n v="49"/>
    <n v="7"/>
    <n v="50"/>
    <n v="0.98"/>
    <n v="1"/>
    <x v="4"/>
  </r>
  <r>
    <d v="2022-02-23T00:00:00"/>
    <n v="50"/>
    <n v="1"/>
    <n v="50"/>
    <n v="1"/>
    <n v="1"/>
    <x v="4"/>
  </r>
  <r>
    <d v="2022-04-13T00:00:00"/>
    <n v="50"/>
    <n v="1"/>
    <n v="50"/>
    <n v="1"/>
    <n v="1"/>
    <x v="4"/>
  </r>
  <r>
    <d v="2022-05-09T00:00:00"/>
    <n v="50"/>
    <n v="1"/>
    <n v="50"/>
    <n v="1"/>
    <n v="1"/>
    <x v="4"/>
  </r>
  <r>
    <d v="2022-05-19T00:00:00"/>
    <n v="50"/>
    <n v="1"/>
    <n v="50"/>
    <n v="1"/>
    <n v="1"/>
    <x v="4"/>
  </r>
  <r>
    <d v="2022-05-23T00:00:00"/>
    <n v="50"/>
    <n v="1"/>
    <n v="50"/>
    <n v="1"/>
    <n v="1"/>
    <x v="4"/>
  </r>
  <r>
    <d v="2022-05-26T00:00:00"/>
    <n v="50"/>
    <n v="1"/>
    <n v="50"/>
    <n v="1"/>
    <n v="1"/>
    <x v="4"/>
  </r>
  <r>
    <d v="2022-06-14T00:00:00"/>
    <n v="50"/>
    <n v="1"/>
    <n v="50"/>
    <n v="1"/>
    <n v="1"/>
    <x v="4"/>
  </r>
  <r>
    <d v="2022-11-30T00:00:00"/>
    <n v="50"/>
    <n v="1"/>
    <n v="50"/>
    <n v="1"/>
    <n v="1"/>
    <x v="4"/>
  </r>
  <r>
    <d v="2022-12-01T00:00:00"/>
    <n v="50"/>
    <n v="1"/>
    <n v="50"/>
    <n v="1"/>
    <n v="1"/>
    <x v="4"/>
  </r>
  <r>
    <d v="2022-12-05T00:00:00"/>
    <n v="50"/>
    <n v="1"/>
    <n v="50"/>
    <n v="1"/>
    <n v="1"/>
    <x v="4"/>
  </r>
  <r>
    <d v="2022-12-06T00:00:00"/>
    <n v="50"/>
    <n v="1"/>
    <n v="50"/>
    <n v="1"/>
    <n v="1"/>
    <x v="4"/>
  </r>
  <r>
    <d v="2022-12-07T00:00:00"/>
    <n v="50"/>
    <n v="1"/>
    <n v="50"/>
    <n v="1"/>
    <n v="1"/>
    <x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09">
  <r>
    <n v="30253192"/>
    <d v="2022-08-01T00:00:00"/>
    <d v="2022-08-17T00:00:00"/>
    <d v="2022-08-20T00:00:00"/>
    <s v="0460085747"/>
    <d v="2004-10-08T00:00:00"/>
    <s v="111"/>
    <n v="6522"/>
    <n v="84"/>
    <n v="228"/>
    <n v="312"/>
    <n v="0"/>
    <n v="312"/>
    <n v="18"/>
    <n v="18"/>
    <n v="10.4"/>
    <n v="18.854794520547944"/>
    <s v="17-19"/>
    <s v="Z"/>
    <n v="3"/>
    <n v="4"/>
    <s v="6"/>
    <s v="05002025"/>
    <s v="2121"/>
    <s v="19-K02-01"/>
    <s v="P°#mß platba H"/>
    <n v="1.093"/>
    <n v="1.093"/>
    <n v="0"/>
    <x v="0"/>
    <m/>
    <m/>
    <n v="13206"/>
    <n v="0"/>
    <n v="0"/>
    <n v="0"/>
    <n v="68023.948000000004"/>
    <m/>
  </r>
  <r>
    <n v="30220612"/>
    <d v="2022-05-01T00:00:00"/>
    <d v="2022-04-27T00:00:00"/>
    <d v="2022-05-24T00:00:00"/>
    <s v="0456264930"/>
    <d v="2004-06-26T00:00:00"/>
    <s v="111"/>
    <n v="6514"/>
    <n v="188"/>
    <n v="116"/>
    <n v="304"/>
    <n v="0"/>
    <n v="304"/>
    <n v="18"/>
    <n v="18"/>
    <n v="10.133333333333333"/>
    <n v="18.832876712328765"/>
    <s v="17-19"/>
    <s v="Z"/>
    <n v="27"/>
    <n v="28"/>
    <s v="1"/>
    <s v="05002025"/>
    <s v="2121"/>
    <s v="19-K07-01"/>
    <s v="P°#mß platba H"/>
    <n v="3.0285000000000002"/>
    <n v="3.0285000000000002"/>
    <n v="0"/>
    <x v="1"/>
    <s v="F191"/>
    <m/>
    <n v="92971"/>
    <n v="0"/>
    <n v="0"/>
    <n v="0"/>
    <n v="188481.72600000002"/>
    <m/>
  </r>
  <r>
    <n v="30275863"/>
    <d v="2022-09-01T00:00:00"/>
    <d v="2022-09-01T00:00:00"/>
    <d v="2022-09-16T00:00:00"/>
    <s v="0461081940"/>
    <d v="2004-11-08T00:00:00"/>
    <s v="205"/>
    <n v="6506"/>
    <n v="53"/>
    <n v="243"/>
    <n v="296"/>
    <n v="0"/>
    <n v="296"/>
    <n v="18"/>
    <n v="18"/>
    <n v="9.8666666666666671"/>
    <n v="18.81095890410959"/>
    <s v="17-19"/>
    <s v="Z"/>
    <n v="15"/>
    <n v="16"/>
    <s v="6"/>
    <s v="05002025"/>
    <s v="2121"/>
    <s v="19-K04-01"/>
    <s v="P°#mß platba H"/>
    <n v="1.6146"/>
    <n v="1.6146"/>
    <n v="0"/>
    <x v="2"/>
    <m/>
    <m/>
    <n v="65726"/>
    <n v="19.21"/>
    <n v="0"/>
    <n v="0"/>
    <n v="100486.24560000001"/>
    <m/>
  </r>
  <r>
    <n v="30194687"/>
    <d v="2022-10-01T00:00:00"/>
    <d v="2022-09-08T00:00:00"/>
    <d v="2022-10-05T00:00:00"/>
    <s v="0462235092"/>
    <d v="2004-12-23T00:00:00"/>
    <s v="207"/>
    <n v="6468"/>
    <n v="8"/>
    <n v="250"/>
    <n v="258"/>
    <n v="0"/>
    <n v="258"/>
    <n v="18"/>
    <n v="18"/>
    <n v="8.6"/>
    <n v="18.706849315068492"/>
    <s v="17-19"/>
    <s v="Z"/>
    <n v="27"/>
    <n v="28"/>
    <s v="1"/>
    <s v="05002025"/>
    <s v="2121"/>
    <s v="19-K07-01"/>
    <s v="P°#mß platba H"/>
    <n v="3.0285000000000002"/>
    <n v="3.0285000000000002"/>
    <n v="0"/>
    <x v="2"/>
    <m/>
    <m/>
    <n v="53365"/>
    <n v="0"/>
    <n v="0"/>
    <n v="0"/>
    <n v="188481.72600000002"/>
    <m/>
  </r>
  <r>
    <n v="30239694"/>
    <d v="2022-10-01T00:00:00"/>
    <d v="2022-09-21T00:00:00"/>
    <d v="2022-10-20T00:00:00"/>
    <s v="0551155957"/>
    <d v="2005-01-15T00:00:00"/>
    <s v="111"/>
    <n v="6458"/>
    <n v="350"/>
    <n v="263"/>
    <n v="613"/>
    <n v="1"/>
    <n v="248"/>
    <n v="17"/>
    <n v="18"/>
    <n v="8.2666666666666675"/>
    <n v="18.67945205479452"/>
    <s v="17-19"/>
    <s v="Z"/>
    <n v="29"/>
    <n v="30"/>
    <s v="1"/>
    <s v="05002025"/>
    <s v="2121"/>
    <s v="19-K07-01"/>
    <s v="P°#mß platba H"/>
    <n v="3.0285000000000002"/>
    <n v="3.0285000000000002"/>
    <n v="0"/>
    <x v="3"/>
    <s v="N911"/>
    <m/>
    <n v="69227"/>
    <n v="0"/>
    <n v="0"/>
    <n v="0"/>
    <n v="188481.72600000002"/>
    <m/>
  </r>
  <r>
    <n v="30199538"/>
    <d v="2022-09-01T00:00:00"/>
    <d v="2022-08-12T00:00:00"/>
    <d v="2022-09-23T00:00:00"/>
    <s v="0551107183"/>
    <d v="2005-01-10T00:00:00"/>
    <s v="207"/>
    <n v="6423"/>
    <n v="355"/>
    <n v="223"/>
    <n v="578"/>
    <n v="1"/>
    <n v="213"/>
    <n v="17"/>
    <n v="18"/>
    <n v="7.1"/>
    <n v="18.583561643835615"/>
    <s v="17-19"/>
    <s v="Z"/>
    <n v="42"/>
    <n v="43"/>
    <s v="1"/>
    <s v="05002025"/>
    <s v="2121"/>
    <s v="19-K08-01"/>
    <s v="P°#mß platba H"/>
    <n v="4.9150999999999998"/>
    <n v="4.9150999999999998"/>
    <n v="0"/>
    <x v="0"/>
    <m/>
    <m/>
    <n v="138168"/>
    <n v="0"/>
    <n v="0"/>
    <n v="0"/>
    <n v="305896.16359999997"/>
    <m/>
  </r>
  <r>
    <n v="30260723"/>
    <d v="2022-03-01T00:00:00"/>
    <d v="2022-01-14T00:00:00"/>
    <d v="2022-03-25T00:00:00"/>
    <s v="0457208972"/>
    <d v="2004-07-20T00:00:00"/>
    <s v="111"/>
    <n v="6387"/>
    <n v="164"/>
    <n v="13"/>
    <n v="177"/>
    <n v="0"/>
    <n v="177"/>
    <n v="18"/>
    <n v="18"/>
    <n v="5.9"/>
    <n v="18.484931506849314"/>
    <s v="17-19"/>
    <s v="Z"/>
    <n v="70"/>
    <n v="71"/>
    <s v="1"/>
    <s v="05002025"/>
    <s v="2121"/>
    <s v="19-K08-02"/>
    <s v="P°#mß platba H"/>
    <n v="4.6728209999999999"/>
    <n v="4.6728209999999999"/>
    <n v="0"/>
    <x v="0"/>
    <s v="U071"/>
    <s v="Z290"/>
    <n v="174107"/>
    <n v="0"/>
    <n v="0"/>
    <n v="0"/>
    <n v="290817.68775599997"/>
    <m/>
  </r>
  <r>
    <n v="30237213"/>
    <d v="2022-10-01T00:00:00"/>
    <d v="2022-08-29T00:00:00"/>
    <d v="2022-10-21T00:00:00"/>
    <s v="0553114485"/>
    <d v="2005-03-11T00:00:00"/>
    <s v="201"/>
    <n v="6380"/>
    <n v="295"/>
    <n v="240"/>
    <n v="535"/>
    <n v="1"/>
    <n v="170"/>
    <n v="17"/>
    <n v="18"/>
    <n v="5.666666666666667"/>
    <n v="18.465753424657535"/>
    <s v="17-19"/>
    <s v="Z"/>
    <n v="53"/>
    <n v="54"/>
    <s v="1"/>
    <s v="05002025"/>
    <s v="2121"/>
    <s v="19-K08-01"/>
    <s v="P°#mß platba H"/>
    <n v="4.9150999999999998"/>
    <n v="4.9150999999999998"/>
    <n v="0"/>
    <x v="4"/>
    <s v="F422"/>
    <s v="F508"/>
    <n v="129634"/>
    <n v="0"/>
    <n v="0"/>
    <n v="0"/>
    <n v="305896.16359999997"/>
    <m/>
  </r>
  <r>
    <n v="30204786"/>
    <d v="2022-10-01T00:00:00"/>
    <d v="2022-09-09T00:00:00"/>
    <d v="2022-10-06T00:00:00"/>
    <s v="0504056355"/>
    <d v="2005-04-05T00:00:00"/>
    <s v="201"/>
    <n v="6366"/>
    <n v="270"/>
    <n v="251"/>
    <n v="521"/>
    <n v="1"/>
    <n v="156"/>
    <n v="17"/>
    <n v="18"/>
    <n v="5.2"/>
    <n v="18.427397260273974"/>
    <s v="17-19"/>
    <s v="M"/>
    <n v="27"/>
    <n v="28"/>
    <s v="1"/>
    <s v="05002025"/>
    <s v="2121"/>
    <s v="19-K07-01"/>
    <s v="P°#mß platba H"/>
    <n v="3.0285000000000002"/>
    <n v="3.0285000000000002"/>
    <n v="0"/>
    <x v="5"/>
    <m/>
    <m/>
    <n v="69795"/>
    <n v="0"/>
    <n v="0"/>
    <n v="0"/>
    <n v="188481.72600000002"/>
    <m/>
  </r>
  <r>
    <n v="30204178"/>
    <d v="2022-05-01T00:00:00"/>
    <d v="2022-05-15T00:00:00"/>
    <d v="2022-05-17T00:00:00"/>
    <s v="0462164912"/>
    <d v="2004-12-16T00:00:00"/>
    <s v="207"/>
    <n v="6359"/>
    <n v="15"/>
    <n v="134"/>
    <n v="149"/>
    <n v="0"/>
    <n v="149"/>
    <n v="18"/>
    <n v="18"/>
    <n v="4.9666666666666668"/>
    <n v="18.408219178082192"/>
    <s v="17-19"/>
    <s v="Z"/>
    <n v="2"/>
    <n v="3"/>
    <s v="6"/>
    <s v="05002025"/>
    <s v="2121"/>
    <s v="19-K02-01"/>
    <s v="P°#mß platba H"/>
    <n v="1.093"/>
    <n v="1.093"/>
    <n v="0"/>
    <x v="2"/>
    <s v="F608"/>
    <m/>
    <n v="6406"/>
    <n v="0"/>
    <n v="0"/>
    <n v="0"/>
    <n v="68023.948000000004"/>
    <m/>
  </r>
  <r>
    <n v="30194650"/>
    <d v="2022-12-01T00:00:00"/>
    <d v="2022-10-28T00:00:00"/>
    <d v="2022-12-02T00:00:00"/>
    <s v="0556085090"/>
    <d v="2005-06-08T00:00:00"/>
    <s v="111"/>
    <n v="6351"/>
    <n v="206"/>
    <n v="300"/>
    <n v="506"/>
    <n v="1"/>
    <n v="141"/>
    <n v="17"/>
    <n v="18"/>
    <n v="4.7"/>
    <n v="18.386301369863013"/>
    <s v="17-19"/>
    <s v="Z"/>
    <n v="35"/>
    <n v="36"/>
    <s v="1"/>
    <s v="05002025"/>
    <s v="2121"/>
    <s v="19-K08-01"/>
    <s v="P°#mß platba H"/>
    <n v="4.9150999999999998"/>
    <n v="4.9150999999999998"/>
    <n v="0"/>
    <x v="2"/>
    <s v="F608"/>
    <m/>
    <n v="96148"/>
    <n v="0"/>
    <n v="0"/>
    <n v="0"/>
    <n v="305896.16359999997"/>
    <m/>
  </r>
  <r>
    <n v="30218495"/>
    <d v="2022-09-01T00:00:00"/>
    <d v="2022-08-25T00:00:00"/>
    <d v="2022-09-28T00:00:00"/>
    <s v="0554184444"/>
    <d v="2005-04-18T00:00:00"/>
    <s v="207"/>
    <n v="6338"/>
    <n v="257"/>
    <n v="236"/>
    <n v="493"/>
    <n v="1"/>
    <n v="128"/>
    <n v="17"/>
    <n v="18"/>
    <n v="4.2666666666666666"/>
    <n v="18.350684931506848"/>
    <s v="17-19"/>
    <s v="Z"/>
    <n v="34"/>
    <n v="35"/>
    <s v="1"/>
    <s v="05002025"/>
    <s v="2121"/>
    <s v="19-K08-01"/>
    <s v="P°#mß platba H"/>
    <n v="4.9150999999999998"/>
    <n v="4.9150999999999998"/>
    <n v="0"/>
    <x v="1"/>
    <m/>
    <m/>
    <n v="81744"/>
    <n v="0"/>
    <n v="0"/>
    <n v="0"/>
    <n v="305896.16359999997"/>
    <m/>
  </r>
  <r>
    <n v="30239976"/>
    <d v="2022-06-01T00:00:00"/>
    <d v="2022-04-30T00:00:00"/>
    <d v="2022-06-24T00:00:00"/>
    <s v="0462234443"/>
    <d v="2004-12-23T00:00:00"/>
    <s v="211"/>
    <n v="6337"/>
    <n v="8"/>
    <n v="119"/>
    <n v="127"/>
    <n v="0"/>
    <n v="127"/>
    <n v="18"/>
    <n v="18"/>
    <n v="4.2333333333333334"/>
    <n v="18.347945205479451"/>
    <s v="17-19"/>
    <s v="Z"/>
    <n v="55"/>
    <n v="56"/>
    <s v="1"/>
    <s v="05002025"/>
    <s v="2121"/>
    <s v="19-K08-01"/>
    <s v="P°#mß platba H"/>
    <n v="4.9150999999999998"/>
    <n v="4.9150999999999998"/>
    <n v="0"/>
    <x v="0"/>
    <s v="F640"/>
    <m/>
    <n v="142059"/>
    <n v="0"/>
    <n v="0"/>
    <n v="0"/>
    <n v="305896.16359999997"/>
    <m/>
  </r>
  <r>
    <n v="30272990"/>
    <d v="2022-08-01T00:00:00"/>
    <d v="2022-07-12T00:00:00"/>
    <d v="2022-08-16T00:00:00"/>
    <s v="0553178725"/>
    <d v="2005-03-17T00:00:00"/>
    <s v="111"/>
    <n v="6326"/>
    <n v="289"/>
    <n v="192"/>
    <n v="481"/>
    <n v="1"/>
    <n v="116"/>
    <n v="17"/>
    <n v="18"/>
    <n v="3.8666666666666667"/>
    <n v="18.317808219178083"/>
    <s v="17-19"/>
    <s v="Z"/>
    <n v="35"/>
    <n v="36"/>
    <s v="1"/>
    <s v="05002025"/>
    <s v="2121"/>
    <s v="19-K08-01"/>
    <s v="P°#mß platba H"/>
    <n v="4.9150999999999998"/>
    <n v="4.9150999999999998"/>
    <n v="0"/>
    <x v="0"/>
    <m/>
    <m/>
    <n v="93801"/>
    <n v="0"/>
    <n v="0"/>
    <n v="0"/>
    <n v="305896.16359999997"/>
    <m/>
  </r>
  <r>
    <n v="30199336"/>
    <d v="2022-06-01T00:00:00"/>
    <d v="2022-05-23T00:00:00"/>
    <d v="2022-06-08T00:00:00"/>
    <s v="0551271963"/>
    <d v="2005-01-27T00:00:00"/>
    <s v="201"/>
    <n v="6325"/>
    <n v="338"/>
    <n v="142"/>
    <n v="480"/>
    <n v="1"/>
    <n v="115"/>
    <n v="17"/>
    <n v="18"/>
    <n v="3.8333333333333335"/>
    <n v="18.315068493150687"/>
    <s v="17-19"/>
    <s v="Z"/>
    <n v="16"/>
    <n v="17"/>
    <s v="1"/>
    <s v="05002025"/>
    <s v="2121"/>
    <s v="19-K05-01"/>
    <s v="P°#mß platba H"/>
    <n v="2.0066000000000002"/>
    <n v="2.0066000000000002"/>
    <n v="0"/>
    <x v="0"/>
    <m/>
    <m/>
    <n v="47414"/>
    <n v="0"/>
    <n v="0"/>
    <n v="0"/>
    <n v="124882.75760000001"/>
    <m/>
  </r>
  <r>
    <n v="30270220"/>
    <d v="2022-05-01T00:00:00"/>
    <d v="2022-05-19T00:00:00"/>
    <d v="2022-05-30T00:00:00"/>
    <s v="0551296889"/>
    <d v="2005-01-29T00:00:00"/>
    <s v="111"/>
    <n v="6319"/>
    <n v="336"/>
    <n v="138"/>
    <n v="474"/>
    <n v="1"/>
    <n v="109"/>
    <n v="17"/>
    <n v="18"/>
    <n v="3.6333333333333333"/>
    <n v="18.298630136986301"/>
    <s v="17-19"/>
    <s v="Z"/>
    <n v="11"/>
    <n v="12"/>
    <s v="1"/>
    <s v="05002025"/>
    <s v="2121"/>
    <s v="19-K04-01"/>
    <s v="P°#mß platba H"/>
    <n v="1.6146"/>
    <n v="1.6146"/>
    <n v="0"/>
    <x v="6"/>
    <m/>
    <m/>
    <n v="36134"/>
    <n v="0"/>
    <n v="0"/>
    <n v="0"/>
    <n v="100486.24560000001"/>
    <m/>
  </r>
  <r>
    <n v="30237199"/>
    <d v="2022-02-01T00:00:00"/>
    <d v="2022-02-07T00:00:00"/>
    <d v="2022-02-25T00:00:00"/>
    <s v="0460211301"/>
    <d v="2004-10-21T00:00:00"/>
    <s v="111"/>
    <n v="6318"/>
    <n v="71"/>
    <n v="37"/>
    <n v="108"/>
    <n v="0"/>
    <n v="108"/>
    <n v="18"/>
    <n v="18"/>
    <n v="3.6"/>
    <n v="18.295890410958904"/>
    <s v="17-19"/>
    <s v="Z"/>
    <n v="18"/>
    <n v="19"/>
    <s v="1"/>
    <s v="05002025"/>
    <s v="2121"/>
    <s v="19-K05-02"/>
    <s v="P°#mß platba H"/>
    <n v="1.8166"/>
    <n v="1.8166"/>
    <n v="0"/>
    <x v="2"/>
    <s v="U6975"/>
    <m/>
    <n v="59404"/>
    <n v="47"/>
    <n v="0"/>
    <n v="0"/>
    <n v="113057.9176"/>
    <m/>
  </r>
  <r>
    <n v="30202410"/>
    <d v="2022-09-01T00:00:00"/>
    <d v="2022-09-11T00:00:00"/>
    <d v="2022-09-20T00:00:00"/>
    <s v="0556024953"/>
    <d v="2005-06-02T00:00:00"/>
    <s v="111"/>
    <n v="6310"/>
    <n v="212"/>
    <n v="253"/>
    <n v="465"/>
    <n v="1"/>
    <n v="100"/>
    <n v="17"/>
    <n v="18"/>
    <n v="3.3333333333333335"/>
    <n v="18.273972602739725"/>
    <s v="17-19"/>
    <s v="Z"/>
    <n v="9"/>
    <n v="10"/>
    <s v="5"/>
    <s v="05002025"/>
    <s v="2121"/>
    <s v="20-K03-01"/>
    <s v="PauÜßl"/>
    <n v="1.3039000000000001"/>
    <n v="1.3039000000000001"/>
    <n v="0"/>
    <x v="7"/>
    <s v="F608"/>
    <m/>
    <n v="67827"/>
    <n v="0"/>
    <n v="0"/>
    <n v="0"/>
    <n v="100175.50764000001"/>
    <m/>
  </r>
  <r>
    <n v="30211595"/>
    <d v="2022-09-01T00:00:00"/>
    <d v="2022-08-21T00:00:00"/>
    <d v="2022-09-21T00:00:00"/>
    <s v="0555144733"/>
    <d v="2005-05-14T00:00:00"/>
    <s v="207"/>
    <n v="6308"/>
    <n v="231"/>
    <n v="232"/>
    <n v="463"/>
    <n v="1"/>
    <n v="98"/>
    <n v="17"/>
    <n v="18"/>
    <n v="3.2666666666666666"/>
    <n v="18.268493150684932"/>
    <s v="17-19"/>
    <s v="Z"/>
    <n v="31"/>
    <n v="32"/>
    <s v="1"/>
    <s v="05002025"/>
    <s v="2121"/>
    <s v="19-K07-01"/>
    <s v="P°#mß platba H"/>
    <n v="3.0285000000000002"/>
    <n v="3.0285000000000002"/>
    <n v="0"/>
    <x v="8"/>
    <m/>
    <m/>
    <n v="127315"/>
    <n v="0"/>
    <n v="0"/>
    <n v="0"/>
    <n v="188481.72600000002"/>
    <m/>
  </r>
  <r>
    <n v="30264367"/>
    <d v="2022-10-01T00:00:00"/>
    <d v="2022-10-09T00:00:00"/>
    <d v="2022-10-27T00:00:00"/>
    <s v="0557038669"/>
    <d v="2005-07-03T00:00:00"/>
    <s v="211"/>
    <n v="6307"/>
    <n v="181"/>
    <n v="281"/>
    <n v="462"/>
    <n v="1"/>
    <n v="97"/>
    <n v="17"/>
    <n v="18"/>
    <n v="3.2333333333333334"/>
    <n v="18.265753424657536"/>
    <s v="17-19"/>
    <s v="Z"/>
    <n v="18"/>
    <n v="19"/>
    <s v="6"/>
    <s v="05002025"/>
    <s v="2121"/>
    <s v="19-K05-01"/>
    <s v="P°#mß platba H"/>
    <n v="2.0066000000000002"/>
    <n v="2.0066000000000002"/>
    <n v="0"/>
    <x v="2"/>
    <m/>
    <m/>
    <n v="56906"/>
    <n v="0"/>
    <n v="0"/>
    <n v="0"/>
    <n v="124882.75760000001"/>
    <m/>
  </r>
  <r>
    <n v="30252688"/>
    <d v="2022-10-01T00:00:00"/>
    <d v="2022-10-17T00:00:00"/>
    <d v="2022-10-27T00:00:00"/>
    <s v="0557121708"/>
    <d v="2005-07-12T00:00:00"/>
    <s v="111"/>
    <n v="6306"/>
    <n v="172"/>
    <n v="289"/>
    <n v="461"/>
    <n v="1"/>
    <n v="96"/>
    <n v="17"/>
    <n v="18"/>
    <n v="3.2"/>
    <n v="18.263013698630136"/>
    <s v="17-19"/>
    <s v="Z"/>
    <n v="10"/>
    <n v="11"/>
    <s v="1"/>
    <s v="05002025"/>
    <s v="2121"/>
    <s v="19-K03-01"/>
    <s v="P°#mß platba H"/>
    <n v="1.3039000000000001"/>
    <n v="1.3039000000000001"/>
    <n v="0"/>
    <x v="3"/>
    <s v="N911"/>
    <m/>
    <n v="19336"/>
    <n v="0"/>
    <n v="0"/>
    <n v="0"/>
    <n v="81149.520400000009"/>
    <m/>
  </r>
  <r>
    <n v="30232967"/>
    <d v="2022-02-01T00:00:00"/>
    <d v="2022-01-06T00:00:00"/>
    <d v="2022-02-09T00:00:00"/>
    <s v="0460022090"/>
    <d v="2004-10-02T00:00:00"/>
    <s v="111"/>
    <n v="6305"/>
    <n v="90"/>
    <n v="5"/>
    <n v="95"/>
    <n v="0"/>
    <n v="95"/>
    <n v="18"/>
    <n v="18"/>
    <n v="3.1666666666666665"/>
    <n v="18.260273972602739"/>
    <s v="17-19"/>
    <s v="Z"/>
    <n v="34"/>
    <n v="35"/>
    <s v="1"/>
    <s v="05002025"/>
    <s v="2121"/>
    <s v="19-K08-02"/>
    <s v="P°#mß platba H"/>
    <n v="4.5654000000000003"/>
    <n v="4.5654000000000003"/>
    <n v="0"/>
    <x v="0"/>
    <m/>
    <m/>
    <n v="85369"/>
    <n v="0"/>
    <n v="0"/>
    <n v="0"/>
    <n v="284132.23440000002"/>
    <m/>
  </r>
  <r>
    <n v="30230130"/>
    <d v="2022-09-01T00:00:00"/>
    <d v="2022-09-03T00:00:00"/>
    <d v="2022-09-09T00:00:00"/>
    <s v="0556098928"/>
    <d v="2005-06-09T00:00:00"/>
    <s v="111"/>
    <n v="6295"/>
    <n v="205"/>
    <n v="245"/>
    <n v="450"/>
    <n v="1"/>
    <n v="85"/>
    <n v="17"/>
    <n v="18"/>
    <n v="2.8333333333333335"/>
    <n v="18.232876712328768"/>
    <s v="17-19"/>
    <s v="Z"/>
    <n v="6"/>
    <n v="7"/>
    <s v="6"/>
    <s v="05002025"/>
    <s v="2121"/>
    <s v="19-K03-01"/>
    <s v="P°#mß platba H"/>
    <n v="1.3039000000000001"/>
    <n v="1.3039000000000001"/>
    <n v="0"/>
    <x v="0"/>
    <s v="F432"/>
    <m/>
    <n v="17624"/>
    <n v="0"/>
    <n v="0"/>
    <n v="0"/>
    <n v="81149.520400000009"/>
    <m/>
  </r>
  <r>
    <n v="30265639"/>
    <d v="2022-06-01T00:00:00"/>
    <d v="2022-05-25T00:00:00"/>
    <d v="2022-06-15T00:00:00"/>
    <s v="0553034636"/>
    <d v="2005-03-03T00:00:00"/>
    <s v="111"/>
    <n v="6292"/>
    <n v="303"/>
    <n v="144"/>
    <n v="447"/>
    <n v="1"/>
    <n v="82"/>
    <n v="17"/>
    <n v="18"/>
    <n v="2.7333333333333334"/>
    <n v="18.224657534246575"/>
    <s v="17-19"/>
    <s v="Z"/>
    <n v="21"/>
    <n v="22"/>
    <s v="1"/>
    <s v="05002025"/>
    <s v="2121"/>
    <s v="19-K06-01"/>
    <s v="P°#mß platba H"/>
    <n v="2.5385"/>
    <n v="2.5385"/>
    <n v="0"/>
    <x v="0"/>
    <m/>
    <m/>
    <n v="46990"/>
    <n v="0"/>
    <n v="0"/>
    <n v="0"/>
    <n v="157986.08600000001"/>
    <m/>
  </r>
  <r>
    <n v="30200606"/>
    <d v="2022-11-01T00:00:00"/>
    <d v="2022-09-23T00:00:00"/>
    <d v="2022-11-30T00:00:00"/>
    <s v="0557084759"/>
    <d v="2005-07-08T00:00:00"/>
    <s v="207"/>
    <n v="6286"/>
    <n v="176"/>
    <n v="265"/>
    <n v="441"/>
    <n v="1"/>
    <n v="76"/>
    <n v="17"/>
    <n v="18"/>
    <n v="2.5333333333333332"/>
    <n v="18.208219178082192"/>
    <s v="17-19"/>
    <s v="Z"/>
    <n v="68"/>
    <n v="69"/>
    <s v="1"/>
    <s v="05002025"/>
    <s v="2121"/>
    <s v="19-K08-01"/>
    <s v="P°#mß platba H"/>
    <n v="4.972925"/>
    <n v="4.972925"/>
    <n v="0"/>
    <x v="4"/>
    <s v="G403"/>
    <m/>
    <n v="193858"/>
    <n v="21.18"/>
    <n v="0"/>
    <n v="0"/>
    <n v="309494.96029999998"/>
    <m/>
  </r>
  <r>
    <n v="30261772"/>
    <d v="2022-04-01T00:00:00"/>
    <d v="2022-02-23T00:00:00"/>
    <d v="2022-04-08T00:00:00"/>
    <s v="0462162514"/>
    <d v="2004-12-16T00:00:00"/>
    <s v="207"/>
    <n v="6278"/>
    <n v="15"/>
    <n v="53"/>
    <n v="68"/>
    <n v="0"/>
    <n v="68"/>
    <n v="18"/>
    <n v="18"/>
    <n v="2.2666666666666666"/>
    <n v="18.186301369863013"/>
    <s v="17-19"/>
    <s v="Z"/>
    <n v="44"/>
    <n v="45"/>
    <s v="1"/>
    <s v="05002025"/>
    <s v="2121"/>
    <s v="19-K08-01"/>
    <s v="P°#mß platba H"/>
    <n v="4.9150999999999998"/>
    <n v="4.9150999999999998"/>
    <n v="0"/>
    <x v="9"/>
    <m/>
    <m/>
    <n v="117721"/>
    <n v="0"/>
    <n v="0"/>
    <n v="0"/>
    <n v="305896.16359999997"/>
    <m/>
  </r>
  <r>
    <n v="30245569"/>
    <d v="2022-08-01T00:00:00"/>
    <d v="2022-07-28T00:00:00"/>
    <d v="2022-08-12T00:00:00"/>
    <s v="0556033940"/>
    <d v="2005-06-03T00:00:00"/>
    <s v="201"/>
    <n v="6264"/>
    <n v="211"/>
    <n v="208"/>
    <n v="419"/>
    <n v="1"/>
    <n v="54"/>
    <n v="17"/>
    <n v="18"/>
    <n v="1.8"/>
    <n v="18.147945205479452"/>
    <s v="17-19"/>
    <s v="Z"/>
    <n v="15"/>
    <n v="16"/>
    <s v="1"/>
    <s v="05002025"/>
    <s v="2121"/>
    <s v="19-K05-01"/>
    <s v="P°#mß platba H"/>
    <n v="2.0066000000000002"/>
    <n v="2.0066000000000002"/>
    <n v="0"/>
    <x v="3"/>
    <s v="N911"/>
    <m/>
    <n v="40214"/>
    <n v="0"/>
    <n v="0"/>
    <n v="0"/>
    <n v="124882.75760000001"/>
    <m/>
  </r>
  <r>
    <n v="30225307"/>
    <d v="2022-11-01T00:00:00"/>
    <d v="2022-10-11T00:00:00"/>
    <d v="2022-11-09T00:00:00"/>
    <s v="0558224678"/>
    <d v="2005-08-22T00:00:00"/>
    <s v="111"/>
    <n v="6259"/>
    <n v="131"/>
    <n v="283"/>
    <n v="414"/>
    <n v="1"/>
    <n v="49"/>
    <n v="17"/>
    <n v="18"/>
    <n v="1.6333333333333333"/>
    <n v="18.134246575342466"/>
    <s v="17-19"/>
    <s v="Z"/>
    <n v="29"/>
    <n v="30"/>
    <s v="1"/>
    <s v="05002025"/>
    <s v="2121"/>
    <s v="19-K07-01"/>
    <s v="P°#mß platba H"/>
    <n v="3.0285000000000002"/>
    <n v="3.0285000000000002"/>
    <n v="0"/>
    <x v="0"/>
    <m/>
    <m/>
    <n v="73788"/>
    <n v="0"/>
    <n v="0"/>
    <n v="0"/>
    <n v="188481.72600000002"/>
    <m/>
  </r>
  <r>
    <n v="30274772"/>
    <d v="2022-08-01T00:00:00"/>
    <d v="2022-08-05T00:00:00"/>
    <d v="2022-08-23T00:00:00"/>
    <s v="0556234492"/>
    <d v="2005-06-23T00:00:00"/>
    <s v="207"/>
    <n v="6252"/>
    <n v="191"/>
    <n v="216"/>
    <n v="407"/>
    <n v="1"/>
    <n v="42"/>
    <n v="17"/>
    <n v="18"/>
    <n v="1.4"/>
    <n v="18.115068493150684"/>
    <s v="17-19"/>
    <s v="Z"/>
    <n v="18"/>
    <n v="19"/>
    <s v="1"/>
    <s v="05002025"/>
    <s v="2121"/>
    <s v="19-K05-01"/>
    <s v="P°#mß platba H"/>
    <n v="2.0066000000000002"/>
    <n v="2.0066000000000002"/>
    <n v="0"/>
    <x v="2"/>
    <m/>
    <m/>
    <n v="59710"/>
    <n v="0"/>
    <n v="0"/>
    <n v="0"/>
    <n v="124882.75760000001"/>
    <m/>
  </r>
  <r>
    <n v="30241964"/>
    <d v="2022-05-01T00:00:00"/>
    <d v="2022-05-25T00:00:00"/>
    <d v="2022-05-30T00:00:00"/>
    <s v="0554138959"/>
    <d v="2005-04-13T00:00:00"/>
    <s v="111"/>
    <n v="6251"/>
    <n v="262"/>
    <n v="144"/>
    <n v="406"/>
    <n v="1"/>
    <n v="41"/>
    <n v="17"/>
    <n v="18"/>
    <n v="1.3666666666666667"/>
    <n v="18.112328767123287"/>
    <s v="17-19"/>
    <s v="Z"/>
    <n v="5"/>
    <n v="6"/>
    <s v="1"/>
    <s v="05002025"/>
    <s v="2121"/>
    <s v="19-K02-01"/>
    <s v="P°#mß platba H"/>
    <n v="1.093"/>
    <n v="1.093"/>
    <n v="0"/>
    <x v="10"/>
    <m/>
    <m/>
    <n v="13186"/>
    <n v="0"/>
    <n v="0"/>
    <n v="0"/>
    <n v="68023.948000000004"/>
    <m/>
  </r>
  <r>
    <n v="30210375"/>
    <d v="2022-02-01T00:00:00"/>
    <d v="2022-01-30T00:00:00"/>
    <d v="2022-02-16T00:00:00"/>
    <s v="0462204479"/>
    <d v="2004-12-20T00:00:00"/>
    <s v="111"/>
    <n v="6250"/>
    <n v="11"/>
    <n v="29"/>
    <n v="40"/>
    <n v="0"/>
    <n v="40"/>
    <n v="18"/>
    <n v="18"/>
    <n v="1.3333333333333333"/>
    <n v="18.109589041095891"/>
    <s v="17-19"/>
    <s v="Z"/>
    <n v="17"/>
    <n v="18"/>
    <s v="1"/>
    <s v="05002025"/>
    <s v="2121"/>
    <s v="19-K03-03"/>
    <s v="P°#mß platba H"/>
    <n v="0.92810000000000004"/>
    <n v="0.92810000000000004"/>
    <n v="0"/>
    <x v="2"/>
    <s v="G440"/>
    <s v="Q233"/>
    <n v="72354"/>
    <n v="0"/>
    <n v="0"/>
    <n v="0"/>
    <n v="57761.231599999999"/>
    <m/>
  </r>
  <r>
    <n v="30253881"/>
    <d v="2022-07-01T00:00:00"/>
    <d v="2022-06-18T00:00:00"/>
    <d v="2022-07-12T00:00:00"/>
    <s v="0555115803"/>
    <d v="2005-05-11T00:00:00"/>
    <s v="205"/>
    <n v="6247"/>
    <n v="234"/>
    <n v="168"/>
    <n v="402"/>
    <n v="1"/>
    <n v="37"/>
    <n v="17"/>
    <n v="18"/>
    <n v="1.2333333333333334"/>
    <n v="18.101369863013698"/>
    <s v="17-19"/>
    <s v="Z"/>
    <n v="24"/>
    <n v="25"/>
    <s v="5"/>
    <s v="05002025"/>
    <s v="2121"/>
    <s v="19-K06-01"/>
    <s v="P°#mß platba H"/>
    <n v="2.5385"/>
    <n v="2.5385"/>
    <n v="0"/>
    <x v="11"/>
    <m/>
    <m/>
    <n v="64164"/>
    <n v="0"/>
    <n v="0"/>
    <n v="0"/>
    <n v="157986.08600000001"/>
    <m/>
  </r>
  <r>
    <n v="30265640"/>
    <d v="2022-05-01T00:00:00"/>
    <d v="2022-04-08T00:00:00"/>
    <d v="2022-05-11T00:00:00"/>
    <s v="0553034636"/>
    <d v="2005-03-03T00:00:00"/>
    <s v="111"/>
    <n v="6245"/>
    <n v="303"/>
    <n v="97"/>
    <n v="400"/>
    <n v="1"/>
    <n v="35"/>
    <n v="17"/>
    <n v="18"/>
    <n v="1.1666666666666667"/>
    <n v="18.095890410958905"/>
    <s v="17-19"/>
    <s v="Z"/>
    <n v="33"/>
    <n v="34"/>
    <s v="1"/>
    <s v="05002025"/>
    <s v="2121"/>
    <s v="19-K08-01"/>
    <s v="P°#mß platba H"/>
    <n v="4.9150999999999998"/>
    <n v="4.9150999999999998"/>
    <n v="0"/>
    <x v="2"/>
    <s v="H624"/>
    <m/>
    <n v="85730"/>
    <n v="0"/>
    <n v="0"/>
    <n v="0"/>
    <n v="305896.16359999997"/>
    <m/>
  </r>
  <r>
    <n v="30194608"/>
    <d v="2022-03-01T00:00:00"/>
    <d v="2022-02-20T00:00:00"/>
    <d v="2022-03-10T00:00:00"/>
    <s v="0551218745"/>
    <d v="2005-01-21T00:00:00"/>
    <s v="111"/>
    <n v="6239"/>
    <n v="344"/>
    <n v="50"/>
    <n v="394"/>
    <n v="1"/>
    <n v="29"/>
    <n v="17"/>
    <n v="18"/>
    <n v="0.96666666666666667"/>
    <n v="18.079452054794519"/>
    <s v="17-19"/>
    <s v="Z"/>
    <n v="18"/>
    <n v="19"/>
    <s v="1"/>
    <s v="05002025"/>
    <s v="2121"/>
    <s v="19-K05-02"/>
    <s v="P°#mß platba H"/>
    <n v="1.8166"/>
    <n v="1.8166"/>
    <n v="0"/>
    <x v="9"/>
    <m/>
    <m/>
    <n v="46142"/>
    <n v="0"/>
    <n v="0"/>
    <n v="0"/>
    <n v="113057.9176"/>
    <m/>
  </r>
  <r>
    <n v="30260571"/>
    <d v="2022-07-01T00:00:00"/>
    <d v="2022-06-22T00:00:00"/>
    <d v="2022-07-11T00:00:00"/>
    <s v="0555274500"/>
    <d v="2005-05-27T00:00:00"/>
    <s v="111"/>
    <n v="6235"/>
    <n v="218"/>
    <n v="172"/>
    <n v="390"/>
    <n v="1"/>
    <n v="25"/>
    <n v="17"/>
    <n v="18"/>
    <n v="0.83333333333333337"/>
    <n v="18.068493150684933"/>
    <s v="17-19"/>
    <s v="Z"/>
    <n v="19"/>
    <n v="20"/>
    <s v="1"/>
    <s v="05002025"/>
    <s v="2121"/>
    <s v="19-K05-01"/>
    <s v="P°#mß platba H"/>
    <n v="2.0066000000000002"/>
    <n v="2.0066000000000002"/>
    <n v="0"/>
    <x v="2"/>
    <s v="F508"/>
    <m/>
    <n v="48354"/>
    <n v="0"/>
    <n v="0"/>
    <n v="0"/>
    <n v="124882.75760000001"/>
    <m/>
  </r>
  <r>
    <n v="30229413"/>
    <d v="2022-11-01T00:00:00"/>
    <d v="2022-10-25T00:00:00"/>
    <d v="2022-11-21T00:00:00"/>
    <s v="0560104677"/>
    <d v="2005-10-10T00:00:00"/>
    <s v="111"/>
    <n v="6224"/>
    <n v="82"/>
    <n v="297"/>
    <n v="379"/>
    <n v="1"/>
    <n v="14"/>
    <n v="17"/>
    <n v="18"/>
    <n v="0.46666666666666667"/>
    <n v="18.038356164383561"/>
    <s v="17-19"/>
    <s v="Z"/>
    <n v="27"/>
    <n v="28"/>
    <s v="1"/>
    <s v="05002025"/>
    <s v="2121"/>
    <s v="19-K06-01"/>
    <s v="P°#mß platba H"/>
    <n v="2.5385"/>
    <n v="2.5385"/>
    <n v="0"/>
    <x v="0"/>
    <m/>
    <m/>
    <n v="62785"/>
    <n v="0"/>
    <n v="0"/>
    <n v="0"/>
    <n v="157986.08600000001"/>
    <m/>
  </r>
  <r>
    <n v="30245599"/>
    <d v="2022-12-01T00:00:00"/>
    <d v="2022-10-10T00:00:00"/>
    <d v="2022-12-21T00:00:00"/>
    <s v="0560041086"/>
    <d v="2005-10-04T00:00:00"/>
    <s v="205"/>
    <n v="6215"/>
    <n v="88"/>
    <n v="282"/>
    <n v="370"/>
    <n v="1"/>
    <n v="5"/>
    <n v="17"/>
    <n v="18"/>
    <n v="0.16666666666666666"/>
    <n v="18.013698630136986"/>
    <s v="17-19"/>
    <s v="Z"/>
    <n v="72"/>
    <n v="73"/>
    <s v="1"/>
    <s v="05002025"/>
    <s v="2121"/>
    <s v="19-K08-01"/>
    <s v="P°#mß platba H"/>
    <n v="5.204224"/>
    <n v="5.204224"/>
    <n v="0"/>
    <x v="3"/>
    <s v="N911"/>
    <m/>
    <n v="165968"/>
    <n v="0"/>
    <n v="0"/>
    <n v="0"/>
    <n v="323890.08486399997"/>
    <m/>
  </r>
  <r>
    <n v="30235591"/>
    <d v="2022-02-01T00:00:00"/>
    <d v="2022-01-26T00:00:00"/>
    <d v="2022-02-21T00:00:00"/>
    <s v="0551252405"/>
    <d v="2005-01-25T00:00:00"/>
    <s v="111"/>
    <n v="6210"/>
    <n v="340"/>
    <n v="25"/>
    <n v="365"/>
    <n v="0"/>
    <n v="365"/>
    <n v="17"/>
    <n v="17"/>
    <n v="12.166666666666666"/>
    <n v="18"/>
    <s v="17-19"/>
    <s v="Z"/>
    <n v="26"/>
    <n v="27"/>
    <s v="5"/>
    <s v="05002025"/>
    <s v="2121"/>
    <s v="19-K06-02"/>
    <s v="P°#mß platba H"/>
    <n v="2.2951000000000001"/>
    <n v="2.2951000000000001"/>
    <n v="0"/>
    <x v="9"/>
    <s v="F608"/>
    <s v="U6975"/>
    <n v="48771"/>
    <n v="0"/>
    <n v="0"/>
    <n v="0"/>
    <n v="142837.84360000002"/>
    <m/>
  </r>
  <r>
    <n v="30252689"/>
    <d v="2022-10-01T00:00:00"/>
    <d v="2022-07-12T00:00:00"/>
    <d v="2022-10-07T00:00:00"/>
    <s v="0557121708"/>
    <d v="2005-07-12T00:00:00"/>
    <s v="111"/>
    <n v="6209"/>
    <n v="172"/>
    <n v="192"/>
    <n v="364"/>
    <n v="0"/>
    <n v="364"/>
    <n v="17"/>
    <n v="17"/>
    <n v="12.133333333333333"/>
    <n v="17.997260273972604"/>
    <s v="17-19"/>
    <s v="Z"/>
    <n v="87"/>
    <n v="88"/>
    <s v="1"/>
    <s v="05002025"/>
    <s v="2121"/>
    <s v="19-K08-01"/>
    <s v="P°#mß platba H"/>
    <n v="6.0715940000000002"/>
    <n v="6.0715940000000002"/>
    <n v="0"/>
    <x v="3"/>
    <s v="N911"/>
    <m/>
    <n v="196422"/>
    <n v="0"/>
    <n v="0"/>
    <n v="0"/>
    <n v="377871.72418399999"/>
    <m/>
  </r>
  <r>
    <n v="30213715"/>
    <d v="2022-12-01T00:00:00"/>
    <d v="2022-11-16T00:00:00"/>
    <d v="2022-12-22T00:00:00"/>
    <s v="0561204952"/>
    <d v="2005-11-20T00:00:00"/>
    <s v="207"/>
    <n v="6205"/>
    <n v="41"/>
    <n v="319"/>
    <n v="360"/>
    <n v="0"/>
    <n v="360"/>
    <n v="17"/>
    <n v="17"/>
    <n v="12"/>
    <n v="17.986301369863014"/>
    <s v="17-19"/>
    <s v="Z"/>
    <n v="36"/>
    <n v="37"/>
    <s v="1"/>
    <s v="05002025"/>
    <s v="2121"/>
    <s v="19-K08-01"/>
    <s v="P°#mß platba H"/>
    <n v="4.9150999999999998"/>
    <n v="4.9150999999999998"/>
    <n v="0"/>
    <x v="2"/>
    <m/>
    <m/>
    <n v="81763"/>
    <n v="0"/>
    <n v="333.71"/>
    <n v="0"/>
    <n v="305896.16359999997"/>
    <m/>
  </r>
  <r>
    <n v="30207526"/>
    <d v="2022-07-01T00:00:00"/>
    <d v="2022-06-09T00:00:00"/>
    <d v="2022-07-22T00:00:00"/>
    <s v="0556254919"/>
    <d v="2005-06-25T00:00:00"/>
    <s v="207"/>
    <n v="6193"/>
    <n v="189"/>
    <n v="159"/>
    <n v="348"/>
    <n v="0"/>
    <n v="348"/>
    <n v="17"/>
    <n v="17"/>
    <n v="11.6"/>
    <n v="17.953424657534246"/>
    <s v="17-19"/>
    <s v="Z"/>
    <n v="43"/>
    <n v="44"/>
    <s v="5"/>
    <s v="05002025"/>
    <s v="2121"/>
    <s v="19-K08-01"/>
    <s v="P°#mß platba H"/>
    <n v="4.9150999999999998"/>
    <n v="4.9150999999999998"/>
    <n v="0"/>
    <x v="2"/>
    <s v="F608"/>
    <m/>
    <n v="175140"/>
    <n v="1.2"/>
    <n v="0"/>
    <n v="0"/>
    <n v="305896.16359999997"/>
    <m/>
  </r>
  <r>
    <n v="30216686"/>
    <d v="2022-09-01T00:00:00"/>
    <d v="2022-08-14T00:00:00"/>
    <d v="2022-09-01T00:00:00"/>
    <s v="0559014456"/>
    <d v="2005-09-01T00:00:00"/>
    <s v="111"/>
    <n v="6191"/>
    <n v="121"/>
    <n v="225"/>
    <n v="346"/>
    <n v="0"/>
    <n v="346"/>
    <n v="17"/>
    <n v="17"/>
    <n v="11.533333333333333"/>
    <n v="17.947945205479453"/>
    <s v="17-19"/>
    <s v="Z"/>
    <n v="18"/>
    <n v="19"/>
    <s v="1"/>
    <s v="05002025"/>
    <s v="2121"/>
    <s v="19-K05-01"/>
    <s v="P°#mß platba H"/>
    <n v="2.0066000000000002"/>
    <n v="2.0066000000000002"/>
    <n v="0"/>
    <x v="2"/>
    <s v="J030"/>
    <m/>
    <n v="62030"/>
    <n v="0"/>
    <n v="0"/>
    <n v="0"/>
    <n v="124882.75760000001"/>
    <m/>
  </r>
  <r>
    <n v="30265643"/>
    <d v="2022-04-01T00:00:00"/>
    <d v="2022-03-31T00:00:00"/>
    <d v="2022-04-08T00:00:00"/>
    <s v="0504199003"/>
    <d v="2005-04-19T00:00:00"/>
    <s v="111"/>
    <n v="6190"/>
    <n v="256"/>
    <n v="89"/>
    <n v="345"/>
    <n v="0"/>
    <n v="345"/>
    <n v="17"/>
    <n v="17"/>
    <n v="11.5"/>
    <n v="17.945205479452056"/>
    <s v="17-19"/>
    <s v="M"/>
    <n v="8"/>
    <n v="9"/>
    <s v="5"/>
    <s v="05002025"/>
    <s v="2121"/>
    <s v="19-K03-01"/>
    <s v="P°#mß platba H"/>
    <n v="1.3039000000000001"/>
    <n v="1.3039000000000001"/>
    <n v="0"/>
    <x v="2"/>
    <s v="F321"/>
    <s v="G408"/>
    <n v="26501"/>
    <n v="0"/>
    <n v="0"/>
    <n v="0"/>
    <n v="81149.520400000009"/>
    <m/>
  </r>
  <r>
    <n v="30275168"/>
    <d v="2022-10-01T00:00:00"/>
    <d v="2022-08-17T00:00:00"/>
    <d v="2022-10-04T00:00:00"/>
    <s v="0559062086"/>
    <d v="2005-09-06T00:00:00"/>
    <s v="201"/>
    <n v="6189"/>
    <n v="116"/>
    <n v="228"/>
    <n v="344"/>
    <n v="0"/>
    <n v="344"/>
    <n v="17"/>
    <n v="17"/>
    <n v="11.466666666666667"/>
    <n v="17.942465753424656"/>
    <s v="17-19"/>
    <s v="Z"/>
    <n v="48"/>
    <n v="49"/>
    <s v="5"/>
    <s v="05002025"/>
    <s v="2121"/>
    <s v="19-K08-01"/>
    <s v="P°#mß platba H"/>
    <n v="4.9150999999999998"/>
    <n v="4.9150999999999998"/>
    <n v="0"/>
    <x v="2"/>
    <m/>
    <m/>
    <n v="158715"/>
    <n v="0"/>
    <n v="0"/>
    <n v="0"/>
    <n v="305896.16359999997"/>
    <m/>
  </r>
  <r>
    <n v="30195544"/>
    <d v="2022-12-01T00:00:00"/>
    <d v="2022-11-29T00:00:00"/>
    <d v="2022-12-13T00:00:00"/>
    <s v="0562224927"/>
    <d v="2005-12-22T00:00:00"/>
    <s v="207"/>
    <n v="6186"/>
    <n v="9"/>
    <n v="332"/>
    <n v="341"/>
    <n v="0"/>
    <n v="341"/>
    <n v="17"/>
    <n v="17"/>
    <n v="11.366666666666667"/>
    <n v="17.934246575342467"/>
    <s v="17-19"/>
    <s v="Z"/>
    <n v="14"/>
    <n v="15"/>
    <s v="1"/>
    <s v="05002025"/>
    <s v="2121"/>
    <s v="19-K04-01"/>
    <s v="P°#mß platba H"/>
    <n v="1.6146"/>
    <n v="1.6146"/>
    <n v="0"/>
    <x v="2"/>
    <m/>
    <m/>
    <n v="42637"/>
    <n v="0"/>
    <n v="0"/>
    <n v="0"/>
    <n v="100486.24560000001"/>
    <m/>
  </r>
  <r>
    <n v="30268254"/>
    <d v="2022-10-01T00:00:00"/>
    <d v="2022-09-12T00:00:00"/>
    <d v="2022-10-18T00:00:00"/>
    <s v="0560217416"/>
    <d v="2005-10-21T00:00:00"/>
    <s v="205"/>
    <n v="6170"/>
    <n v="71"/>
    <n v="254"/>
    <n v="325"/>
    <n v="0"/>
    <n v="325"/>
    <n v="17"/>
    <n v="17"/>
    <n v="10.833333333333334"/>
    <n v="17.890410958904109"/>
    <s v="17-19"/>
    <s v="Z"/>
    <n v="36"/>
    <n v="37"/>
    <s v="1"/>
    <s v="05002025"/>
    <s v="2121"/>
    <s v="19-K08-01"/>
    <s v="P°#mß platba H"/>
    <n v="4.9150999999999998"/>
    <n v="4.9150999999999998"/>
    <n v="0"/>
    <x v="9"/>
    <m/>
    <m/>
    <n v="95818"/>
    <n v="0"/>
    <n v="0"/>
    <n v="0"/>
    <n v="305896.16359999997"/>
    <m/>
  </r>
  <r>
    <n v="30193652"/>
    <d v="2022-07-01T00:00:00"/>
    <d v="2022-06-07T00:00:00"/>
    <d v="2022-07-01T00:00:00"/>
    <s v="0557194352"/>
    <d v="2005-07-19T00:00:00"/>
    <s v="111"/>
    <n v="6167"/>
    <n v="165"/>
    <n v="157"/>
    <n v="322"/>
    <n v="0"/>
    <n v="322"/>
    <n v="17"/>
    <n v="17"/>
    <n v="10.733333333333333"/>
    <n v="17.882191780821916"/>
    <s v="17-19"/>
    <s v="Z"/>
    <n v="24"/>
    <n v="25"/>
    <s v="1"/>
    <s v="05002025"/>
    <s v="2121"/>
    <s v="19-K06-01"/>
    <s v="P°#mß platba H"/>
    <n v="2.5385"/>
    <n v="2.5385"/>
    <n v="0"/>
    <x v="10"/>
    <s v="J450"/>
    <m/>
    <n v="61170"/>
    <n v="0"/>
    <n v="0"/>
    <n v="0"/>
    <n v="157986.08600000001"/>
    <m/>
  </r>
  <r>
    <n v="30222629"/>
    <d v="2022-12-01T00:00:00"/>
    <d v="2022-11-24T00:00:00"/>
    <d v="2022-12-02T00:00:00"/>
    <s v="0651061587"/>
    <d v="2006-01-06T00:00:00"/>
    <s v="211"/>
    <n v="6166"/>
    <n v="359"/>
    <n v="327"/>
    <n v="686"/>
    <n v="1"/>
    <n v="321"/>
    <n v="16"/>
    <n v="17"/>
    <n v="10.7"/>
    <n v="17.87945205479452"/>
    <s v="17-19"/>
    <s v="Z"/>
    <n v="8"/>
    <n v="9"/>
    <s v="6"/>
    <s v="05002025"/>
    <s v="2121"/>
    <s v="19-K02-01"/>
    <s v="P°#mß platba H"/>
    <n v="1.093"/>
    <n v="1.093"/>
    <n v="0"/>
    <x v="12"/>
    <s v="F502"/>
    <s v="F318"/>
    <n v="16469"/>
    <n v="0"/>
    <n v="0"/>
    <n v="0"/>
    <n v="68023.948000000004"/>
    <m/>
  </r>
  <r>
    <n v="30264783"/>
    <d v="2022-04-01T00:00:00"/>
    <d v="2022-04-01T00:00:00"/>
    <d v="2022-04-29T00:00:00"/>
    <s v="0555164192"/>
    <d v="2005-05-16T00:00:00"/>
    <s v="207"/>
    <n v="6164"/>
    <n v="229"/>
    <n v="90"/>
    <n v="319"/>
    <n v="0"/>
    <n v="319"/>
    <n v="17"/>
    <n v="17"/>
    <n v="10.633333333333333"/>
    <n v="17.873972602739727"/>
    <s v="17-19"/>
    <s v="Z"/>
    <n v="28"/>
    <n v="29"/>
    <s v="1"/>
    <s v="05002025"/>
    <s v="2121"/>
    <s v="19-K07-02"/>
    <s v="P°#mß platba H"/>
    <n v="2.6067"/>
    <n v="2.6067"/>
    <n v="0"/>
    <x v="0"/>
    <s v="F432"/>
    <s v="G35"/>
    <n v="79596"/>
    <n v="0"/>
    <n v="0"/>
    <n v="0"/>
    <n v="162230.58120000002"/>
    <m/>
  </r>
  <r>
    <n v="30218157"/>
    <d v="2022-04-01T00:00:00"/>
    <d v="2022-03-27T00:00:00"/>
    <d v="2022-04-28T00:00:00"/>
    <s v="0555160848"/>
    <d v="2005-05-16T00:00:00"/>
    <s v="211"/>
    <n v="6159"/>
    <n v="229"/>
    <n v="85"/>
    <n v="314"/>
    <n v="0"/>
    <n v="314"/>
    <n v="17"/>
    <n v="17"/>
    <n v="10.466666666666667"/>
    <n v="17.860273972602741"/>
    <s v="17-19"/>
    <s v="Z"/>
    <n v="32"/>
    <n v="33"/>
    <s v="1"/>
    <s v="05002025"/>
    <s v="2121"/>
    <s v="19-K07-01"/>
    <s v="P°#mß platba H"/>
    <n v="3.0285000000000002"/>
    <n v="3.0285000000000002"/>
    <n v="0"/>
    <x v="0"/>
    <s v="U6975"/>
    <m/>
    <n v="56292"/>
    <n v="6.97"/>
    <n v="0"/>
    <n v="0"/>
    <n v="188481.72600000002"/>
    <m/>
  </r>
  <r>
    <n v="30206668"/>
    <d v="2022-10-01T00:00:00"/>
    <d v="2022-09-05T00:00:00"/>
    <d v="2022-10-07T00:00:00"/>
    <s v="0560274473"/>
    <d v="2005-10-27T00:00:00"/>
    <s v="111"/>
    <n v="6157"/>
    <n v="65"/>
    <n v="247"/>
    <n v="312"/>
    <n v="0"/>
    <n v="312"/>
    <n v="17"/>
    <n v="17"/>
    <n v="10.4"/>
    <n v="17.854794520547944"/>
    <s v="17-19"/>
    <s v="Z"/>
    <n v="32"/>
    <n v="33"/>
    <s v="1"/>
    <s v="05002025"/>
    <s v="2121"/>
    <s v="19-K07-01"/>
    <s v="P°#mß platba H"/>
    <n v="3.0285000000000002"/>
    <n v="3.0285000000000002"/>
    <n v="0"/>
    <x v="2"/>
    <s v="F608"/>
    <m/>
    <n v="68267"/>
    <n v="0"/>
    <n v="0"/>
    <n v="0"/>
    <n v="188481.72600000002"/>
    <m/>
  </r>
  <r>
    <n v="30277507"/>
    <d v="2022-11-01T00:00:00"/>
    <d v="2022-10-13T00:00:00"/>
    <d v="2022-11-04T00:00:00"/>
    <s v="0562045704"/>
    <d v="2005-12-04T00:00:00"/>
    <s v="111"/>
    <n v="6157"/>
    <n v="27"/>
    <n v="285"/>
    <n v="312"/>
    <n v="0"/>
    <n v="312"/>
    <n v="17"/>
    <n v="17"/>
    <n v="10.4"/>
    <n v="17.854794520547944"/>
    <s v="17-19"/>
    <s v="Z"/>
    <n v="22"/>
    <n v="23"/>
    <s v="1"/>
    <s v="05002025"/>
    <s v="2121"/>
    <s v="19-K06-01"/>
    <s v="P°#mß platba H"/>
    <n v="2.5385"/>
    <n v="2.5385"/>
    <n v="0"/>
    <x v="0"/>
    <m/>
    <m/>
    <n v="58880"/>
    <n v="0"/>
    <n v="0"/>
    <n v="0"/>
    <n v="157986.08600000001"/>
    <m/>
  </r>
  <r>
    <n v="30220620"/>
    <d v="2022-03-01T00:00:00"/>
    <d v="2022-01-13T00:00:00"/>
    <d v="2022-03-24T00:00:00"/>
    <s v="0553124649"/>
    <d v="2005-03-12T00:00:00"/>
    <s v="205"/>
    <n v="6151"/>
    <n v="294"/>
    <n v="12"/>
    <n v="306"/>
    <n v="0"/>
    <n v="306"/>
    <n v="17"/>
    <n v="17"/>
    <n v="10.199999999999999"/>
    <n v="17.838356164383562"/>
    <s v="17-19"/>
    <s v="Z"/>
    <n v="70"/>
    <n v="71"/>
    <s v="1"/>
    <s v="05002025"/>
    <s v="2121"/>
    <s v="19-K08-02"/>
    <s v="P°#mß platba H"/>
    <n v="4.5654000000000003"/>
    <n v="4.5654000000000003"/>
    <n v="0"/>
    <x v="0"/>
    <s v="U071"/>
    <s v="Z290"/>
    <n v="201121"/>
    <n v="267.52"/>
    <n v="0"/>
    <n v="0"/>
    <n v="284132.23440000002"/>
    <m/>
  </r>
  <r>
    <n v="30271681"/>
    <d v="2022-07-01T00:00:00"/>
    <d v="2022-06-21T00:00:00"/>
    <d v="2022-07-27T00:00:00"/>
    <s v="0558238923"/>
    <d v="2005-08-23T00:00:00"/>
    <s v="111"/>
    <n v="6146"/>
    <n v="130"/>
    <n v="171"/>
    <n v="301"/>
    <n v="0"/>
    <n v="301"/>
    <n v="17"/>
    <n v="17"/>
    <n v="10.033333333333333"/>
    <n v="17.824657534246576"/>
    <s v="17-19"/>
    <s v="Z"/>
    <n v="36"/>
    <n v="37"/>
    <s v="1"/>
    <s v="05002025"/>
    <s v="2121"/>
    <s v="19-K08-01"/>
    <s v="P°#mß platba H"/>
    <n v="4.9150999999999998"/>
    <n v="4.9150999999999998"/>
    <n v="0"/>
    <x v="0"/>
    <m/>
    <m/>
    <n v="97993"/>
    <n v="0"/>
    <n v="0"/>
    <n v="0"/>
    <n v="305896.16359999997"/>
    <m/>
  </r>
  <r>
    <n v="30257174"/>
    <d v="2022-10-01T00:00:00"/>
    <d v="2022-09-15T00:00:00"/>
    <d v="2022-10-14T00:00:00"/>
    <s v="0561172964"/>
    <d v="2005-11-17T00:00:00"/>
    <s v="207"/>
    <n v="6146"/>
    <n v="44"/>
    <n v="257"/>
    <n v="301"/>
    <n v="0"/>
    <n v="301"/>
    <n v="17"/>
    <n v="17"/>
    <n v="10.033333333333333"/>
    <n v="17.824657534246576"/>
    <s v="17-19"/>
    <s v="Z"/>
    <n v="29"/>
    <n v="30"/>
    <s v="1"/>
    <s v="05002025"/>
    <s v="2121"/>
    <s v="19-K07-01"/>
    <s v="P°#mß platba H"/>
    <n v="3.0285000000000002"/>
    <n v="3.0285000000000002"/>
    <n v="0"/>
    <x v="0"/>
    <m/>
    <m/>
    <n v="71087"/>
    <n v="0"/>
    <n v="0"/>
    <n v="0"/>
    <n v="188481.72600000002"/>
    <m/>
  </r>
  <r>
    <n v="30273762"/>
    <d v="2022-08-01T00:00:00"/>
    <d v="2022-07-31T00:00:00"/>
    <d v="2022-08-18T00:00:00"/>
    <s v="0560148952"/>
    <d v="2005-10-14T00:00:00"/>
    <s v="111"/>
    <n v="6134"/>
    <n v="78"/>
    <n v="211"/>
    <n v="289"/>
    <n v="0"/>
    <n v="289"/>
    <n v="17"/>
    <n v="17"/>
    <n v="9.6333333333333329"/>
    <n v="17.791780821917808"/>
    <s v="17-19"/>
    <s v="Z"/>
    <n v="18"/>
    <n v="19"/>
    <s v="1"/>
    <s v="05002025"/>
    <s v="2121"/>
    <s v="19-K04-01"/>
    <s v="P°#mß platba H"/>
    <n v="1.6146"/>
    <n v="1.6146"/>
    <n v="0"/>
    <x v="2"/>
    <m/>
    <m/>
    <n v="132737"/>
    <n v="21.18"/>
    <n v="0"/>
    <n v="0"/>
    <n v="100486.24560000001"/>
    <m/>
  </r>
  <r>
    <n v="30194609"/>
    <d v="2022-03-01T00:00:00"/>
    <d v="2022-02-09T00:00:00"/>
    <d v="2022-03-16T00:00:00"/>
    <s v="0554285072"/>
    <d v="2005-04-28T00:00:00"/>
    <s v="211"/>
    <n v="6131"/>
    <n v="247"/>
    <n v="39"/>
    <n v="286"/>
    <n v="0"/>
    <n v="286"/>
    <n v="17"/>
    <n v="17"/>
    <n v="9.5333333333333332"/>
    <n v="17.783561643835615"/>
    <s v="17-19"/>
    <s v="Z"/>
    <n v="35"/>
    <n v="36"/>
    <s v="1"/>
    <s v="05002025"/>
    <s v="2121"/>
    <s v="19-K08-02"/>
    <s v="P°#mß platba H"/>
    <n v="4.5654000000000003"/>
    <n v="4.5654000000000003"/>
    <n v="0"/>
    <x v="2"/>
    <s v="F412"/>
    <m/>
    <n v="81346"/>
    <n v="47"/>
    <n v="0"/>
    <n v="0"/>
    <n v="284132.23440000002"/>
    <m/>
  </r>
  <r>
    <n v="30205359"/>
    <d v="2022-08-01T00:00:00"/>
    <d v="2022-07-20T00:00:00"/>
    <d v="2022-08-17T00:00:00"/>
    <s v="0560081951"/>
    <d v="2005-10-08T00:00:00"/>
    <s v="111"/>
    <n v="6129"/>
    <n v="84"/>
    <n v="200"/>
    <n v="284"/>
    <n v="0"/>
    <n v="284"/>
    <n v="17"/>
    <n v="17"/>
    <n v="9.4666666666666668"/>
    <n v="17.778082191780822"/>
    <s v="17-19"/>
    <s v="Z"/>
    <n v="28"/>
    <n v="29"/>
    <s v="1"/>
    <s v="05002025"/>
    <s v="2121"/>
    <s v="19-K07-01"/>
    <s v="P°#mß platba H"/>
    <n v="3.0285000000000002"/>
    <n v="3.0285000000000002"/>
    <n v="0"/>
    <x v="0"/>
    <s v="F121"/>
    <s v="J029"/>
    <n v="74363"/>
    <n v="0"/>
    <n v="0"/>
    <n v="0"/>
    <n v="188481.72600000002"/>
    <m/>
  </r>
  <r>
    <n v="30217387"/>
    <d v="2022-11-01T00:00:00"/>
    <d v="2022-09-28T00:00:00"/>
    <d v="2022-11-04T00:00:00"/>
    <s v="0562212959"/>
    <d v="2005-12-21T00:00:00"/>
    <s v="207"/>
    <n v="6125"/>
    <n v="10"/>
    <n v="270"/>
    <n v="280"/>
    <n v="0"/>
    <n v="280"/>
    <n v="17"/>
    <n v="17"/>
    <n v="9.3333333333333339"/>
    <n v="17.767123287671232"/>
    <s v="17-19"/>
    <s v="Z"/>
    <n v="37"/>
    <n v="38"/>
    <s v="1"/>
    <s v="05002025"/>
    <s v="2121"/>
    <s v="19-K08-01"/>
    <s v="P°#mß platba H"/>
    <n v="4.9150999999999998"/>
    <n v="4.9150999999999998"/>
    <n v="0"/>
    <x v="2"/>
    <s v="F900"/>
    <m/>
    <n v="145714"/>
    <n v="21.18"/>
    <n v="0"/>
    <n v="0"/>
    <n v="305896.16359999997"/>
    <m/>
  </r>
  <r>
    <n v="30279700"/>
    <d v="2022-12-01T00:00:00"/>
    <d v="2022-11-29T00:00:00"/>
    <d v="2022-12-20T00:00:00"/>
    <s v="0652214684"/>
    <d v="2006-02-21T00:00:00"/>
    <s v="207"/>
    <n v="6125"/>
    <n v="313"/>
    <n v="332"/>
    <n v="645"/>
    <n v="1"/>
    <n v="280"/>
    <n v="16"/>
    <n v="17"/>
    <n v="9.3333333333333339"/>
    <n v="17.767123287671232"/>
    <s v="17-19"/>
    <s v="Z"/>
    <n v="21"/>
    <n v="22"/>
    <s v="1"/>
    <s v="05002025"/>
    <s v="2121"/>
    <s v="19-K06-02"/>
    <s v="P°#mß platba H"/>
    <n v="2.2951000000000001"/>
    <n v="2.2951000000000001"/>
    <n v="0"/>
    <x v="2"/>
    <m/>
    <m/>
    <n v="51630"/>
    <n v="0"/>
    <n v="0"/>
    <n v="0"/>
    <n v="142837.84360000002"/>
    <m/>
  </r>
  <r>
    <n v="30198252"/>
    <d v="2022-04-01T00:00:00"/>
    <d v="2022-03-28T00:00:00"/>
    <d v="2022-04-07T00:00:00"/>
    <s v="0556224658"/>
    <d v="2005-06-22T00:00:00"/>
    <s v="111"/>
    <n v="6123"/>
    <n v="192"/>
    <n v="86"/>
    <n v="278"/>
    <n v="0"/>
    <n v="278"/>
    <n v="17"/>
    <n v="17"/>
    <n v="9.2666666666666675"/>
    <n v="17.761643835616439"/>
    <s v="17-19"/>
    <s v="Z"/>
    <n v="10"/>
    <n v="11"/>
    <s v="1"/>
    <s v="05002025"/>
    <s v="2121"/>
    <s v="19-K03-01"/>
    <s v="P°#mß platba H"/>
    <n v="1.3039000000000001"/>
    <n v="1.3039000000000001"/>
    <n v="0"/>
    <x v="2"/>
    <s v="F608"/>
    <s v="F101"/>
    <n v="27345"/>
    <n v="0"/>
    <n v="0"/>
    <n v="0"/>
    <n v="81149.520400000009"/>
    <m/>
  </r>
  <r>
    <n v="30211596"/>
    <d v="2022-04-01T00:00:00"/>
    <d v="2022-02-14T00:00:00"/>
    <d v="2022-04-01T00:00:00"/>
    <s v="0555144733"/>
    <d v="2005-05-14T00:00:00"/>
    <s v="207"/>
    <n v="6120"/>
    <n v="231"/>
    <n v="44"/>
    <n v="275"/>
    <n v="0"/>
    <n v="275"/>
    <n v="17"/>
    <n v="17"/>
    <n v="9.1666666666666661"/>
    <n v="17.753424657534246"/>
    <s v="17-19"/>
    <s v="Z"/>
    <n v="46"/>
    <n v="47"/>
    <s v="1"/>
    <s v="05002025"/>
    <s v="2121"/>
    <s v="19-K08-01"/>
    <s v="P°#mß platba H"/>
    <n v="4.9150999999999998"/>
    <n v="4.9150999999999998"/>
    <n v="0"/>
    <x v="13"/>
    <m/>
    <m/>
    <n v="122708"/>
    <n v="8.39"/>
    <n v="0"/>
    <n v="0"/>
    <n v="305896.16359999997"/>
    <m/>
  </r>
  <r>
    <n v="30215076"/>
    <d v="2022-01-01T00:00:00"/>
    <d v="2021-12-23T00:00:00"/>
    <d v="2022-01-05T00:00:00"/>
    <s v="0454094729"/>
    <d v="2004-04-09T00:00:00"/>
    <s v="207"/>
    <n v="6467"/>
    <n v="266"/>
    <n v="8"/>
    <n v="274"/>
    <n v="0"/>
    <n v="274"/>
    <n v="17"/>
    <n v="17"/>
    <n v="9.1333333333333329"/>
    <n v="17.75068493150685"/>
    <s v="17-19"/>
    <s v="Z"/>
    <n v="13"/>
    <n v="14"/>
    <s v="1"/>
    <s v="05002025"/>
    <s v="2121"/>
    <s v="19-K03-03"/>
    <s v="P°#mß platba H"/>
    <n v="0.92810000000000004"/>
    <n v="0.92810000000000004"/>
    <n v="0"/>
    <x v="2"/>
    <s v="F608"/>
    <m/>
    <n v="38127"/>
    <n v="0"/>
    <n v="0"/>
    <n v="0"/>
    <n v="57761.231599999999"/>
    <m/>
  </r>
  <r>
    <n v="30258948"/>
    <d v="2022-11-01T00:00:00"/>
    <d v="2022-10-13T00:00:00"/>
    <d v="2022-11-02T00:00:00"/>
    <s v="0651194434"/>
    <d v="2006-01-19T00:00:00"/>
    <s v="207"/>
    <n v="6111"/>
    <n v="346"/>
    <n v="285"/>
    <n v="631"/>
    <n v="1"/>
    <n v="266"/>
    <n v="16"/>
    <n v="17"/>
    <n v="8.8666666666666671"/>
    <n v="17.728767123287671"/>
    <s v="17-19"/>
    <s v="Z"/>
    <n v="20"/>
    <n v="21"/>
    <s v="1"/>
    <s v="05002025"/>
    <s v="2121"/>
    <s v="19-K05-01"/>
    <s v="P°#mß platba H"/>
    <n v="2.0066000000000002"/>
    <n v="2.0066000000000002"/>
    <n v="0"/>
    <x v="2"/>
    <s v="F192"/>
    <m/>
    <n v="51974"/>
    <n v="0"/>
    <n v="0"/>
    <n v="0"/>
    <n v="124882.75760000001"/>
    <m/>
  </r>
  <r>
    <n v="30222813"/>
    <d v="2022-10-01T00:00:00"/>
    <d v="2022-08-25T00:00:00"/>
    <d v="2022-10-25T00:00:00"/>
    <s v="0562094907"/>
    <d v="2005-12-09T00:00:00"/>
    <s v="207"/>
    <n v="6103"/>
    <n v="22"/>
    <n v="236"/>
    <n v="258"/>
    <n v="0"/>
    <n v="258"/>
    <n v="17"/>
    <n v="17"/>
    <n v="8.6"/>
    <n v="17.706849315068492"/>
    <s v="17-19"/>
    <s v="Z"/>
    <n v="61"/>
    <n v="62"/>
    <s v="6"/>
    <s v="05002025"/>
    <s v="2121"/>
    <s v="19-K08-01"/>
    <s v="P°#mß platba H"/>
    <n v="4.9150999999999998"/>
    <n v="4.9150999999999998"/>
    <n v="0"/>
    <x v="3"/>
    <s v="N911"/>
    <m/>
    <n v="135628"/>
    <n v="0"/>
    <n v="0"/>
    <n v="0"/>
    <n v="305896.16359999997"/>
    <m/>
  </r>
  <r>
    <n v="30257740"/>
    <d v="2022-04-01T00:00:00"/>
    <d v="2022-02-14T00:00:00"/>
    <d v="2022-04-11T00:00:00"/>
    <s v="0556056743"/>
    <d v="2005-06-05T00:00:00"/>
    <s v="209"/>
    <n v="6098"/>
    <n v="209"/>
    <n v="44"/>
    <n v="253"/>
    <n v="0"/>
    <n v="253"/>
    <n v="17"/>
    <n v="17"/>
    <n v="8.4333333333333336"/>
    <n v="17.693150684931506"/>
    <s v="17-19"/>
    <s v="Z"/>
    <n v="56"/>
    <n v="57"/>
    <s v="4"/>
    <s v="05002025"/>
    <s v="2121"/>
    <s v="19-K08-01"/>
    <s v="P°#mß platba H"/>
    <n v="4.9150999999999998"/>
    <n v="4.9150999999999998"/>
    <n v="0"/>
    <x v="2"/>
    <s v="F608"/>
    <s v="J038"/>
    <n v="153281"/>
    <n v="0"/>
    <n v="0"/>
    <n v="0"/>
    <n v="305896.16359999997"/>
    <m/>
  </r>
  <r>
    <n v="30193174"/>
    <d v="2022-06-01T00:00:00"/>
    <d v="2022-05-24T00:00:00"/>
    <d v="2022-06-28T00:00:00"/>
    <s v="0559124951"/>
    <d v="2005-09-12T00:00:00"/>
    <s v="111"/>
    <n v="6098"/>
    <n v="110"/>
    <n v="143"/>
    <n v="253"/>
    <n v="0"/>
    <n v="253"/>
    <n v="17"/>
    <n v="17"/>
    <n v="8.4333333333333336"/>
    <n v="17.693150684931506"/>
    <s v="17-19"/>
    <s v="Z"/>
    <n v="35"/>
    <n v="36"/>
    <s v="1"/>
    <s v="05002025"/>
    <s v="2121"/>
    <s v="19-K08-01"/>
    <s v="P°#mß platba H"/>
    <n v="4.9150999999999998"/>
    <n v="4.9150999999999998"/>
    <n v="0"/>
    <x v="2"/>
    <m/>
    <m/>
    <n v="67160"/>
    <n v="0"/>
    <n v="0"/>
    <n v="0"/>
    <n v="305896.16359999997"/>
    <m/>
  </r>
  <r>
    <n v="30214481"/>
    <d v="2022-11-01T00:00:00"/>
    <d v="2022-11-05T00:00:00"/>
    <d v="2022-11-29T00:00:00"/>
    <s v="0652275745"/>
    <d v="2006-02-27T00:00:00"/>
    <s v="111"/>
    <n v="6095"/>
    <n v="307"/>
    <n v="308"/>
    <n v="615"/>
    <n v="1"/>
    <n v="250"/>
    <n v="16"/>
    <n v="17"/>
    <n v="8.3333333333333339"/>
    <n v="17.684931506849313"/>
    <s v="17-19"/>
    <s v="Z"/>
    <n v="24"/>
    <n v="25"/>
    <s v="5"/>
    <s v="05002025"/>
    <s v="2121"/>
    <s v="19-K06-01"/>
    <s v="P°#mß platba H"/>
    <n v="2.5385"/>
    <n v="2.5385"/>
    <n v="0"/>
    <x v="0"/>
    <s v="F901"/>
    <m/>
    <n v="69732"/>
    <n v="0"/>
    <n v="0"/>
    <n v="0"/>
    <n v="157986.08600000001"/>
    <m/>
  </r>
  <r>
    <n v="30278420"/>
    <d v="2022-12-01T00:00:00"/>
    <d v="2022-12-05T00:00:00"/>
    <d v="2022-12-10T00:00:00"/>
    <s v="0653294686"/>
    <d v="2006-03-29T00:00:00"/>
    <s v="207"/>
    <n v="6095"/>
    <n v="277"/>
    <n v="338"/>
    <n v="615"/>
    <n v="1"/>
    <n v="250"/>
    <n v="16"/>
    <n v="17"/>
    <n v="8.3333333333333339"/>
    <n v="17.684931506849313"/>
    <s v="17-19"/>
    <s v="Z"/>
    <n v="5"/>
    <n v="6"/>
    <s v="6"/>
    <s v="05002025"/>
    <s v="2121"/>
    <s v="19-K03-01"/>
    <s v="P°#mß platba H"/>
    <n v="1.3039000000000001"/>
    <n v="1.3039000000000001"/>
    <n v="0"/>
    <x v="2"/>
    <s v="F608"/>
    <m/>
    <n v="17121"/>
    <n v="0"/>
    <n v="0"/>
    <n v="0"/>
    <n v="81149.520400000009"/>
    <m/>
  </r>
  <r>
    <n v="30262613"/>
    <d v="2022-11-01T00:00:00"/>
    <d v="2022-09-14T00:00:00"/>
    <d v="2022-11-03T00:00:00"/>
    <s v="0651091958"/>
    <d v="2006-01-09T00:00:00"/>
    <s v="205"/>
    <n v="6092"/>
    <n v="356"/>
    <n v="256"/>
    <n v="612"/>
    <n v="1"/>
    <n v="247"/>
    <n v="16"/>
    <n v="17"/>
    <n v="8.2333333333333325"/>
    <n v="17.676712328767124"/>
    <s v="17-19"/>
    <s v="Z"/>
    <n v="50"/>
    <n v="51"/>
    <s v="5"/>
    <s v="05002025"/>
    <s v="2121"/>
    <s v="19-K08-01"/>
    <s v="P°#mß platba H"/>
    <n v="4.9150999999999998"/>
    <n v="4.9150999999999998"/>
    <n v="0"/>
    <x v="2"/>
    <m/>
    <m/>
    <n v="156476"/>
    <n v="21.18"/>
    <n v="0"/>
    <n v="0"/>
    <n v="305896.16359999997"/>
    <m/>
  </r>
  <r>
    <n v="30242359"/>
    <d v="2022-09-01T00:00:00"/>
    <d v="2022-08-31T00:00:00"/>
    <d v="2022-09-23T00:00:00"/>
    <s v="0562314467"/>
    <d v="2005-12-31T00:00:00"/>
    <s v="207"/>
    <n v="6087"/>
    <n v="0"/>
    <n v="242"/>
    <n v="242"/>
    <n v="0"/>
    <n v="242"/>
    <n v="17"/>
    <n v="17"/>
    <n v="8.0666666666666664"/>
    <n v="17.663013698630138"/>
    <s v="17-19"/>
    <s v="Z"/>
    <n v="23"/>
    <n v="24"/>
    <s v="1"/>
    <s v="05002025"/>
    <s v="2121"/>
    <s v="19-K06-01"/>
    <s v="P°#mß platba H"/>
    <n v="2.5385"/>
    <n v="2.5385"/>
    <n v="0"/>
    <x v="2"/>
    <m/>
    <m/>
    <n v="69913"/>
    <n v="0"/>
    <n v="0"/>
    <n v="0"/>
    <n v="157986.08600000001"/>
    <m/>
  </r>
  <r>
    <n v="30229414"/>
    <d v="2022-06-01T00:00:00"/>
    <d v="2022-06-08T00:00:00"/>
    <d v="2022-06-29T00:00:00"/>
    <s v="0560104677"/>
    <d v="2005-10-10T00:00:00"/>
    <s v="111"/>
    <n v="6085"/>
    <n v="82"/>
    <n v="158"/>
    <n v="240"/>
    <n v="0"/>
    <n v="240"/>
    <n v="17"/>
    <n v="17"/>
    <n v="8"/>
    <n v="17.657534246575342"/>
    <s v="17-19"/>
    <s v="Z"/>
    <n v="21"/>
    <n v="22"/>
    <s v="1"/>
    <s v="05002025"/>
    <s v="2121"/>
    <s v="19-K05-01"/>
    <s v="P°#mß platba H"/>
    <n v="2.0066000000000002"/>
    <n v="2.0066000000000002"/>
    <n v="0"/>
    <x v="2"/>
    <m/>
    <m/>
    <n v="69679"/>
    <n v="0"/>
    <n v="0"/>
    <n v="0"/>
    <n v="124882.75760000001"/>
    <m/>
  </r>
  <r>
    <n v="30220431"/>
    <d v="2022-01-01T00:00:00"/>
    <d v="2022-01-01T00:00:00"/>
    <d v="2022-01-13T00:00:00"/>
    <s v="0555084442"/>
    <d v="2005-05-08T00:00:00"/>
    <s v="207"/>
    <n v="6082"/>
    <n v="237"/>
    <n v="0"/>
    <n v="237"/>
    <n v="0"/>
    <n v="237"/>
    <n v="17"/>
    <n v="17"/>
    <n v="7.9"/>
    <n v="17.649315068493152"/>
    <s v="17-19"/>
    <s v="Z"/>
    <n v="12"/>
    <n v="13"/>
    <s v="1"/>
    <s v="05002025"/>
    <s v="2121"/>
    <s v="19-K03-03"/>
    <s v="P°#mß platba H"/>
    <n v="0.92810000000000004"/>
    <n v="0.92810000000000004"/>
    <n v="0"/>
    <x v="2"/>
    <m/>
    <m/>
    <n v="46644"/>
    <n v="0"/>
    <n v="0"/>
    <n v="0"/>
    <n v="57761.231599999999"/>
    <m/>
  </r>
  <r>
    <n v="30199250"/>
    <d v="2022-10-01T00:00:00"/>
    <d v="2022-09-19T00:00:00"/>
    <d v="2022-10-06T00:00:00"/>
    <s v="0651284920"/>
    <d v="2006-01-28T00:00:00"/>
    <s v="211"/>
    <n v="6078"/>
    <n v="337"/>
    <n v="261"/>
    <n v="598"/>
    <n v="1"/>
    <n v="233"/>
    <n v="16"/>
    <n v="17"/>
    <n v="7.7666666666666666"/>
    <n v="17.638356164383563"/>
    <s v="17-19"/>
    <s v="Z"/>
    <n v="17"/>
    <n v="18"/>
    <s v="6"/>
    <s v="05002025"/>
    <s v="2121"/>
    <s v="19-K04-01"/>
    <s v="P°#mß platba H"/>
    <n v="1.6146"/>
    <n v="1.6146"/>
    <n v="0"/>
    <x v="2"/>
    <s v="F608"/>
    <m/>
    <n v="93097"/>
    <n v="21.18"/>
    <n v="0"/>
    <n v="0"/>
    <n v="100486.24560000001"/>
    <m/>
  </r>
  <r>
    <n v="30204279"/>
    <d v="2022-06-01T00:00:00"/>
    <d v="2022-06-02T00:00:00"/>
    <d v="2022-06-28T00:00:00"/>
    <s v="0560164660"/>
    <d v="2005-10-16T00:00:00"/>
    <s v="111"/>
    <n v="6073"/>
    <n v="76"/>
    <n v="152"/>
    <n v="228"/>
    <n v="0"/>
    <n v="228"/>
    <n v="17"/>
    <n v="17"/>
    <n v="7.6"/>
    <n v="17.624657534246577"/>
    <s v="17-19"/>
    <s v="Z"/>
    <n v="26"/>
    <n v="27"/>
    <s v="1"/>
    <s v="05002025"/>
    <s v="2121"/>
    <s v="19-K07-01"/>
    <s v="P°#mß platba H"/>
    <n v="3.0285000000000002"/>
    <n v="3.0285000000000002"/>
    <n v="0"/>
    <x v="14"/>
    <m/>
    <m/>
    <n v="89094"/>
    <n v="0"/>
    <n v="0"/>
    <n v="0"/>
    <n v="188481.72600000002"/>
    <m/>
  </r>
  <r>
    <n v="30198253"/>
    <d v="2022-03-01T00:00:00"/>
    <d v="2022-02-05T00:00:00"/>
    <d v="2022-03-24T00:00:00"/>
    <s v="0556224658"/>
    <d v="2005-06-22T00:00:00"/>
    <s v="111"/>
    <n v="6072"/>
    <n v="192"/>
    <n v="35"/>
    <n v="227"/>
    <n v="0"/>
    <n v="227"/>
    <n v="17"/>
    <n v="17"/>
    <n v="7.5666666666666664"/>
    <n v="17.621917808219177"/>
    <s v="17-19"/>
    <s v="Z"/>
    <n v="47"/>
    <n v="48"/>
    <s v="1"/>
    <s v="05002025"/>
    <s v="2121"/>
    <s v="19-K08-02"/>
    <s v="P°#mß platba H"/>
    <n v="4.5654000000000003"/>
    <n v="4.5654000000000003"/>
    <n v="0"/>
    <x v="10"/>
    <s v="F608"/>
    <m/>
    <n v="91034"/>
    <n v="0"/>
    <n v="0"/>
    <n v="0"/>
    <n v="284132.23440000002"/>
    <m/>
  </r>
  <r>
    <n v="30207527"/>
    <d v="2022-02-01T00:00:00"/>
    <d v="2022-02-08T00:00:00"/>
    <d v="2022-02-25T00:00:00"/>
    <s v="0556254919"/>
    <d v="2005-06-25T00:00:00"/>
    <s v="207"/>
    <n v="6072"/>
    <n v="189"/>
    <n v="38"/>
    <n v="227"/>
    <n v="0"/>
    <n v="227"/>
    <n v="17"/>
    <n v="17"/>
    <n v="7.5666666666666664"/>
    <n v="17.621917808219177"/>
    <s v="17-19"/>
    <s v="Z"/>
    <n v="17"/>
    <n v="18"/>
    <s v="1"/>
    <s v="05002025"/>
    <s v="2121"/>
    <s v="19-K05-02"/>
    <s v="P°#mß platba H"/>
    <n v="1.8166"/>
    <n v="1.8166"/>
    <n v="0"/>
    <x v="2"/>
    <m/>
    <m/>
    <n v="51982"/>
    <n v="0"/>
    <n v="0"/>
    <n v="0"/>
    <n v="113057.9176"/>
    <m/>
  </r>
  <r>
    <n v="30245315"/>
    <d v="2022-04-01T00:00:00"/>
    <d v="2022-03-07T00:00:00"/>
    <d v="2022-04-14T00:00:00"/>
    <s v="0557228760"/>
    <d v="2005-07-22T00:00:00"/>
    <s v="211"/>
    <n v="6072"/>
    <n v="162"/>
    <n v="65"/>
    <n v="227"/>
    <n v="0"/>
    <n v="227"/>
    <n v="17"/>
    <n v="17"/>
    <n v="7.5666666666666664"/>
    <n v="17.621917808219177"/>
    <s v="17-19"/>
    <s v="Z"/>
    <n v="38"/>
    <n v="39"/>
    <s v="1"/>
    <s v="05002025"/>
    <s v="2121"/>
    <s v="19-K08-01"/>
    <s v="P°#mß platba H"/>
    <n v="4.9150999999999998"/>
    <n v="4.9150999999999998"/>
    <n v="0"/>
    <x v="3"/>
    <s v="N911"/>
    <m/>
    <n v="114165"/>
    <n v="0"/>
    <n v="0"/>
    <n v="0"/>
    <n v="305896.16359999997"/>
    <m/>
  </r>
  <r>
    <n v="30225308"/>
    <d v="2022-05-01T00:00:00"/>
    <d v="2022-04-07T00:00:00"/>
    <d v="2022-05-25T00:00:00"/>
    <s v="0558224678"/>
    <d v="2005-08-22T00:00:00"/>
    <s v="111"/>
    <n v="6072"/>
    <n v="131"/>
    <n v="96"/>
    <n v="227"/>
    <n v="0"/>
    <n v="227"/>
    <n v="17"/>
    <n v="17"/>
    <n v="7.5666666666666664"/>
    <n v="17.621917808219177"/>
    <s v="17-19"/>
    <s v="Z"/>
    <n v="48"/>
    <n v="49"/>
    <s v="1"/>
    <s v="05002025"/>
    <s v="2121"/>
    <s v="19-K08-01"/>
    <s v="P°#mß platba H"/>
    <n v="4.9150999999999998"/>
    <n v="4.9150999999999998"/>
    <n v="0"/>
    <x v="9"/>
    <s v="F608"/>
    <s v="F432"/>
    <n v="126652"/>
    <n v="0"/>
    <n v="0"/>
    <n v="0"/>
    <n v="305896.16359999997"/>
    <m/>
  </r>
  <r>
    <n v="30225053"/>
    <d v="2022-06-01T00:00:00"/>
    <d v="2022-05-18T00:00:00"/>
    <d v="2022-06-01T00:00:00"/>
    <s v="0560085493"/>
    <d v="2005-10-08T00:00:00"/>
    <s v="111"/>
    <n v="6066"/>
    <n v="84"/>
    <n v="137"/>
    <n v="221"/>
    <n v="0"/>
    <n v="221"/>
    <n v="17"/>
    <n v="17"/>
    <n v="7.3666666666666663"/>
    <n v="17.605479452054794"/>
    <s v="17-19"/>
    <s v="Z"/>
    <n v="14"/>
    <n v="15"/>
    <s v="1"/>
    <s v="05002025"/>
    <s v="2121"/>
    <s v="19-K04-01"/>
    <s v="P°#mß platba H"/>
    <n v="1.6146"/>
    <n v="1.6146"/>
    <n v="0"/>
    <x v="0"/>
    <m/>
    <m/>
    <n v="39760"/>
    <n v="0"/>
    <n v="0"/>
    <n v="0"/>
    <n v="100486.24560000001"/>
    <m/>
  </r>
  <r>
    <n v="30206669"/>
    <d v="2022-07-01T00:00:00"/>
    <d v="2022-06-01T00:00:00"/>
    <d v="2022-07-08T00:00:00"/>
    <s v="0560274473"/>
    <d v="2005-10-27T00:00:00"/>
    <s v="111"/>
    <n v="6061"/>
    <n v="65"/>
    <n v="151"/>
    <n v="216"/>
    <n v="0"/>
    <n v="216"/>
    <n v="17"/>
    <n v="17"/>
    <n v="7.2"/>
    <n v="17.591780821917808"/>
    <s v="17-19"/>
    <s v="Z"/>
    <n v="37"/>
    <n v="38"/>
    <s v="1"/>
    <s v="05002025"/>
    <s v="2121"/>
    <s v="19-K08-01"/>
    <s v="P°#mß platba H"/>
    <n v="4.9150999999999998"/>
    <n v="4.9150999999999998"/>
    <n v="0"/>
    <x v="2"/>
    <m/>
    <m/>
    <n v="98457"/>
    <n v="0"/>
    <n v="0"/>
    <n v="0"/>
    <n v="305896.16359999997"/>
    <m/>
  </r>
  <r>
    <n v="30257242"/>
    <d v="2022-01-01T00:00:00"/>
    <d v="2021-12-28T00:00:00"/>
    <d v="2022-01-23T00:00:00"/>
    <s v="0456022710"/>
    <d v="2004-06-02T00:00:00"/>
    <s v="209"/>
    <n v="6418"/>
    <n v="212"/>
    <n v="3"/>
    <n v="215"/>
    <n v="0"/>
    <n v="215"/>
    <n v="17"/>
    <n v="17"/>
    <n v="7.166666666666667"/>
    <n v="17.589041095890412"/>
    <s v="17-19"/>
    <s v="Z"/>
    <n v="26"/>
    <n v="27"/>
    <s v="1"/>
    <s v="05002025"/>
    <s v="2121"/>
    <s v="19-K07-01"/>
    <s v="P°#mß platba H"/>
    <n v="3.0285000000000002"/>
    <n v="3.0285000000000002"/>
    <n v="0"/>
    <x v="5"/>
    <s v="F412"/>
    <s v="N911"/>
    <n v="69848"/>
    <n v="0"/>
    <n v="0"/>
    <n v="0"/>
    <n v="188481.72600000002"/>
    <m/>
  </r>
  <r>
    <n v="30207528"/>
    <d v="2022-02-01T00:00:00"/>
    <d v="2022-01-26T00:00:00"/>
    <d v="2022-02-02T00:00:00"/>
    <s v="0556254919"/>
    <d v="2005-06-25T00:00:00"/>
    <s v="207"/>
    <n v="6059"/>
    <n v="189"/>
    <n v="25"/>
    <n v="214"/>
    <n v="0"/>
    <n v="214"/>
    <n v="17"/>
    <n v="17"/>
    <n v="7.1333333333333337"/>
    <n v="17.586301369863016"/>
    <s v="17-19"/>
    <s v="Z"/>
    <n v="7"/>
    <n v="8"/>
    <s v="1"/>
    <s v="05002025"/>
    <s v="2121"/>
    <s v="19-K03-03"/>
    <s v="P°#mß platba H"/>
    <n v="0.92810000000000004"/>
    <n v="0.92810000000000004"/>
    <n v="0"/>
    <x v="2"/>
    <s v="U071"/>
    <m/>
    <n v="22549"/>
    <n v="0"/>
    <n v="0"/>
    <n v="0"/>
    <n v="57761.231599999999"/>
    <m/>
  </r>
  <r>
    <n v="30195053"/>
    <d v="2022-10-01T00:00:00"/>
    <d v="2022-09-11T00:00:00"/>
    <d v="2022-10-07T00:00:00"/>
    <s v="0652134912"/>
    <d v="2006-02-13T00:00:00"/>
    <s v="111"/>
    <n v="6054"/>
    <n v="321"/>
    <n v="253"/>
    <n v="574"/>
    <n v="1"/>
    <n v="209"/>
    <n v="16"/>
    <n v="17"/>
    <n v="6.9666666666666668"/>
    <n v="17.572602739726026"/>
    <s v="17-19"/>
    <s v="Z"/>
    <n v="26"/>
    <n v="27"/>
    <s v="1"/>
    <s v="05002025"/>
    <s v="2121"/>
    <s v="19-K07-01"/>
    <s v="P°#mß platba H"/>
    <n v="3.0285000000000002"/>
    <n v="3.0285000000000002"/>
    <n v="0"/>
    <x v="2"/>
    <s v="F501"/>
    <s v="D509"/>
    <n v="67228"/>
    <n v="0"/>
    <n v="0"/>
    <n v="0"/>
    <n v="188481.72600000002"/>
    <m/>
  </r>
  <r>
    <n v="30267088"/>
    <d v="2022-01-01T00:00:00"/>
    <d v="2021-12-10T00:00:00"/>
    <d v="2022-01-11T00:00:00"/>
    <s v="0476678004"/>
    <d v="2004-06-30T00:00:00"/>
    <s v="607"/>
    <n v="6372"/>
    <n v="184"/>
    <n v="21"/>
    <n v="205"/>
    <n v="0"/>
    <n v="205"/>
    <n v="17"/>
    <n v="17"/>
    <n v="6.833333333333333"/>
    <n v="17.561643835616437"/>
    <s v="17-19"/>
    <s v="Z"/>
    <n v="32"/>
    <n v="33"/>
    <s v="1"/>
    <s v="05002025"/>
    <s v="2121"/>
    <s v="19-K08-02"/>
    <s v="P°#mß platba H"/>
    <n v="4.5654000000000003"/>
    <n v="4.5654000000000003"/>
    <n v="0"/>
    <x v="2"/>
    <s v="F412"/>
    <m/>
    <n v="62730"/>
    <n v="0"/>
    <n v="0"/>
    <n v="0"/>
    <n v="284132.23440000002"/>
    <m/>
  </r>
  <r>
    <n v="30222630"/>
    <d v="2022-08-01T00:00:00"/>
    <d v="2022-07-26T00:00:00"/>
    <d v="2022-08-17T00:00:00"/>
    <s v="0651061587"/>
    <d v="2006-01-06T00:00:00"/>
    <s v="211"/>
    <n v="6045"/>
    <n v="359"/>
    <n v="206"/>
    <n v="565"/>
    <n v="1"/>
    <n v="200"/>
    <n v="16"/>
    <n v="17"/>
    <n v="6.666666666666667"/>
    <n v="17.547945205479451"/>
    <s v="17-19"/>
    <s v="Z"/>
    <n v="22"/>
    <n v="23"/>
    <s v="1"/>
    <s v="05002025"/>
    <s v="2121"/>
    <s v="19-K06-01"/>
    <s v="P°#mß platba H"/>
    <n v="2.5385"/>
    <n v="2.5385"/>
    <n v="0"/>
    <x v="12"/>
    <s v="F502"/>
    <s v="F318"/>
    <n v="74596"/>
    <n v="0"/>
    <n v="0"/>
    <n v="0"/>
    <n v="157986.08600000001"/>
    <m/>
  </r>
  <r>
    <n v="30252908"/>
    <d v="2022-09-01T00:00:00"/>
    <d v="2022-08-22T00:00:00"/>
    <d v="2022-09-06T00:00:00"/>
    <s v="0652102704"/>
    <d v="2006-02-10T00:00:00"/>
    <s v="209"/>
    <n v="6037"/>
    <n v="324"/>
    <n v="233"/>
    <n v="557"/>
    <n v="1"/>
    <n v="192"/>
    <n v="16"/>
    <n v="17"/>
    <n v="6.4"/>
    <n v="17.526027397260275"/>
    <s v="17-19"/>
    <s v="Z"/>
    <n v="15"/>
    <n v="16"/>
    <s v="6"/>
    <s v="05002025"/>
    <s v="2121"/>
    <s v="19-K05-01"/>
    <s v="P°#mß platba H"/>
    <n v="2.0066000000000002"/>
    <n v="2.0066000000000002"/>
    <n v="0"/>
    <x v="0"/>
    <m/>
    <m/>
    <n v="41649"/>
    <n v="0"/>
    <n v="0"/>
    <n v="0"/>
    <n v="124882.75760000001"/>
    <m/>
  </r>
  <r>
    <n v="30222173"/>
    <d v="2022-03-01T00:00:00"/>
    <d v="2022-02-18T00:00:00"/>
    <d v="2022-03-03T00:00:00"/>
    <s v="0508137179"/>
    <d v="2005-08-13T00:00:00"/>
    <s v="207"/>
    <n v="6033"/>
    <n v="140"/>
    <n v="48"/>
    <n v="188"/>
    <n v="0"/>
    <n v="188"/>
    <n v="17"/>
    <n v="17"/>
    <n v="6.2666666666666666"/>
    <n v="17.515068493150686"/>
    <s v="17-19"/>
    <s v="M"/>
    <n v="13"/>
    <n v="14"/>
    <s v="6"/>
    <s v="05002025"/>
    <s v="2121"/>
    <s v="19-K04-02"/>
    <s v="P°#mß platba H"/>
    <n v="1.3713"/>
    <n v="1.3713"/>
    <n v="0"/>
    <x v="2"/>
    <m/>
    <m/>
    <n v="32149"/>
    <n v="0"/>
    <n v="0"/>
    <n v="0"/>
    <n v="85344.226800000004"/>
    <m/>
  </r>
  <r>
    <n v="30208806"/>
    <d v="2022-12-01T00:00:00"/>
    <d v="2022-12-22T00:00:00"/>
    <d v="2022-12-28T00:00:00"/>
    <s v="0656184771"/>
    <d v="2006-06-18T00:00:00"/>
    <s v="111"/>
    <n v="6031"/>
    <n v="196"/>
    <n v="355"/>
    <n v="551"/>
    <n v="1"/>
    <n v="186"/>
    <n v="16"/>
    <n v="17"/>
    <n v="6.2"/>
    <n v="17.509589041095889"/>
    <s v="17-19"/>
    <s v="Z"/>
    <n v="6"/>
    <n v="7"/>
    <s v="6"/>
    <s v="05002025"/>
    <s v="2121"/>
    <s v="19-K03-01"/>
    <s v="P°#mß platba H"/>
    <n v="1.3039000000000001"/>
    <n v="1.3039000000000001"/>
    <n v="0"/>
    <x v="15"/>
    <m/>
    <m/>
    <n v="24466"/>
    <n v="0"/>
    <n v="0"/>
    <n v="0"/>
    <n v="81149.520400000009"/>
    <m/>
  </r>
  <r>
    <n v="30243189"/>
    <d v="2022-04-01T00:00:00"/>
    <d v="2022-04-22T00:00:00"/>
    <d v="2022-04-22T00:00:00"/>
    <s v="0560180951"/>
    <d v="2005-10-18T00:00:00"/>
    <s v="207"/>
    <n v="6030"/>
    <n v="74"/>
    <n v="111"/>
    <n v="185"/>
    <n v="0"/>
    <n v="185"/>
    <n v="17"/>
    <n v="17"/>
    <n v="6.166666666666667"/>
    <n v="17.506849315068493"/>
    <s v="17-19"/>
    <s v="Z"/>
    <n v="1"/>
    <n v="1"/>
    <s v="5"/>
    <s v="05002025"/>
    <s v="2121"/>
    <s v="19-K01-03"/>
    <s v="P°#mß platba H"/>
    <n v="0.29530000000000001"/>
    <n v="0.29530000000000001"/>
    <n v="0"/>
    <x v="0"/>
    <m/>
    <m/>
    <n v="6866"/>
    <n v="0"/>
    <n v="0"/>
    <n v="0"/>
    <n v="18378.290799999999"/>
    <m/>
  </r>
  <r>
    <n v="30273411"/>
    <d v="2022-11-01T00:00:00"/>
    <d v="2022-10-24T00:00:00"/>
    <d v="2022-11-07T00:00:00"/>
    <s v="0654252632"/>
    <d v="2006-04-25T00:00:00"/>
    <s v="111"/>
    <n v="6026"/>
    <n v="250"/>
    <n v="296"/>
    <n v="546"/>
    <n v="1"/>
    <n v="181"/>
    <n v="16"/>
    <n v="17"/>
    <n v="6.0333333333333332"/>
    <n v="17.495890410958904"/>
    <s v="17-19"/>
    <s v="Z"/>
    <n v="14"/>
    <n v="15"/>
    <s v="1"/>
    <s v="05002025"/>
    <s v="2121"/>
    <s v="19-K04-01"/>
    <s v="P°#mß platba H"/>
    <n v="1.6146"/>
    <n v="1.6146"/>
    <n v="0"/>
    <x v="9"/>
    <m/>
    <m/>
    <n v="37384"/>
    <n v="0"/>
    <n v="0"/>
    <n v="0"/>
    <n v="100486.24560000001"/>
    <m/>
  </r>
  <r>
    <n v="30235738"/>
    <d v="2022-03-01T00:00:00"/>
    <d v="2022-01-11T00:00:00"/>
    <d v="2022-03-15T00:00:00"/>
    <s v="0557154807"/>
    <d v="2005-07-15T00:00:00"/>
    <s v="111"/>
    <n v="6024"/>
    <n v="169"/>
    <n v="10"/>
    <n v="179"/>
    <n v="0"/>
    <n v="179"/>
    <n v="17"/>
    <n v="17"/>
    <n v="5.9666666666666668"/>
    <n v="17.490410958904111"/>
    <s v="17-19"/>
    <s v="Z"/>
    <n v="63"/>
    <n v="64"/>
    <s v="5"/>
    <s v="05002025"/>
    <s v="2121"/>
    <s v="19-K08-02"/>
    <s v="P°#mß platba H"/>
    <n v="4.5654000000000003"/>
    <n v="4.5654000000000003"/>
    <n v="0"/>
    <x v="0"/>
    <s v="U071"/>
    <m/>
    <n v="152905"/>
    <n v="0"/>
    <n v="0"/>
    <n v="0"/>
    <n v="284132.23440000002"/>
    <m/>
  </r>
  <r>
    <n v="30243364"/>
    <d v="2022-03-01T00:00:00"/>
    <d v="2022-02-23T00:00:00"/>
    <d v="2022-03-16T00:00:00"/>
    <s v="0558274475"/>
    <d v="2005-08-27T00:00:00"/>
    <s v="211"/>
    <n v="6024"/>
    <n v="126"/>
    <n v="53"/>
    <n v="179"/>
    <n v="0"/>
    <n v="179"/>
    <n v="17"/>
    <n v="17"/>
    <n v="5.9666666666666668"/>
    <n v="17.490410958904111"/>
    <s v="17-19"/>
    <s v="Z"/>
    <n v="21"/>
    <n v="22"/>
    <s v="1"/>
    <s v="05002025"/>
    <s v="2121"/>
    <s v="19-K06-02"/>
    <s v="P°#mß platba H"/>
    <n v="2.2951000000000001"/>
    <n v="2.2951000000000001"/>
    <n v="0"/>
    <x v="9"/>
    <s v="F608"/>
    <s v="F191"/>
    <n v="61354"/>
    <n v="0"/>
    <n v="0"/>
    <n v="0"/>
    <n v="142837.84360000002"/>
    <m/>
  </r>
  <r>
    <n v="30217946"/>
    <d v="2022-07-01T00:00:00"/>
    <d v="2022-05-06T00:00:00"/>
    <d v="2022-07-15T00:00:00"/>
    <s v="0561084568"/>
    <d v="2005-11-08T00:00:00"/>
    <s v="207"/>
    <n v="6023"/>
    <n v="53"/>
    <n v="125"/>
    <n v="178"/>
    <n v="0"/>
    <n v="178"/>
    <n v="17"/>
    <n v="17"/>
    <n v="5.9333333333333336"/>
    <n v="17.487671232876714"/>
    <s v="17-19"/>
    <s v="Z"/>
    <n v="70"/>
    <n v="71"/>
    <s v="1"/>
    <s v="05002025"/>
    <s v="2121"/>
    <s v="19-K08-01"/>
    <s v="P°#mß platba H"/>
    <n v="4.972925"/>
    <n v="4.972925"/>
    <n v="0"/>
    <x v="2"/>
    <s v="L700"/>
    <m/>
    <n v="178219"/>
    <n v="0"/>
    <n v="0"/>
    <n v="0"/>
    <n v="309494.96029999998"/>
    <m/>
  </r>
  <r>
    <n v="30216440"/>
    <d v="2022-02-01T00:00:00"/>
    <d v="2022-01-12T00:00:00"/>
    <d v="2022-02-22T00:00:00"/>
    <s v="0557204703"/>
    <d v="2005-07-20T00:00:00"/>
    <s v="205"/>
    <n v="6020"/>
    <n v="164"/>
    <n v="11"/>
    <n v="175"/>
    <n v="0"/>
    <n v="175"/>
    <n v="17"/>
    <n v="17"/>
    <n v="5.833333333333333"/>
    <n v="17.479452054794521"/>
    <s v="17-19"/>
    <s v="Z"/>
    <n v="41"/>
    <n v="42"/>
    <s v="1"/>
    <s v="05002025"/>
    <s v="2121"/>
    <s v="19-K08-02"/>
    <s v="P°#mß platba H"/>
    <n v="4.5654000000000003"/>
    <n v="4.5654000000000003"/>
    <n v="0"/>
    <x v="0"/>
    <m/>
    <m/>
    <n v="109235"/>
    <n v="20.91"/>
    <n v="0"/>
    <n v="0"/>
    <n v="284132.23440000002"/>
    <m/>
  </r>
  <r>
    <n v="30194936"/>
    <d v="2022-05-01T00:00:00"/>
    <d v="2022-03-21T00:00:00"/>
    <d v="2022-05-03T00:00:00"/>
    <s v="0560025092"/>
    <d v="2005-10-02T00:00:00"/>
    <s v="111"/>
    <n v="6014"/>
    <n v="90"/>
    <n v="79"/>
    <n v="169"/>
    <n v="0"/>
    <n v="169"/>
    <n v="17"/>
    <n v="17"/>
    <n v="5.6333333333333337"/>
    <n v="17.463013698630135"/>
    <s v="17-19"/>
    <s v="Z"/>
    <n v="43"/>
    <n v="44"/>
    <s v="1"/>
    <s v="05002025"/>
    <s v="2121"/>
    <s v="19-K08-01"/>
    <s v="P°#mß platba H"/>
    <n v="4.9150999999999998"/>
    <n v="4.9150999999999998"/>
    <n v="0"/>
    <x v="2"/>
    <s v="F321"/>
    <s v="D696"/>
    <n v="98795"/>
    <n v="0"/>
    <n v="0"/>
    <n v="0"/>
    <n v="305896.16359999997"/>
    <m/>
  </r>
  <r>
    <n v="30240448"/>
    <d v="2022-01-01T00:00:00"/>
    <d v="2022-01-02T00:00:00"/>
    <d v="2022-01-05T00:00:00"/>
    <s v="0507192697"/>
    <d v="2005-07-19T00:00:00"/>
    <s v="209"/>
    <n v="6011"/>
    <n v="165"/>
    <n v="1"/>
    <n v="166"/>
    <n v="0"/>
    <n v="166"/>
    <n v="17"/>
    <n v="17"/>
    <n v="5.5333333333333332"/>
    <n v="17.454794520547946"/>
    <s v="17-19"/>
    <s v="M"/>
    <n v="3"/>
    <n v="4"/>
    <s v="5"/>
    <s v="05002025"/>
    <s v="2121"/>
    <s v="20-K02-03"/>
    <s v="PauÜßl"/>
    <n v="0.58679999999999999"/>
    <n v="0.58679999999999999"/>
    <n v="0"/>
    <x v="16"/>
    <s v="F901"/>
    <s v="F608"/>
    <n v="13063"/>
    <n v="0"/>
    <n v="0"/>
    <n v="0"/>
    <n v="41565.44988"/>
    <m/>
  </r>
  <r>
    <n v="30203400"/>
    <d v="2022-05-01T00:00:00"/>
    <d v="2022-03-10T00:00:00"/>
    <d v="2022-05-06T00:00:00"/>
    <s v="0559254916"/>
    <d v="2005-09-25T00:00:00"/>
    <s v="111"/>
    <n v="6010"/>
    <n v="97"/>
    <n v="68"/>
    <n v="165"/>
    <n v="0"/>
    <n v="165"/>
    <n v="17"/>
    <n v="17"/>
    <n v="5.5"/>
    <n v="17.452054794520549"/>
    <s v="17-19"/>
    <s v="Z"/>
    <n v="57"/>
    <n v="58"/>
    <s v="1"/>
    <s v="05002025"/>
    <s v="2121"/>
    <s v="19-K08-01"/>
    <s v="P°#mß platba H"/>
    <n v="4.9150999999999998"/>
    <n v="4.9150999999999998"/>
    <n v="0"/>
    <x v="2"/>
    <s v="F608"/>
    <m/>
    <n v="156593"/>
    <n v="0"/>
    <n v="0"/>
    <n v="0"/>
    <n v="305896.16359999997"/>
    <m/>
  </r>
  <r>
    <n v="30255253"/>
    <d v="2022-02-01T00:00:00"/>
    <d v="2021-11-15T00:00:00"/>
    <d v="2022-02-02T00:00:00"/>
    <s v="0459055091"/>
    <d v="2004-09-05T00:00:00"/>
    <s v="207"/>
    <n v="6280"/>
    <n v="117"/>
    <n v="46"/>
    <n v="163"/>
    <n v="0"/>
    <n v="163"/>
    <n v="17"/>
    <n v="17"/>
    <n v="5.4333333333333336"/>
    <n v="17.446575342465753"/>
    <s v="17-19"/>
    <s v="Z"/>
    <n v="79"/>
    <n v="80"/>
    <s v="1"/>
    <s v="05002025"/>
    <s v="2121"/>
    <s v="19-K08-02"/>
    <s v="P°#mß platba H"/>
    <n v="5.102506"/>
    <n v="5.102506"/>
    <n v="0"/>
    <x v="4"/>
    <s v="U6975"/>
    <m/>
    <n v="178830"/>
    <n v="0"/>
    <n v="0"/>
    <n v="0"/>
    <n v="317559.56341599999"/>
    <m/>
  </r>
  <r>
    <n v="30202646"/>
    <d v="2022-06-01T00:00:00"/>
    <d v="2022-05-09T00:00:00"/>
    <d v="2022-06-24T00:00:00"/>
    <s v="0561274912"/>
    <d v="2005-11-27T00:00:00"/>
    <s v="111"/>
    <n v="6007"/>
    <n v="34"/>
    <n v="128"/>
    <n v="162"/>
    <n v="0"/>
    <n v="162"/>
    <n v="17"/>
    <n v="17"/>
    <n v="5.4"/>
    <n v="17.443835616438356"/>
    <s v="17-19"/>
    <s v="Z"/>
    <n v="46"/>
    <n v="47"/>
    <s v="1"/>
    <s v="05002025"/>
    <s v="2121"/>
    <s v="19-K08-01"/>
    <s v="P°#mß platba H"/>
    <n v="4.9150999999999998"/>
    <n v="4.9150999999999998"/>
    <n v="0"/>
    <x v="9"/>
    <s v="F501"/>
    <m/>
    <n v="109015"/>
    <n v="0"/>
    <n v="0"/>
    <n v="0"/>
    <n v="305896.16359999997"/>
    <m/>
  </r>
  <r>
    <n v="30230976"/>
    <d v="2022-05-01T00:00:00"/>
    <d v="2022-05-10T00:00:00"/>
    <d v="2022-05-26T00:00:00"/>
    <s v="0561295416"/>
    <d v="2005-11-29T00:00:00"/>
    <s v="111"/>
    <n v="6006"/>
    <n v="32"/>
    <n v="129"/>
    <n v="161"/>
    <n v="0"/>
    <n v="161"/>
    <n v="17"/>
    <n v="17"/>
    <n v="5.3666666666666663"/>
    <n v="17.44109589041096"/>
    <s v="17-19"/>
    <s v="Z"/>
    <n v="16"/>
    <n v="17"/>
    <s v="1"/>
    <s v="05002025"/>
    <s v="2121"/>
    <s v="19-K05-01"/>
    <s v="P°#mß platba H"/>
    <n v="2.0066000000000002"/>
    <n v="2.0066000000000002"/>
    <n v="0"/>
    <x v="2"/>
    <m/>
    <m/>
    <n v="51301"/>
    <n v="0"/>
    <n v="0"/>
    <n v="0"/>
    <n v="124882.75760000001"/>
    <m/>
  </r>
  <r>
    <n v="30199660"/>
    <d v="2022-07-01T00:00:00"/>
    <d v="2022-05-28T00:00:00"/>
    <d v="2022-07-15T00:00:00"/>
    <s v="0562244463"/>
    <d v="2005-12-24T00:00:00"/>
    <s v="211"/>
    <n v="5999"/>
    <n v="7"/>
    <n v="147"/>
    <n v="154"/>
    <n v="0"/>
    <n v="154"/>
    <n v="17"/>
    <n v="17"/>
    <n v="5.1333333333333337"/>
    <n v="17.421917808219177"/>
    <s v="17-19"/>
    <s v="Z"/>
    <n v="48"/>
    <n v="49"/>
    <s v="1"/>
    <s v="05002025"/>
    <s v="2121"/>
    <s v="19-K08-01"/>
    <s v="P°#mß platba H"/>
    <n v="4.9150999999999998"/>
    <n v="4.9150999999999998"/>
    <n v="0"/>
    <x v="17"/>
    <s v="E038"/>
    <m/>
    <n v="107429"/>
    <n v="0"/>
    <n v="0"/>
    <n v="0"/>
    <n v="305896.16359999997"/>
    <m/>
  </r>
  <r>
    <n v="30236945"/>
    <d v="2022-02-01T00:00:00"/>
    <d v="2022-01-23T00:00:00"/>
    <d v="2022-02-16T00:00:00"/>
    <s v="0558304549"/>
    <d v="2005-08-30T00:00:00"/>
    <s v="111"/>
    <n v="5990"/>
    <n v="123"/>
    <n v="22"/>
    <n v="145"/>
    <n v="0"/>
    <n v="145"/>
    <n v="17"/>
    <n v="17"/>
    <n v="4.833333333333333"/>
    <n v="17.397260273972602"/>
    <s v="17-19"/>
    <s v="Z"/>
    <n v="24"/>
    <n v="25"/>
    <s v="1"/>
    <s v="05002025"/>
    <s v="2121"/>
    <s v="19-K06-02"/>
    <s v="P°#mß platba H"/>
    <n v="2.2951000000000001"/>
    <n v="2.2951000000000001"/>
    <n v="0"/>
    <x v="2"/>
    <m/>
    <m/>
    <n v="63782"/>
    <n v="0"/>
    <n v="0"/>
    <n v="0"/>
    <n v="142837.84360000002"/>
    <m/>
  </r>
  <r>
    <n v="30268372"/>
    <d v="2022-06-01T00:00:00"/>
    <d v="2022-05-04T00:00:00"/>
    <d v="2022-06-09T00:00:00"/>
    <s v="0562127423"/>
    <d v="2005-12-12T00:00:00"/>
    <s v="207"/>
    <n v="5987"/>
    <n v="19"/>
    <n v="123"/>
    <n v="142"/>
    <n v="0"/>
    <n v="142"/>
    <n v="17"/>
    <n v="17"/>
    <n v="4.7333333333333334"/>
    <n v="17.389041095890413"/>
    <s v="17-19"/>
    <s v="Z"/>
    <n v="36"/>
    <n v="37"/>
    <s v="1"/>
    <s v="05002025"/>
    <s v="2121"/>
    <s v="19-K08-01"/>
    <s v="P°#mß platba H"/>
    <n v="4.9150999999999998"/>
    <n v="4.9150999999999998"/>
    <n v="0"/>
    <x v="18"/>
    <m/>
    <m/>
    <n v="105032"/>
    <n v="0"/>
    <n v="0"/>
    <n v="0"/>
    <n v="305896.16359999997"/>
    <m/>
  </r>
  <r>
    <n v="30263541"/>
    <d v="2022-07-01T00:00:00"/>
    <d v="2022-05-12T00:00:00"/>
    <d v="2022-07-20T00:00:00"/>
    <s v="0562212409"/>
    <d v="2005-12-21T00:00:00"/>
    <s v="111"/>
    <n v="5986"/>
    <n v="10"/>
    <n v="131"/>
    <n v="141"/>
    <n v="0"/>
    <n v="141"/>
    <n v="17"/>
    <n v="17"/>
    <n v="4.7"/>
    <n v="17.386301369863013"/>
    <s v="17-19"/>
    <s v="Z"/>
    <n v="69"/>
    <n v="70"/>
    <s v="6"/>
    <s v="05002025"/>
    <s v="2121"/>
    <s v="19-K08-01"/>
    <s v="P°#mß platba H"/>
    <n v="5.0307490000000001"/>
    <n v="5.0307490000000001"/>
    <n v="0"/>
    <x v="3"/>
    <s v="N911"/>
    <m/>
    <n v="163518"/>
    <n v="0"/>
    <n v="0"/>
    <n v="0"/>
    <n v="313093.69476400001"/>
    <m/>
  </r>
  <r>
    <n v="30257175"/>
    <d v="2022-05-01T00:00:00"/>
    <d v="2022-04-05T00:00:00"/>
    <d v="2022-05-17T00:00:00"/>
    <s v="0561172964"/>
    <d v="2005-11-17T00:00:00"/>
    <s v="207"/>
    <n v="5983"/>
    <n v="44"/>
    <n v="94"/>
    <n v="138"/>
    <n v="0"/>
    <n v="138"/>
    <n v="17"/>
    <n v="17"/>
    <n v="4.5999999999999996"/>
    <n v="17.378082191780823"/>
    <s v="17-19"/>
    <s v="Z"/>
    <n v="42"/>
    <n v="43"/>
    <s v="1"/>
    <s v="05002025"/>
    <s v="2121"/>
    <s v="19-K08-01"/>
    <s v="P°#mß platba H"/>
    <n v="4.9150999999999998"/>
    <n v="4.9150999999999998"/>
    <n v="0"/>
    <x v="0"/>
    <m/>
    <m/>
    <n v="103475"/>
    <n v="0"/>
    <n v="0"/>
    <n v="0"/>
    <n v="305896.16359999997"/>
    <m/>
  </r>
  <r>
    <n v="30206858"/>
    <d v="2022-12-01T00:00:00"/>
    <d v="2022-11-24T00:00:00"/>
    <d v="2022-12-19T00:00:00"/>
    <s v="0657164475"/>
    <d v="2006-07-16T00:00:00"/>
    <s v="111"/>
    <n v="5975"/>
    <n v="168"/>
    <n v="327"/>
    <n v="495"/>
    <n v="1"/>
    <n v="130"/>
    <n v="16"/>
    <n v="17"/>
    <n v="4.333333333333333"/>
    <n v="17.356164383561644"/>
    <s v="17-19"/>
    <s v="Z"/>
    <n v="25"/>
    <n v="26"/>
    <s v="1"/>
    <s v="05002025"/>
    <s v="2121"/>
    <s v="19-K06-01"/>
    <s v="P°#mß platba H"/>
    <n v="2.5385"/>
    <n v="2.5385"/>
    <n v="0"/>
    <x v="2"/>
    <m/>
    <m/>
    <n v="58853"/>
    <n v="0"/>
    <n v="0"/>
    <n v="0"/>
    <n v="157986.08600000001"/>
    <m/>
  </r>
  <r>
    <n v="30236476"/>
    <d v="2022-11-01T00:00:00"/>
    <d v="2022-10-20T00:00:00"/>
    <d v="2022-11-16T00:00:00"/>
    <s v="0656224734"/>
    <d v="2006-06-22T00:00:00"/>
    <s v="111"/>
    <n v="5964"/>
    <n v="192"/>
    <n v="292"/>
    <n v="484"/>
    <n v="1"/>
    <n v="119"/>
    <n v="16"/>
    <n v="17"/>
    <n v="3.9666666666666668"/>
    <n v="17.326027397260273"/>
    <s v="17-19"/>
    <s v="Z"/>
    <n v="27"/>
    <n v="28"/>
    <s v="1"/>
    <s v="05002025"/>
    <s v="2121"/>
    <s v="19-K06-01"/>
    <s v="P°#mß platba H"/>
    <n v="2.5385"/>
    <n v="2.5385"/>
    <n v="0"/>
    <x v="2"/>
    <m/>
    <m/>
    <n v="64544"/>
    <n v="55.78"/>
    <n v="0"/>
    <n v="0"/>
    <n v="157986.08600000001"/>
    <m/>
  </r>
  <r>
    <n v="30271803"/>
    <d v="2022-09-01T00:00:00"/>
    <d v="2022-09-15T00:00:00"/>
    <d v="2022-09-30T00:00:00"/>
    <s v="0655201954"/>
    <d v="2006-05-20T00:00:00"/>
    <s v="205"/>
    <n v="5962"/>
    <n v="225"/>
    <n v="257"/>
    <n v="482"/>
    <n v="1"/>
    <n v="117"/>
    <n v="16"/>
    <n v="17"/>
    <n v="3.9"/>
    <n v="17.32054794520548"/>
    <s v="17-19"/>
    <s v="Z"/>
    <n v="15"/>
    <n v="16"/>
    <s v="1"/>
    <s v="05002025"/>
    <s v="2121"/>
    <s v="19-K05-01"/>
    <s v="P°#mß platba H"/>
    <n v="2.0066000000000002"/>
    <n v="2.0066000000000002"/>
    <n v="0"/>
    <x v="2"/>
    <m/>
    <m/>
    <n v="38133"/>
    <n v="0"/>
    <n v="0"/>
    <n v="0"/>
    <n v="124882.75760000001"/>
    <m/>
  </r>
  <r>
    <n v="30264784"/>
    <d v="2022-05-01T00:00:00"/>
    <d v="2022-04-03T00:00:00"/>
    <d v="2022-05-05T00:00:00"/>
    <s v="0512084749"/>
    <d v="2005-12-08T00:00:00"/>
    <s v="207"/>
    <n v="5960"/>
    <n v="23"/>
    <n v="92"/>
    <n v="115"/>
    <n v="0"/>
    <n v="115"/>
    <n v="17"/>
    <n v="17"/>
    <n v="3.8333333333333335"/>
    <n v="17.315068493150687"/>
    <s v="17-19"/>
    <s v="M"/>
    <n v="32"/>
    <n v="33"/>
    <s v="1"/>
    <s v="05002025"/>
    <s v="2121"/>
    <s v="19-K08-01"/>
    <s v="P°#mß platba H"/>
    <n v="4.9150999999999998"/>
    <n v="4.9150999999999998"/>
    <n v="0"/>
    <x v="15"/>
    <s v="R040"/>
    <s v="R391"/>
    <n v="108485"/>
    <n v="0"/>
    <n v="0"/>
    <n v="0"/>
    <n v="305896.16359999997"/>
    <m/>
  </r>
  <r>
    <n v="30199251"/>
    <d v="2022-06-01T00:00:00"/>
    <d v="2022-05-17T00:00:00"/>
    <d v="2022-06-22T00:00:00"/>
    <s v="0651284920"/>
    <d v="2006-01-28T00:00:00"/>
    <s v="211"/>
    <n v="5953"/>
    <n v="337"/>
    <n v="136"/>
    <n v="473"/>
    <n v="1"/>
    <n v="108"/>
    <n v="16"/>
    <n v="17"/>
    <n v="3.6"/>
    <n v="17.295890410958904"/>
    <s v="17-19"/>
    <s v="Z"/>
    <n v="36"/>
    <n v="37"/>
    <s v="1"/>
    <s v="05002025"/>
    <s v="2121"/>
    <s v="19-K07-01"/>
    <s v="P°#mß platba H"/>
    <n v="3.0285000000000002"/>
    <n v="3.0285000000000002"/>
    <n v="0"/>
    <x v="19"/>
    <s v="F608"/>
    <s v="E780"/>
    <n v="96281"/>
    <n v="0"/>
    <n v="0"/>
    <n v="0"/>
    <n v="188481.72600000002"/>
    <m/>
  </r>
  <r>
    <n v="30202831"/>
    <d v="2022-02-01T00:00:00"/>
    <d v="2022-02-23T00:00:00"/>
    <d v="2022-02-23T00:00:00"/>
    <s v="0511071957"/>
    <d v="2005-11-07T00:00:00"/>
    <s v="205"/>
    <n v="5952"/>
    <n v="54"/>
    <n v="53"/>
    <n v="107"/>
    <n v="0"/>
    <n v="107"/>
    <n v="17"/>
    <n v="17"/>
    <n v="3.5666666666666669"/>
    <n v="17.293150684931508"/>
    <s v="17-19"/>
    <s v="M"/>
    <n v="1"/>
    <n v="1"/>
    <s v="5"/>
    <s v="05002025"/>
    <s v="2121"/>
    <s v="19-K01-02"/>
    <s v="P°#mß platba H"/>
    <n v="0.36433300000000002"/>
    <n v="0.36433300000000002"/>
    <n v="0"/>
    <x v="20"/>
    <s v="F447"/>
    <s v="F432"/>
    <n v="3362"/>
    <n v="0"/>
    <n v="0"/>
    <n v="0"/>
    <n v="22674.628588"/>
    <m/>
  </r>
  <r>
    <n v="30203238"/>
    <d v="2022-09-01T00:00:00"/>
    <d v="2022-09-25T00:00:00"/>
    <d v="2022-09-30T00:00:00"/>
    <s v="0656174640"/>
    <d v="2006-06-17T00:00:00"/>
    <s v="207"/>
    <n v="5944"/>
    <n v="197"/>
    <n v="267"/>
    <n v="464"/>
    <n v="1"/>
    <n v="99"/>
    <n v="16"/>
    <n v="17"/>
    <n v="3.3"/>
    <n v="17.271232876712329"/>
    <s v="17-19"/>
    <s v="Z"/>
    <n v="5"/>
    <n v="6"/>
    <s v="6"/>
    <s v="05002025"/>
    <s v="2121"/>
    <s v="19-K03-01"/>
    <s v="P°#mß platba H"/>
    <n v="1.3039000000000001"/>
    <n v="1.3039000000000001"/>
    <n v="0"/>
    <x v="2"/>
    <m/>
    <m/>
    <n v="16638"/>
    <n v="0"/>
    <n v="0"/>
    <n v="0"/>
    <n v="81149.520400000009"/>
    <m/>
  </r>
  <r>
    <n v="30210698"/>
    <d v="2022-10-01T00:00:00"/>
    <d v="2022-09-02T00:00:00"/>
    <d v="2022-10-12T00:00:00"/>
    <s v="0655274499"/>
    <d v="2006-05-27T00:00:00"/>
    <s v="207"/>
    <n v="5942"/>
    <n v="218"/>
    <n v="244"/>
    <n v="462"/>
    <n v="1"/>
    <n v="97"/>
    <n v="16"/>
    <n v="17"/>
    <n v="3.2333333333333334"/>
    <n v="17.265753424657536"/>
    <s v="17-19"/>
    <s v="Z"/>
    <n v="40"/>
    <n v="41"/>
    <s v="1"/>
    <s v="05002025"/>
    <s v="2121"/>
    <s v="19-K08-01"/>
    <s v="P°#mß platba H"/>
    <n v="4.9150999999999998"/>
    <n v="4.9150999999999998"/>
    <n v="0"/>
    <x v="0"/>
    <s v="F502"/>
    <s v="D689"/>
    <n v="92454"/>
    <n v="0"/>
    <n v="0"/>
    <n v="0"/>
    <n v="305896.16359999997"/>
    <m/>
  </r>
  <r>
    <n v="30248672"/>
    <d v="2022-10-01T00:00:00"/>
    <d v="2022-10-05T00:00:00"/>
    <d v="2022-10-18T00:00:00"/>
    <s v="0657082404"/>
    <d v="2006-07-08T00:00:00"/>
    <s v="111"/>
    <n v="5933"/>
    <n v="176"/>
    <n v="277"/>
    <n v="453"/>
    <n v="1"/>
    <n v="88"/>
    <n v="16"/>
    <n v="17"/>
    <n v="2.9333333333333331"/>
    <n v="17.241095890410961"/>
    <s v="17-19"/>
    <s v="Z"/>
    <n v="13"/>
    <n v="14"/>
    <s v="5"/>
    <s v="05002025"/>
    <s v="2121"/>
    <s v="19-K04-01"/>
    <s v="P°#mß platba H"/>
    <n v="1.6146"/>
    <n v="1.6146"/>
    <n v="0"/>
    <x v="2"/>
    <s v="F608"/>
    <m/>
    <n v="41292"/>
    <n v="0"/>
    <n v="0"/>
    <n v="0"/>
    <n v="100486.24560000001"/>
    <m/>
  </r>
  <r>
    <n v="30262614"/>
    <d v="2022-05-01T00:00:00"/>
    <d v="2022-03-29T00:00:00"/>
    <d v="2022-05-27T00:00:00"/>
    <s v="0651091958"/>
    <d v="2006-01-09T00:00:00"/>
    <s v="205"/>
    <n v="5923"/>
    <n v="356"/>
    <n v="87"/>
    <n v="443"/>
    <n v="1"/>
    <n v="78"/>
    <n v="16"/>
    <n v="17"/>
    <n v="2.6"/>
    <n v="17.213698630136985"/>
    <s v="17-19"/>
    <s v="Z"/>
    <n v="59"/>
    <n v="60"/>
    <s v="1"/>
    <s v="05002025"/>
    <s v="2121"/>
    <s v="19-K08-01"/>
    <s v="P°#mß platba H"/>
    <n v="4.9150999999999998"/>
    <n v="4.9150999999999998"/>
    <n v="0"/>
    <x v="3"/>
    <s v="N911"/>
    <s v="S507"/>
    <n v="144205"/>
    <n v="0"/>
    <n v="0"/>
    <n v="0"/>
    <n v="305896.16359999997"/>
    <m/>
  </r>
  <r>
    <n v="30263590"/>
    <d v="2022-04-01T00:00:00"/>
    <d v="2022-03-11T00:00:00"/>
    <d v="2022-04-06T00:00:00"/>
    <s v="0562256871"/>
    <d v="2005-12-25T00:00:00"/>
    <s v="207"/>
    <n v="5920"/>
    <n v="6"/>
    <n v="69"/>
    <n v="75"/>
    <n v="0"/>
    <n v="75"/>
    <n v="17"/>
    <n v="17"/>
    <n v="2.5"/>
    <n v="17.205479452054796"/>
    <s v="17-19"/>
    <s v="Z"/>
    <n v="26"/>
    <n v="27"/>
    <s v="1"/>
    <s v="05002025"/>
    <s v="2121"/>
    <s v="19-K07-02"/>
    <s v="P°#mß platba H"/>
    <n v="2.6067"/>
    <n v="2.6067"/>
    <n v="0"/>
    <x v="2"/>
    <m/>
    <m/>
    <n v="56193"/>
    <n v="0"/>
    <n v="0"/>
    <n v="0"/>
    <n v="162230.58120000002"/>
    <m/>
  </r>
  <r>
    <n v="30267912"/>
    <d v="2022-08-01T00:00:00"/>
    <d v="2022-08-01T00:00:00"/>
    <d v="2022-08-30T00:00:00"/>
    <s v="0654514102"/>
    <d v="2006-05-21T00:00:00"/>
    <s v="111"/>
    <n v="5916"/>
    <n v="224"/>
    <n v="212"/>
    <n v="436"/>
    <n v="1"/>
    <n v="71"/>
    <n v="16"/>
    <n v="17"/>
    <n v="2.3666666666666667"/>
    <n v="17.194520547945206"/>
    <s v="17-19"/>
    <s v="Z"/>
    <n v="29"/>
    <n v="30"/>
    <s v="1"/>
    <s v="05002025"/>
    <s v="2121"/>
    <s v="19-K06-01"/>
    <s v="P°#mß platba H"/>
    <n v="2.5385"/>
    <n v="2.5385"/>
    <n v="0"/>
    <x v="2"/>
    <m/>
    <m/>
    <n v="84276"/>
    <n v="21.18"/>
    <n v="0"/>
    <n v="0"/>
    <n v="157986.08600000001"/>
    <m/>
  </r>
  <r>
    <n v="30211740"/>
    <d v="2022-12-01T00:00:00"/>
    <d v="2022-12-01T00:00:00"/>
    <d v="2022-12-29T00:00:00"/>
    <s v="0659234642"/>
    <d v="2006-09-23T00:00:00"/>
    <s v="111"/>
    <n v="5913"/>
    <n v="99"/>
    <n v="334"/>
    <n v="433"/>
    <n v="1"/>
    <n v="68"/>
    <n v="16"/>
    <n v="17"/>
    <n v="2.2666666666666666"/>
    <n v="17.186301369863013"/>
    <s v="17-19"/>
    <s v="Z"/>
    <n v="28"/>
    <n v="29"/>
    <s v="1"/>
    <s v="05002025"/>
    <s v="2121"/>
    <s v="19-K05-01"/>
    <s v="P°#mß platba H"/>
    <n v="2.0066000000000002"/>
    <n v="2.0066000000000002"/>
    <n v="0"/>
    <x v="10"/>
    <s v="T435"/>
    <m/>
    <n v="142074"/>
    <n v="0"/>
    <n v="0"/>
    <n v="0"/>
    <n v="124882.75760000001"/>
    <m/>
  </r>
  <r>
    <n v="30247303"/>
    <d v="2022-12-01T00:00:00"/>
    <d v="2022-10-30T00:00:00"/>
    <d v="2022-12-22T00:00:00"/>
    <s v="0658238735"/>
    <d v="2006-08-23T00:00:00"/>
    <s v="111"/>
    <n v="5912"/>
    <n v="130"/>
    <n v="302"/>
    <n v="432"/>
    <n v="1"/>
    <n v="67"/>
    <n v="16"/>
    <n v="17"/>
    <n v="2.2333333333333334"/>
    <n v="17.183561643835617"/>
    <s v="17-19"/>
    <s v="Z"/>
    <n v="53"/>
    <n v="54"/>
    <s v="1"/>
    <s v="05002025"/>
    <s v="2121"/>
    <s v="19-K08-01"/>
    <s v="P°#mß platba H"/>
    <n v="4.9150999999999998"/>
    <n v="4.9150999999999998"/>
    <n v="0"/>
    <x v="0"/>
    <s v="F808"/>
    <m/>
    <n v="126087"/>
    <n v="0"/>
    <n v="0"/>
    <n v="0"/>
    <n v="305896.16359999997"/>
    <m/>
  </r>
  <r>
    <n v="30194073"/>
    <d v="2022-11-01T00:00:00"/>
    <d v="2022-10-27T00:00:00"/>
    <d v="2022-11-22T00:00:00"/>
    <s v="0658275090"/>
    <d v="2006-08-27T00:00:00"/>
    <s v="211"/>
    <n v="5905"/>
    <n v="126"/>
    <n v="299"/>
    <n v="425"/>
    <n v="1"/>
    <n v="60"/>
    <n v="16"/>
    <n v="17"/>
    <n v="2"/>
    <n v="17.164383561643834"/>
    <s v="17-19"/>
    <s v="Z"/>
    <n v="26"/>
    <n v="27"/>
    <s v="1"/>
    <s v="05002025"/>
    <s v="2121"/>
    <s v="19-K07-01"/>
    <s v="P°#mß platba H"/>
    <n v="3.0285000000000002"/>
    <n v="3.0285000000000002"/>
    <n v="0"/>
    <x v="2"/>
    <s v="F321"/>
    <s v="F608"/>
    <n v="68416"/>
    <n v="0"/>
    <n v="0"/>
    <n v="0"/>
    <n v="188481.72600000002"/>
    <m/>
  </r>
  <r>
    <n v="30203099"/>
    <d v="2022-08-01T00:00:00"/>
    <d v="2022-07-26T00:00:00"/>
    <d v="2022-08-10T00:00:00"/>
    <s v="0655284674"/>
    <d v="2006-05-28T00:00:00"/>
    <s v="111"/>
    <n v="5903"/>
    <n v="217"/>
    <n v="206"/>
    <n v="423"/>
    <n v="1"/>
    <n v="58"/>
    <n v="16"/>
    <n v="17"/>
    <n v="1.9333333333333333"/>
    <n v="17.158904109589042"/>
    <s v="17-19"/>
    <s v="Z"/>
    <n v="15"/>
    <n v="16"/>
    <s v="1"/>
    <s v="05002025"/>
    <s v="2121"/>
    <s v="19-K04-01"/>
    <s v="P°#mß platba H"/>
    <n v="1.6146"/>
    <n v="1.6146"/>
    <n v="0"/>
    <x v="2"/>
    <s v="F501"/>
    <s v="N911"/>
    <n v="31949"/>
    <n v="0"/>
    <n v="0"/>
    <n v="0"/>
    <n v="100486.24560000001"/>
    <m/>
  </r>
  <r>
    <n v="30258844"/>
    <d v="2022-03-01T00:00:00"/>
    <d v="2022-01-28T00:00:00"/>
    <d v="2022-03-02T00:00:00"/>
    <s v="0512194936"/>
    <d v="2005-12-19T00:00:00"/>
    <s v="207"/>
    <n v="5884"/>
    <n v="12"/>
    <n v="27"/>
    <n v="39"/>
    <n v="0"/>
    <n v="39"/>
    <n v="17"/>
    <n v="17"/>
    <n v="1.3"/>
    <n v="17.106849315068494"/>
    <s v="17-19"/>
    <s v="M"/>
    <n v="33"/>
    <n v="34"/>
    <s v="1"/>
    <s v="05002025"/>
    <s v="2121"/>
    <s v="19-K08-02"/>
    <s v="P°#mß platba H"/>
    <n v="4.5654000000000003"/>
    <n v="4.5654000000000003"/>
    <n v="0"/>
    <x v="1"/>
    <s v="F192"/>
    <s v="F101"/>
    <n v="105599"/>
    <n v="0"/>
    <n v="0"/>
    <n v="0"/>
    <n v="284132.23440000002"/>
    <m/>
  </r>
  <r>
    <n v="30194248"/>
    <d v="2022-12-01T00:00:00"/>
    <d v="2022-11-03T00:00:00"/>
    <d v="2022-12-02T00:00:00"/>
    <s v="0659245114"/>
    <d v="2006-09-24T00:00:00"/>
    <s v="111"/>
    <n v="5884"/>
    <n v="98"/>
    <n v="306"/>
    <n v="404"/>
    <n v="1"/>
    <n v="39"/>
    <n v="16"/>
    <n v="17"/>
    <n v="1.3"/>
    <n v="17.106849315068494"/>
    <s v="17-19"/>
    <s v="Z"/>
    <n v="29"/>
    <n v="30"/>
    <s v="5"/>
    <s v="05002025"/>
    <s v="2121"/>
    <s v="19-K07-01"/>
    <s v="P°#mß platba H"/>
    <n v="3.0285000000000002"/>
    <n v="3.0285000000000002"/>
    <n v="0"/>
    <x v="2"/>
    <s v="F608"/>
    <m/>
    <n v="64038"/>
    <n v="0"/>
    <n v="0"/>
    <n v="0"/>
    <n v="188481.72600000002"/>
    <m/>
  </r>
  <r>
    <n v="30194051"/>
    <d v="2022-05-01T00:00:00"/>
    <d v="2022-05-21T00:00:00"/>
    <d v="2022-05-25T00:00:00"/>
    <s v="0654148121"/>
    <d v="2006-04-14T00:00:00"/>
    <s v="207"/>
    <n v="5881"/>
    <n v="261"/>
    <n v="140"/>
    <n v="401"/>
    <n v="1"/>
    <n v="36"/>
    <n v="16"/>
    <n v="17"/>
    <n v="1.2"/>
    <n v="17.098630136986301"/>
    <s v="17-19"/>
    <s v="Z"/>
    <n v="4"/>
    <n v="5"/>
    <s v="2"/>
    <s v="05002025"/>
    <s v="2121"/>
    <s v="19-K02-01"/>
    <s v="P°#mß platba H"/>
    <n v="1.093"/>
    <n v="1.093"/>
    <n v="0"/>
    <x v="0"/>
    <s v="Z915"/>
    <m/>
    <n v="10831"/>
    <n v="0"/>
    <n v="0"/>
    <n v="0"/>
    <n v="68023.948000000004"/>
    <m/>
  </r>
  <r>
    <n v="30213280"/>
    <d v="2022-12-01T00:00:00"/>
    <d v="2022-11-10T00:00:00"/>
    <d v="2022-12-20T00:00:00"/>
    <s v="0660078914"/>
    <d v="2006-10-07T00:00:00"/>
    <s v="207"/>
    <n v="5878"/>
    <n v="85"/>
    <n v="313"/>
    <n v="398"/>
    <n v="1"/>
    <n v="33"/>
    <n v="16"/>
    <n v="17"/>
    <n v="1.1000000000000001"/>
    <n v="17.090410958904108"/>
    <s v="17-19"/>
    <s v="Z"/>
    <n v="40"/>
    <n v="41"/>
    <s v="1"/>
    <s v="05002025"/>
    <s v="2121"/>
    <s v="19-K08-01"/>
    <s v="P°#mß platba H"/>
    <n v="4.9150999999999998"/>
    <n v="4.9150999999999998"/>
    <n v="0"/>
    <x v="0"/>
    <s v="F509"/>
    <m/>
    <n v="110108"/>
    <n v="0"/>
    <n v="0"/>
    <n v="0"/>
    <n v="305896.16359999997"/>
    <m/>
  </r>
  <r>
    <n v="30213289"/>
    <d v="2022-08-01T00:00:00"/>
    <d v="2022-08-19T00:00:00"/>
    <d v="2022-08-19T00:00:00"/>
    <s v="0657214646"/>
    <d v="2006-07-21T00:00:00"/>
    <s v="111"/>
    <n v="5873"/>
    <n v="163"/>
    <n v="230"/>
    <n v="393"/>
    <n v="1"/>
    <n v="28"/>
    <n v="16"/>
    <n v="17"/>
    <n v="0.93333333333333335"/>
    <n v="17.076712328767123"/>
    <s v="17-19"/>
    <s v="Z"/>
    <n v="1"/>
    <n v="1"/>
    <s v="6"/>
    <s v="05002025"/>
    <s v="2121"/>
    <s v="19-K01-01"/>
    <s v="P°#mß platba H"/>
    <n v="0.36433300000000002"/>
    <n v="0.36433300000000002"/>
    <n v="0"/>
    <x v="2"/>
    <m/>
    <m/>
    <n v="7080"/>
    <n v="0"/>
    <n v="0"/>
    <n v="0"/>
    <n v="22674.628588"/>
    <m/>
  </r>
  <r>
    <n v="30258755"/>
    <d v="2022-06-01T00:00:00"/>
    <d v="2022-05-30T00:00:00"/>
    <d v="2022-06-27T00:00:00"/>
    <s v="0655021950"/>
    <d v="2006-05-02T00:00:00"/>
    <s v="205"/>
    <n v="5872"/>
    <n v="243"/>
    <n v="149"/>
    <n v="392"/>
    <n v="1"/>
    <n v="27"/>
    <n v="16"/>
    <n v="17"/>
    <n v="0.9"/>
    <n v="17.073972602739726"/>
    <s v="17-19"/>
    <s v="Z"/>
    <n v="28"/>
    <n v="29"/>
    <s v="1"/>
    <s v="05002025"/>
    <s v="2121"/>
    <s v="19-K06-01"/>
    <s v="P°#mß platba H"/>
    <n v="2.5385"/>
    <n v="2.5385"/>
    <n v="0"/>
    <x v="21"/>
    <m/>
    <m/>
    <n v="93981"/>
    <n v="16.78"/>
    <n v="0"/>
    <n v="0"/>
    <n v="157986.08600000001"/>
    <m/>
  </r>
  <r>
    <n v="30194255"/>
    <d v="2022-11-01T00:00:00"/>
    <d v="2022-10-17T00:00:00"/>
    <d v="2022-11-07T00:00:00"/>
    <s v="0659195097"/>
    <d v="2006-09-19T00:00:00"/>
    <s v="111"/>
    <n v="5872"/>
    <n v="103"/>
    <n v="289"/>
    <n v="392"/>
    <n v="1"/>
    <n v="27"/>
    <n v="16"/>
    <n v="17"/>
    <n v="0.9"/>
    <n v="17.073972602739726"/>
    <s v="17-19"/>
    <s v="Z"/>
    <n v="21"/>
    <n v="22"/>
    <s v="1"/>
    <s v="05002025"/>
    <s v="2121"/>
    <s v="19-K06-01"/>
    <s v="P°#mß platba H"/>
    <n v="2.5385"/>
    <n v="2.5385"/>
    <n v="0"/>
    <x v="0"/>
    <m/>
    <m/>
    <n v="60322"/>
    <n v="0"/>
    <n v="0"/>
    <n v="0"/>
    <n v="157986.08600000001"/>
    <m/>
  </r>
  <r>
    <n v="30204968"/>
    <d v="2022-12-01T00:00:00"/>
    <d v="2022-10-11T00:00:00"/>
    <d v="2022-12-14T00:00:00"/>
    <s v="0659214358"/>
    <d v="2006-09-21T00:00:00"/>
    <s v="211"/>
    <n v="5864"/>
    <n v="101"/>
    <n v="283"/>
    <n v="384"/>
    <n v="1"/>
    <n v="19"/>
    <n v="16"/>
    <n v="17"/>
    <n v="0.6333333333333333"/>
    <n v="17.052054794520547"/>
    <s v="17-19"/>
    <s v="Z"/>
    <n v="64"/>
    <n v="65"/>
    <s v="1"/>
    <s v="05002025"/>
    <s v="2121"/>
    <s v="19-K08-01"/>
    <s v="P°#mß platba H"/>
    <n v="4.9150999999999998"/>
    <n v="4.9150999999999998"/>
    <n v="0"/>
    <x v="0"/>
    <s v="F432"/>
    <m/>
    <n v="187045"/>
    <n v="0"/>
    <n v="333.71"/>
    <n v="0"/>
    <n v="305896.16359999997"/>
    <m/>
  </r>
  <r>
    <n v="30195054"/>
    <d v="2022-03-01T00:00:00"/>
    <d v="2022-03-04T00:00:00"/>
    <d v="2022-03-23T00:00:00"/>
    <s v="0652134912"/>
    <d v="2006-02-13T00:00:00"/>
    <s v="111"/>
    <n v="5863"/>
    <n v="321"/>
    <n v="62"/>
    <n v="383"/>
    <n v="1"/>
    <n v="18"/>
    <n v="16"/>
    <n v="17"/>
    <n v="0.6"/>
    <n v="17.049315068493151"/>
    <s v="17-19"/>
    <s v="Z"/>
    <n v="19"/>
    <n v="20"/>
    <s v="1"/>
    <s v="05002025"/>
    <s v="2121"/>
    <s v="19-K05-01"/>
    <s v="P°#mß platba H"/>
    <n v="2.0066000000000002"/>
    <n v="2.0066000000000002"/>
    <n v="0"/>
    <x v="5"/>
    <s v="F432"/>
    <m/>
    <n v="46406"/>
    <n v="0"/>
    <n v="0"/>
    <n v="0"/>
    <n v="124882.75760000001"/>
    <m/>
  </r>
  <r>
    <n v="30235592"/>
    <d v="2022-01-01T00:00:00"/>
    <d v="2021-11-24T00:00:00"/>
    <d v="2022-01-20T00:00:00"/>
    <s v="0551252405"/>
    <d v="2005-01-25T00:00:00"/>
    <s v="111"/>
    <n v="6147"/>
    <n v="340"/>
    <n v="37"/>
    <n v="377"/>
    <n v="1"/>
    <n v="12"/>
    <n v="16"/>
    <n v="17"/>
    <n v="0.4"/>
    <n v="17.032876712328768"/>
    <s v="17-19"/>
    <s v="Z"/>
    <n v="57"/>
    <n v="58"/>
    <s v="1"/>
    <s v="05002025"/>
    <s v="2121"/>
    <s v="19-K08-02"/>
    <s v="P°#mß platba H"/>
    <n v="4.5654000000000003"/>
    <n v="4.5654000000000003"/>
    <n v="0"/>
    <x v="9"/>
    <s v="F608"/>
    <s v="U6975"/>
    <n v="134646"/>
    <n v="0"/>
    <n v="0"/>
    <n v="0"/>
    <n v="284132.23440000002"/>
    <m/>
  </r>
  <r>
    <n v="30199252"/>
    <d v="2022-03-01T00:00:00"/>
    <d v="2022-02-04T00:00:00"/>
    <d v="2022-03-17T00:00:00"/>
    <s v="0651284920"/>
    <d v="2006-01-28T00:00:00"/>
    <s v="211"/>
    <n v="5851"/>
    <n v="337"/>
    <n v="34"/>
    <n v="371"/>
    <n v="1"/>
    <n v="6"/>
    <n v="16"/>
    <n v="17"/>
    <n v="0.2"/>
    <n v="17.016438356164382"/>
    <s v="17-19"/>
    <s v="Z"/>
    <n v="41"/>
    <n v="42"/>
    <s v="1"/>
    <s v="05002025"/>
    <s v="2121"/>
    <s v="19-K08-01"/>
    <s v="P°#mß platba H"/>
    <n v="4.9150999999999998"/>
    <n v="4.9150999999999998"/>
    <n v="0"/>
    <x v="19"/>
    <s v="F432"/>
    <s v="F608"/>
    <n v="113776"/>
    <n v="0"/>
    <n v="0"/>
    <n v="0"/>
    <n v="305896.16359999997"/>
    <m/>
  </r>
  <r>
    <n v="30258949"/>
    <d v="2022-02-01T00:00:00"/>
    <d v="2022-01-24T00:00:00"/>
    <d v="2022-02-25T00:00:00"/>
    <s v="0651194434"/>
    <d v="2006-01-19T00:00:00"/>
    <s v="207"/>
    <n v="5849"/>
    <n v="346"/>
    <n v="23"/>
    <n v="369"/>
    <n v="1"/>
    <n v="4"/>
    <n v="16"/>
    <n v="17"/>
    <n v="0.13333333333333333"/>
    <n v="17.010958904109589"/>
    <s v="17-19"/>
    <s v="Z"/>
    <n v="32"/>
    <n v="33"/>
    <s v="1"/>
    <s v="05002025"/>
    <s v="2121"/>
    <s v="19-K07-02"/>
    <s v="P°#mß platba H"/>
    <n v="2.6067"/>
    <n v="2.6067"/>
    <n v="0"/>
    <x v="2"/>
    <s v="F191"/>
    <s v="F190"/>
    <n v="103695"/>
    <n v="1.2"/>
    <n v="0"/>
    <n v="0"/>
    <n v="162230.58120000002"/>
    <m/>
  </r>
  <r>
    <n v="30237256"/>
    <d v="2022-03-01T00:00:00"/>
    <d v="2022-03-07T00:00:00"/>
    <d v="2022-03-24T00:00:00"/>
    <s v="0653024471"/>
    <d v="2006-03-02T00:00:00"/>
    <s v="211"/>
    <n v="5849"/>
    <n v="304"/>
    <n v="65"/>
    <n v="369"/>
    <n v="1"/>
    <n v="4"/>
    <n v="16"/>
    <n v="17"/>
    <n v="0.13333333333333333"/>
    <n v="17.010958904109589"/>
    <s v="17-19"/>
    <s v="Z"/>
    <n v="17"/>
    <n v="18"/>
    <s v="1"/>
    <s v="05002025"/>
    <s v="2121"/>
    <s v="19-K05-02"/>
    <s v="P°#mß platba H"/>
    <n v="1.8166"/>
    <n v="1.8166"/>
    <n v="0"/>
    <x v="2"/>
    <s v="U6975"/>
    <m/>
    <n v="43871"/>
    <n v="0"/>
    <n v="0"/>
    <n v="0"/>
    <n v="113057.9176"/>
    <m/>
  </r>
  <r>
    <n v="30243101"/>
    <d v="2022-12-01T00:00:00"/>
    <d v="2022-12-07T00:00:00"/>
    <d v="2022-12-23T00:00:00"/>
    <s v="0662095115"/>
    <d v="2006-12-09T00:00:00"/>
    <s v="111"/>
    <n v="5842"/>
    <n v="22"/>
    <n v="340"/>
    <n v="362"/>
    <n v="0"/>
    <n v="362"/>
    <n v="16"/>
    <n v="16"/>
    <n v="12.066666666666666"/>
    <n v="16.991780821917807"/>
    <s v="14-16"/>
    <s v="Z"/>
    <n v="16"/>
    <n v="17"/>
    <s v="1"/>
    <s v="05002025"/>
    <s v="2121"/>
    <s v="19-K05-01"/>
    <s v="P°#mß platba H"/>
    <n v="2.0066000000000002"/>
    <n v="2.0066000000000002"/>
    <n v="0"/>
    <x v="0"/>
    <m/>
    <m/>
    <n v="42771"/>
    <n v="0"/>
    <n v="0"/>
    <n v="0"/>
    <n v="124882.75760000001"/>
    <m/>
  </r>
  <r>
    <n v="30269779"/>
    <d v="2022-05-01T00:00:00"/>
    <d v="2022-05-06T00:00:00"/>
    <d v="2022-05-12T00:00:00"/>
    <s v="0655134645"/>
    <d v="2006-05-13T00:00:00"/>
    <s v="111"/>
    <n v="5837"/>
    <n v="232"/>
    <n v="125"/>
    <n v="357"/>
    <n v="0"/>
    <n v="357"/>
    <n v="16"/>
    <n v="16"/>
    <n v="11.9"/>
    <n v="16.978082191780821"/>
    <s v="14-16"/>
    <s v="Z"/>
    <n v="6"/>
    <n v="7"/>
    <s v="1"/>
    <s v="05002025"/>
    <s v="2121"/>
    <s v="19-K03-01"/>
    <s v="P°#mß platba H"/>
    <n v="1.3039000000000001"/>
    <n v="1.3039000000000001"/>
    <n v="0"/>
    <x v="2"/>
    <s v="F191"/>
    <m/>
    <n v="17484"/>
    <n v="0"/>
    <n v="0"/>
    <n v="0"/>
    <n v="81149.520400000009"/>
    <m/>
  </r>
  <r>
    <n v="30263516"/>
    <d v="2022-04-01T00:00:00"/>
    <d v="2022-03-22T00:00:00"/>
    <d v="2022-04-27T00:00:00"/>
    <s v="0653304652"/>
    <d v="2006-03-30T00:00:00"/>
    <s v="111"/>
    <n v="5836"/>
    <n v="276"/>
    <n v="80"/>
    <n v="356"/>
    <n v="0"/>
    <n v="356"/>
    <n v="16"/>
    <n v="16"/>
    <n v="11.866666666666667"/>
    <n v="16.975342465753425"/>
    <s v="14-16"/>
    <s v="Z"/>
    <n v="36"/>
    <n v="37"/>
    <s v="1"/>
    <s v="05002025"/>
    <s v="2121"/>
    <s v="19-K08-02"/>
    <s v="P°#mß platba H"/>
    <n v="4.5654000000000003"/>
    <n v="4.5654000000000003"/>
    <n v="0"/>
    <x v="2"/>
    <m/>
    <m/>
    <n v="105492"/>
    <n v="0"/>
    <n v="0"/>
    <n v="0"/>
    <n v="284132.23440000002"/>
    <m/>
  </r>
  <r>
    <n v="30239699"/>
    <d v="2022-08-01T00:00:00"/>
    <d v="2022-06-05T00:00:00"/>
    <d v="2022-08-02T00:00:00"/>
    <s v="0656131949"/>
    <d v="2006-06-13T00:00:00"/>
    <s v="205"/>
    <n v="5836"/>
    <n v="201"/>
    <n v="155"/>
    <n v="356"/>
    <n v="0"/>
    <n v="356"/>
    <n v="16"/>
    <n v="16"/>
    <n v="11.866666666666667"/>
    <n v="16.975342465753425"/>
    <s v="14-16"/>
    <s v="Z"/>
    <n v="58"/>
    <n v="59"/>
    <s v="5"/>
    <s v="05002025"/>
    <s v="2121"/>
    <s v="19-K08-01"/>
    <s v="P°#mß platba H"/>
    <n v="4.9150999999999998"/>
    <n v="4.9150999999999998"/>
    <n v="0"/>
    <x v="2"/>
    <s v="F608"/>
    <m/>
    <n v="162132"/>
    <n v="0"/>
    <n v="0"/>
    <n v="0"/>
    <n v="305896.16359999997"/>
    <m/>
  </r>
  <r>
    <n v="30263517"/>
    <d v="2022-04-01T00:00:00"/>
    <d v="2022-03-15T00:00:00"/>
    <d v="2022-04-01T00:00:00"/>
    <s v="0653294719"/>
    <d v="2006-03-29T00:00:00"/>
    <s v="111"/>
    <n v="5830"/>
    <n v="277"/>
    <n v="73"/>
    <n v="350"/>
    <n v="0"/>
    <n v="350"/>
    <n v="16"/>
    <n v="16"/>
    <n v="11.666666666666666"/>
    <n v="16.958904109589042"/>
    <s v="14-16"/>
    <s v="Z"/>
    <n v="17"/>
    <n v="18"/>
    <s v="1"/>
    <s v="05002025"/>
    <s v="2121"/>
    <s v="19-K05-01"/>
    <s v="P°#mß platba H"/>
    <n v="2.0066000000000002"/>
    <n v="2.0066000000000002"/>
    <n v="0"/>
    <x v="2"/>
    <s v="F191"/>
    <m/>
    <n v="45186"/>
    <n v="0"/>
    <n v="0"/>
    <n v="0"/>
    <n v="124882.75760000001"/>
    <m/>
  </r>
  <r>
    <n v="30195055"/>
    <d v="2022-02-01T00:00:00"/>
    <d v="2022-01-21T00:00:00"/>
    <d v="2022-02-02T00:00:00"/>
    <s v="0652134912"/>
    <d v="2006-02-13T00:00:00"/>
    <s v="111"/>
    <n v="5821"/>
    <n v="321"/>
    <n v="20"/>
    <n v="341"/>
    <n v="0"/>
    <n v="341"/>
    <n v="16"/>
    <n v="16"/>
    <n v="11.366666666666667"/>
    <n v="16.934246575342467"/>
    <s v="14-16"/>
    <s v="Z"/>
    <n v="12"/>
    <n v="13"/>
    <s v="1"/>
    <s v="05002025"/>
    <s v="2121"/>
    <s v="19-K04-01"/>
    <s v="P°#mß platba H"/>
    <n v="1.6146"/>
    <n v="1.6146"/>
    <n v="0"/>
    <x v="5"/>
    <s v="U6975"/>
    <m/>
    <n v="35234"/>
    <n v="0"/>
    <n v="0"/>
    <n v="0"/>
    <n v="100486.24560000001"/>
    <m/>
  </r>
  <r>
    <n v="30272976"/>
    <d v="2022-12-01T00:00:00"/>
    <d v="2022-07-28T00:00:00"/>
    <d v="2022-12-02T00:00:00"/>
    <s v="0658210014"/>
    <d v="2006-08-21T00:00:00"/>
    <s v="111"/>
    <n v="5820"/>
    <n v="132"/>
    <n v="208"/>
    <n v="340"/>
    <n v="0"/>
    <n v="340"/>
    <n v="16"/>
    <n v="16"/>
    <n v="11.333333333333334"/>
    <n v="16.931506849315067"/>
    <s v="14-16"/>
    <s v="Z"/>
    <n v="127"/>
    <n v="128"/>
    <s v="1"/>
    <s v="05002025"/>
    <s v="2121"/>
    <s v="19-K08-01"/>
    <s v="P°#mß platba H"/>
    <n v="8.384582"/>
    <n v="8.384582"/>
    <n v="0"/>
    <x v="11"/>
    <m/>
    <m/>
    <n v="287658"/>
    <n v="0"/>
    <n v="0"/>
    <n v="0"/>
    <n v="521822.84535199997"/>
    <m/>
  </r>
  <r>
    <n v="30217933"/>
    <d v="2022-07-01T00:00:00"/>
    <d v="2022-06-05T00:00:00"/>
    <d v="2022-07-26T00:00:00"/>
    <s v="0657012620"/>
    <d v="2006-07-01T00:00:00"/>
    <s v="207"/>
    <n v="5818"/>
    <n v="183"/>
    <n v="155"/>
    <n v="338"/>
    <n v="0"/>
    <n v="338"/>
    <n v="16"/>
    <n v="16"/>
    <n v="11.266666666666667"/>
    <n v="16.926027397260274"/>
    <s v="14-16"/>
    <s v="Z"/>
    <n v="51"/>
    <n v="52"/>
    <s v="1"/>
    <s v="05002025"/>
    <s v="2121"/>
    <s v="19-K08-01"/>
    <s v="P°#mß platba H"/>
    <n v="4.9150999999999998"/>
    <n v="4.9150999999999998"/>
    <n v="0"/>
    <x v="0"/>
    <s v="F500"/>
    <s v="J301"/>
    <n v="140175"/>
    <n v="0"/>
    <n v="0"/>
    <n v="0"/>
    <n v="305896.16359999997"/>
    <m/>
  </r>
  <r>
    <n v="30259791"/>
    <d v="2022-02-01T00:00:00"/>
    <d v="2022-01-30T00:00:00"/>
    <d v="2022-02-15T00:00:00"/>
    <s v="0653035416"/>
    <d v="2006-03-03T00:00:00"/>
    <s v="111"/>
    <n v="5812"/>
    <n v="303"/>
    <n v="29"/>
    <n v="332"/>
    <n v="0"/>
    <n v="332"/>
    <n v="16"/>
    <n v="16"/>
    <n v="11.066666666666666"/>
    <n v="16.909589041095892"/>
    <s v="14-16"/>
    <s v="Z"/>
    <n v="16"/>
    <n v="17"/>
    <s v="1"/>
    <s v="05002025"/>
    <s v="2121"/>
    <s v="19-K05-02"/>
    <s v="P°#mß platba H"/>
    <n v="1.8166"/>
    <n v="1.8166"/>
    <n v="0"/>
    <x v="2"/>
    <s v="F431"/>
    <s v="U071"/>
    <n v="46758"/>
    <n v="0"/>
    <n v="0"/>
    <n v="0"/>
    <n v="113057.9176"/>
    <m/>
  </r>
  <r>
    <n v="30215627"/>
    <d v="2022-02-01T00:00:00"/>
    <d v="2021-11-26T00:00:00"/>
    <d v="2022-02-11T00:00:00"/>
    <s v="0553114694"/>
    <d v="2005-03-11T00:00:00"/>
    <s v="111"/>
    <n v="6104"/>
    <n v="295"/>
    <n v="35"/>
    <n v="330"/>
    <n v="0"/>
    <n v="330"/>
    <n v="16"/>
    <n v="16"/>
    <n v="11"/>
    <n v="16.904109589041095"/>
    <s v="14-16"/>
    <s v="Z"/>
    <n v="77"/>
    <n v="78"/>
    <s v="1"/>
    <s v="05002025"/>
    <s v="2121"/>
    <s v="19-K08-02"/>
    <s v="P°#mß platba H"/>
    <n v="5.102506"/>
    <n v="5.102506"/>
    <n v="0"/>
    <x v="10"/>
    <s v="F608"/>
    <m/>
    <n v="221716"/>
    <n v="0"/>
    <n v="0"/>
    <n v="0"/>
    <n v="317559.56341599999"/>
    <m/>
  </r>
  <r>
    <n v="30272977"/>
    <d v="2022-08-01T00:00:00"/>
    <d v="2022-07-10T00:00:00"/>
    <d v="2022-08-05T00:00:00"/>
    <s v="0658131947"/>
    <d v="2006-08-13T00:00:00"/>
    <s v="111"/>
    <n v="5810"/>
    <n v="140"/>
    <n v="190"/>
    <n v="330"/>
    <n v="0"/>
    <n v="330"/>
    <n v="16"/>
    <n v="16"/>
    <n v="11"/>
    <n v="16.904109589041095"/>
    <s v="14-16"/>
    <s v="Z"/>
    <n v="26"/>
    <n v="27"/>
    <s v="1"/>
    <s v="05002025"/>
    <s v="2121"/>
    <s v="21-K05-01"/>
    <s v="PauÜßl"/>
    <n v="2.84666"/>
    <n v="2.7991600000000001"/>
    <n v="4.7500000000000001E-2"/>
    <x v="22"/>
    <s v="F928"/>
    <s v="F432"/>
    <n v="185743"/>
    <n v="804.61"/>
    <n v="0"/>
    <n v="804.61"/>
    <n v="218702.05581600001"/>
    <m/>
  </r>
  <r>
    <n v="30270215"/>
    <d v="2022-10-01T00:00:00"/>
    <d v="2022-09-13T00:00:00"/>
    <d v="2022-10-13T00:00:00"/>
    <s v="0659514097"/>
    <d v="2006-10-21T00:00:00"/>
    <s v="111"/>
    <n v="5806"/>
    <n v="71"/>
    <n v="255"/>
    <n v="326"/>
    <n v="0"/>
    <n v="326"/>
    <n v="16"/>
    <n v="16"/>
    <n v="10.866666666666667"/>
    <n v="16.893150684931506"/>
    <s v="14-16"/>
    <s v="Z"/>
    <n v="30"/>
    <n v="31"/>
    <s v="1"/>
    <s v="05002025"/>
    <s v="2121"/>
    <s v="19-K07-01"/>
    <s v="P°#mß platba H"/>
    <n v="3.0285000000000002"/>
    <n v="3.0285000000000002"/>
    <n v="0"/>
    <x v="2"/>
    <m/>
    <m/>
    <n v="90358"/>
    <n v="0"/>
    <n v="0"/>
    <n v="0"/>
    <n v="188481.72600000002"/>
    <m/>
  </r>
  <r>
    <n v="30207250"/>
    <d v="2022-04-01T00:00:00"/>
    <d v="2022-03-17T00:00:00"/>
    <d v="2022-04-27T00:00:00"/>
    <s v="0654294674"/>
    <d v="2006-04-29T00:00:00"/>
    <s v="111"/>
    <n v="5801"/>
    <n v="246"/>
    <n v="75"/>
    <n v="321"/>
    <n v="0"/>
    <n v="321"/>
    <n v="16"/>
    <n v="16"/>
    <n v="10.7"/>
    <n v="16.87945205479452"/>
    <s v="14-16"/>
    <s v="Z"/>
    <n v="41"/>
    <n v="42"/>
    <s v="1"/>
    <s v="05002025"/>
    <s v="2121"/>
    <s v="19-K08-02"/>
    <s v="P°#mß platba H"/>
    <n v="4.5654000000000003"/>
    <n v="4.5654000000000003"/>
    <n v="0"/>
    <x v="0"/>
    <s v="S800"/>
    <m/>
    <n v="104896"/>
    <n v="0"/>
    <n v="0"/>
    <n v="0"/>
    <n v="284132.23440000002"/>
    <m/>
  </r>
  <r>
    <n v="30264782"/>
    <d v="2022-05-01T00:00:00"/>
    <d v="2022-04-21T00:00:00"/>
    <d v="2022-05-24T00:00:00"/>
    <s v="0656054674"/>
    <d v="2006-06-05T00:00:00"/>
    <s v="207"/>
    <n v="5799"/>
    <n v="209"/>
    <n v="110"/>
    <n v="319"/>
    <n v="0"/>
    <n v="319"/>
    <n v="16"/>
    <n v="16"/>
    <n v="10.633333333333333"/>
    <n v="16.873972602739727"/>
    <s v="14-16"/>
    <s v="Z"/>
    <n v="33"/>
    <n v="34"/>
    <s v="1"/>
    <s v="05002025"/>
    <s v="2121"/>
    <s v="19-K08-01"/>
    <s v="P°#mß platba H"/>
    <n v="4.9150999999999998"/>
    <n v="4.9150999999999998"/>
    <n v="0"/>
    <x v="10"/>
    <s v="D500"/>
    <m/>
    <n v="98179"/>
    <n v="0"/>
    <n v="0"/>
    <n v="0"/>
    <n v="305896.16359999997"/>
    <m/>
  </r>
  <r>
    <n v="30253269"/>
    <d v="2022-05-01T00:00:00"/>
    <d v="2022-05-02T00:00:00"/>
    <d v="2022-05-31T00:00:00"/>
    <s v="0656214713"/>
    <d v="2006-06-21T00:00:00"/>
    <s v="207"/>
    <n v="5794"/>
    <n v="193"/>
    <n v="121"/>
    <n v="314"/>
    <n v="0"/>
    <n v="314"/>
    <n v="16"/>
    <n v="16"/>
    <n v="10.466666666666667"/>
    <n v="16.860273972602741"/>
    <s v="14-16"/>
    <s v="Z"/>
    <n v="29"/>
    <n v="30"/>
    <s v="1"/>
    <s v="05002025"/>
    <s v="2121"/>
    <s v="19-K07-01"/>
    <s v="P°#mß platba H"/>
    <n v="3.0285000000000002"/>
    <n v="3.0285000000000002"/>
    <n v="0"/>
    <x v="0"/>
    <m/>
    <m/>
    <n v="74133"/>
    <n v="0"/>
    <n v="0"/>
    <n v="0"/>
    <n v="188481.72600000002"/>
    <m/>
  </r>
  <r>
    <n v="30199046"/>
    <d v="2022-01-01T00:00:00"/>
    <d v="2021-11-19T00:00:00"/>
    <d v="2022-01-04T00:00:00"/>
    <s v="0554044920"/>
    <d v="2005-04-04T00:00:00"/>
    <s v="207"/>
    <n v="6073"/>
    <n v="271"/>
    <n v="42"/>
    <n v="313"/>
    <n v="0"/>
    <n v="313"/>
    <n v="16"/>
    <n v="16"/>
    <n v="10.433333333333334"/>
    <n v="16.857534246575341"/>
    <s v="14-16"/>
    <s v="Z"/>
    <n v="46"/>
    <n v="47"/>
    <s v="5"/>
    <s v="05002025"/>
    <s v="2121"/>
    <s v="19-K08-02"/>
    <s v="P°#mß platba H"/>
    <n v="4.5654000000000003"/>
    <n v="4.5654000000000003"/>
    <n v="0"/>
    <x v="0"/>
    <s v="U6975"/>
    <m/>
    <n v="76005"/>
    <n v="0"/>
    <n v="0"/>
    <n v="0"/>
    <n v="284132.23440000002"/>
    <m/>
  </r>
  <r>
    <n v="30194179"/>
    <d v="2022-07-01T00:00:00"/>
    <d v="2022-06-15T00:00:00"/>
    <d v="2022-07-12T00:00:00"/>
    <s v="0658055112"/>
    <d v="2006-08-05T00:00:00"/>
    <s v="111"/>
    <n v="5793"/>
    <n v="148"/>
    <n v="165"/>
    <n v="313"/>
    <n v="0"/>
    <n v="313"/>
    <n v="16"/>
    <n v="16"/>
    <n v="10.433333333333334"/>
    <n v="16.857534246575341"/>
    <s v="14-16"/>
    <s v="Z"/>
    <n v="27"/>
    <n v="28"/>
    <s v="1"/>
    <s v="05002025"/>
    <s v="2121"/>
    <s v="19-K07-01"/>
    <s v="P°#mß platba H"/>
    <n v="3.0285000000000002"/>
    <n v="3.0285000000000002"/>
    <n v="0"/>
    <x v="0"/>
    <s v="F952"/>
    <m/>
    <n v="66121"/>
    <n v="0"/>
    <n v="0"/>
    <n v="0"/>
    <n v="188481.72600000002"/>
    <m/>
  </r>
  <r>
    <n v="30230136"/>
    <d v="2022-06-01T00:00:00"/>
    <d v="2022-05-18T00:00:00"/>
    <d v="2022-06-15T00:00:00"/>
    <s v="0657091974"/>
    <d v="2006-07-09T00:00:00"/>
    <s v="205"/>
    <n v="5792"/>
    <n v="175"/>
    <n v="137"/>
    <n v="312"/>
    <n v="0"/>
    <n v="312"/>
    <n v="16"/>
    <n v="16"/>
    <n v="10.4"/>
    <n v="16.854794520547944"/>
    <s v="14-16"/>
    <s v="Z"/>
    <n v="28"/>
    <n v="29"/>
    <s v="1"/>
    <s v="05002025"/>
    <s v="2121"/>
    <s v="19-K07-01"/>
    <s v="P°#mß platba H"/>
    <n v="3.0285000000000002"/>
    <n v="3.0285000000000002"/>
    <n v="0"/>
    <x v="2"/>
    <m/>
    <m/>
    <n v="69966"/>
    <n v="0"/>
    <n v="0"/>
    <n v="0"/>
    <n v="188481.72600000002"/>
    <m/>
  </r>
  <r>
    <n v="30217333"/>
    <d v="2022-09-01T00:00:00"/>
    <d v="2022-07-15T00:00:00"/>
    <d v="2022-09-14T00:00:00"/>
    <s v="0659057179"/>
    <d v="2006-09-05T00:00:00"/>
    <s v="207"/>
    <n v="5792"/>
    <n v="117"/>
    <n v="195"/>
    <n v="312"/>
    <n v="0"/>
    <n v="312"/>
    <n v="16"/>
    <n v="16"/>
    <n v="10.4"/>
    <n v="16.854794520547944"/>
    <s v="14-16"/>
    <s v="Z"/>
    <n v="61"/>
    <n v="62"/>
    <s v="1"/>
    <s v="05002025"/>
    <s v="2121"/>
    <s v="19-K08-01"/>
    <s v="P°#mß platba H"/>
    <n v="4.9150999999999998"/>
    <n v="4.9150999999999998"/>
    <n v="0"/>
    <x v="3"/>
    <m/>
    <m/>
    <n v="133601"/>
    <n v="0"/>
    <n v="0"/>
    <n v="0"/>
    <n v="305896.16359999997"/>
    <m/>
  </r>
  <r>
    <n v="30203092"/>
    <d v="2022-06-01T00:00:00"/>
    <d v="2022-05-06T00:00:00"/>
    <d v="2022-06-07T00:00:00"/>
    <s v="0657044927"/>
    <d v="2006-07-04T00:00:00"/>
    <s v="111"/>
    <n v="5785"/>
    <n v="180"/>
    <n v="125"/>
    <n v="305"/>
    <n v="0"/>
    <n v="305"/>
    <n v="16"/>
    <n v="16"/>
    <n v="10.166666666666666"/>
    <n v="16.835616438356166"/>
    <s v="14-16"/>
    <s v="Z"/>
    <n v="32"/>
    <n v="33"/>
    <s v="1"/>
    <s v="05002025"/>
    <s v="2121"/>
    <s v="19-K08-01"/>
    <s v="P°#mß platba H"/>
    <n v="4.9150999999999998"/>
    <n v="4.9150999999999998"/>
    <n v="0"/>
    <x v="2"/>
    <s v="N911"/>
    <s v="G500"/>
    <n v="71714"/>
    <n v="0"/>
    <n v="0"/>
    <n v="0"/>
    <n v="305896.16359999997"/>
    <m/>
  </r>
  <r>
    <n v="30260566"/>
    <d v="2022-02-01T00:00:00"/>
    <d v="2022-01-11T00:00:00"/>
    <d v="2022-02-06T00:00:00"/>
    <s v="0653144657"/>
    <d v="2006-03-14T00:00:00"/>
    <s v="111"/>
    <n v="5782"/>
    <n v="292"/>
    <n v="10"/>
    <n v="302"/>
    <n v="0"/>
    <n v="302"/>
    <n v="16"/>
    <n v="16"/>
    <n v="10.066666666666666"/>
    <n v="16.827397260273973"/>
    <s v="14-16"/>
    <s v="Z"/>
    <n v="26"/>
    <n v="27"/>
    <s v="1"/>
    <s v="05002025"/>
    <s v="2121"/>
    <s v="19-K07-02"/>
    <s v="P°#mß platba H"/>
    <n v="2.6067"/>
    <n v="2.6067"/>
    <n v="0"/>
    <x v="2"/>
    <s v="U071"/>
    <s v="Z290"/>
    <n v="65595"/>
    <n v="0"/>
    <n v="0"/>
    <n v="0"/>
    <n v="162230.58120000002"/>
    <m/>
  </r>
  <r>
    <n v="30203100"/>
    <d v="2022-05-01T00:00:00"/>
    <d v="2022-03-24T00:00:00"/>
    <d v="2022-05-04T00:00:00"/>
    <s v="0655284674"/>
    <d v="2006-05-28T00:00:00"/>
    <s v="111"/>
    <n v="5779"/>
    <n v="217"/>
    <n v="82"/>
    <n v="299"/>
    <n v="0"/>
    <n v="299"/>
    <n v="16"/>
    <n v="16"/>
    <n v="9.9666666666666668"/>
    <n v="16.81917808219178"/>
    <s v="14-16"/>
    <s v="Z"/>
    <n v="41"/>
    <n v="42"/>
    <s v="1"/>
    <s v="05002025"/>
    <s v="2121"/>
    <s v="19-K08-01"/>
    <s v="P°#mß platba H"/>
    <n v="4.9150999999999998"/>
    <n v="4.9150999999999998"/>
    <n v="0"/>
    <x v="5"/>
    <m/>
    <m/>
    <n v="93693"/>
    <n v="0"/>
    <n v="0"/>
    <n v="0"/>
    <n v="305896.16359999997"/>
    <m/>
  </r>
  <r>
    <n v="30277317"/>
    <d v="2022-11-01T00:00:00"/>
    <d v="2022-10-15T00:00:00"/>
    <d v="2022-11-09T00:00:00"/>
    <s v="0662201947"/>
    <d v="2006-12-20T00:00:00"/>
    <s v="207"/>
    <n v="5778"/>
    <n v="11"/>
    <n v="287"/>
    <n v="298"/>
    <n v="0"/>
    <n v="298"/>
    <n v="16"/>
    <n v="16"/>
    <n v="9.9333333333333336"/>
    <n v="16.816438356164383"/>
    <s v="14-16"/>
    <s v="Z"/>
    <n v="25"/>
    <n v="26"/>
    <s v="1"/>
    <s v="05002025"/>
    <s v="2121"/>
    <s v="19-K06-01"/>
    <s v="P°#mß platba H"/>
    <n v="2.5385"/>
    <n v="2.5385"/>
    <n v="0"/>
    <x v="2"/>
    <m/>
    <m/>
    <n v="67150"/>
    <n v="0"/>
    <n v="0"/>
    <n v="0"/>
    <n v="157986.08600000001"/>
    <m/>
  </r>
  <r>
    <n v="30210699"/>
    <d v="2022-03-01T00:00:00"/>
    <d v="2022-03-16T00:00:00"/>
    <d v="2022-03-23T00:00:00"/>
    <s v="0655274499"/>
    <d v="2006-05-27T00:00:00"/>
    <s v="207"/>
    <n v="5772"/>
    <n v="218"/>
    <n v="74"/>
    <n v="292"/>
    <n v="0"/>
    <n v="292"/>
    <n v="16"/>
    <n v="16"/>
    <n v="9.7333333333333325"/>
    <n v="16.8"/>
    <s v="14-16"/>
    <s v="Z"/>
    <n v="7"/>
    <n v="8"/>
    <s v="6"/>
    <s v="05002025"/>
    <s v="2121"/>
    <s v="19-K03-02"/>
    <s v="P°#mß platba H"/>
    <n v="1.3039000000000001"/>
    <n v="1.3039000000000001"/>
    <n v="0"/>
    <x v="0"/>
    <s v="F502"/>
    <s v="F422"/>
    <n v="26651"/>
    <n v="0"/>
    <n v="0"/>
    <n v="0"/>
    <n v="81149.520400000009"/>
    <m/>
  </r>
  <r>
    <n v="30193552"/>
    <d v="2022-01-01T00:00:00"/>
    <d v="2022-01-03T00:00:00"/>
    <d v="2022-01-28T00:00:00"/>
    <s v="0603224479"/>
    <d v="2006-03-22T00:00:00"/>
    <s v="111"/>
    <n v="5766"/>
    <n v="284"/>
    <n v="2"/>
    <n v="286"/>
    <n v="0"/>
    <n v="286"/>
    <n v="16"/>
    <n v="16"/>
    <n v="9.5333333333333332"/>
    <n v="16.783561643835615"/>
    <s v="14-16"/>
    <s v="M"/>
    <n v="25"/>
    <n v="26"/>
    <s v="1"/>
    <s v="05002025"/>
    <s v="2121"/>
    <s v="19-K07-01"/>
    <s v="P°#mß platba H"/>
    <n v="3.0285000000000002"/>
    <n v="3.0285000000000002"/>
    <n v="0"/>
    <x v="23"/>
    <s v="F608"/>
    <s v="F981"/>
    <n v="56092"/>
    <n v="0"/>
    <n v="0"/>
    <n v="0"/>
    <n v="188481.72600000002"/>
    <m/>
  </r>
  <r>
    <n v="30208687"/>
    <d v="2022-04-01T00:00:00"/>
    <d v="2022-03-14T00:00:00"/>
    <d v="2022-04-05T00:00:00"/>
    <s v="0656024710"/>
    <d v="2006-06-02T00:00:00"/>
    <s v="211"/>
    <n v="5764"/>
    <n v="212"/>
    <n v="72"/>
    <n v="284"/>
    <n v="0"/>
    <n v="284"/>
    <n v="16"/>
    <n v="16"/>
    <n v="9.4666666666666668"/>
    <n v="16.778082191780822"/>
    <s v="14-16"/>
    <s v="Z"/>
    <n v="22"/>
    <n v="23"/>
    <s v="1"/>
    <s v="05002025"/>
    <s v="2121"/>
    <s v="19-K06-01"/>
    <s v="P°#mß platba H"/>
    <n v="2.5385"/>
    <n v="2.5385"/>
    <n v="0"/>
    <x v="2"/>
    <m/>
    <m/>
    <n v="58531"/>
    <n v="0"/>
    <n v="0"/>
    <n v="0"/>
    <n v="157986.08600000001"/>
    <m/>
  </r>
  <r>
    <n v="30203111"/>
    <d v="2022-06-01T00:00:00"/>
    <d v="2022-04-12T00:00:00"/>
    <d v="2022-06-01T00:00:00"/>
    <s v="0657034961"/>
    <d v="2006-07-03T00:00:00"/>
    <s v="111"/>
    <n v="5762"/>
    <n v="181"/>
    <n v="101"/>
    <n v="282"/>
    <n v="0"/>
    <n v="282"/>
    <n v="16"/>
    <n v="16"/>
    <n v="9.4"/>
    <n v="16.772602739726029"/>
    <s v="14-16"/>
    <s v="Z"/>
    <n v="50"/>
    <n v="51"/>
    <s v="5"/>
    <s v="05002025"/>
    <s v="2121"/>
    <s v="19-K08-01"/>
    <s v="P°#mß platba H"/>
    <n v="4.9150999999999998"/>
    <n v="4.9150999999999998"/>
    <n v="0"/>
    <x v="2"/>
    <s v="F701"/>
    <s v="U6975"/>
    <n v="137858"/>
    <n v="0"/>
    <n v="0"/>
    <n v="0"/>
    <n v="305896.16359999997"/>
    <m/>
  </r>
  <r>
    <n v="30193946"/>
    <d v="2022-05-01T00:00:00"/>
    <d v="2022-03-22T00:00:00"/>
    <d v="2022-05-05T00:00:00"/>
    <s v="0656165092"/>
    <d v="2006-06-16T00:00:00"/>
    <s v="211"/>
    <n v="5758"/>
    <n v="198"/>
    <n v="80"/>
    <n v="278"/>
    <n v="0"/>
    <n v="278"/>
    <n v="16"/>
    <n v="16"/>
    <n v="9.2666666666666675"/>
    <n v="16.761643835616439"/>
    <s v="14-16"/>
    <s v="Z"/>
    <n v="44"/>
    <n v="45"/>
    <s v="1"/>
    <s v="05002025"/>
    <s v="2121"/>
    <s v="19-K08-01"/>
    <s v="P°#mß platba H"/>
    <n v="4.9150999999999998"/>
    <n v="4.9150999999999998"/>
    <n v="0"/>
    <x v="0"/>
    <m/>
    <m/>
    <n v="114903"/>
    <n v="0"/>
    <n v="0"/>
    <n v="0"/>
    <n v="305896.16359999997"/>
    <m/>
  </r>
  <r>
    <n v="30195013"/>
    <d v="2022-11-01T00:00:00"/>
    <d v="2022-11-09T00:00:00"/>
    <d v="2022-11-16T00:00:00"/>
    <s v="0752045074"/>
    <d v="2007-02-04T00:00:00"/>
    <s v="207"/>
    <n v="5757"/>
    <n v="330"/>
    <n v="312"/>
    <n v="642"/>
    <n v="1"/>
    <n v="277"/>
    <n v="15"/>
    <n v="16"/>
    <n v="9.2333333333333325"/>
    <n v="16.758904109589039"/>
    <s v="14-16"/>
    <s v="Z"/>
    <n v="7"/>
    <n v="8"/>
    <s v="1"/>
    <s v="05002025"/>
    <s v="2121"/>
    <s v="19-K03-01"/>
    <s v="P°#mß platba H"/>
    <n v="1.3039000000000001"/>
    <n v="1.3039000000000001"/>
    <n v="0"/>
    <x v="9"/>
    <s v="F502"/>
    <m/>
    <n v="14716"/>
    <n v="0"/>
    <n v="0"/>
    <n v="0"/>
    <n v="81149.520400000009"/>
    <m/>
  </r>
  <r>
    <n v="30194052"/>
    <d v="2022-01-01T00:00:00"/>
    <d v="2022-01-15T00:00:00"/>
    <d v="2022-01-28T00:00:00"/>
    <s v="0654148121"/>
    <d v="2006-04-14T00:00:00"/>
    <s v="207"/>
    <n v="5755"/>
    <n v="261"/>
    <n v="14"/>
    <n v="275"/>
    <n v="0"/>
    <n v="275"/>
    <n v="16"/>
    <n v="16"/>
    <n v="9.1666666666666661"/>
    <n v="16.753424657534246"/>
    <s v="14-16"/>
    <s v="Z"/>
    <n v="13"/>
    <n v="14"/>
    <s v="1"/>
    <s v="05002025"/>
    <s v="2121"/>
    <s v="19-K04-01"/>
    <s v="P°#mß platba H"/>
    <n v="1.6146"/>
    <n v="1.6146"/>
    <n v="0"/>
    <x v="0"/>
    <s v="Z915"/>
    <s v="F500"/>
    <n v="42973"/>
    <n v="0"/>
    <n v="0"/>
    <n v="0"/>
    <n v="100486.24560000001"/>
    <m/>
  </r>
  <r>
    <n v="30208210"/>
    <d v="2022-08-01T00:00:00"/>
    <d v="2022-07-27T00:00:00"/>
    <d v="2022-08-03T00:00:00"/>
    <s v="0661031954"/>
    <d v="2006-11-03T00:00:00"/>
    <s v="111"/>
    <n v="5745"/>
    <n v="58"/>
    <n v="207"/>
    <n v="265"/>
    <n v="0"/>
    <n v="265"/>
    <n v="16"/>
    <n v="16"/>
    <n v="8.8333333333333339"/>
    <n v="16.726027397260275"/>
    <s v="14-16"/>
    <s v="Z"/>
    <n v="7"/>
    <n v="8"/>
    <s v="1"/>
    <s v="05002025"/>
    <s v="2121"/>
    <s v="19-K03-01"/>
    <s v="P°#mß platba H"/>
    <n v="1.3039000000000001"/>
    <n v="1.3039000000000001"/>
    <n v="0"/>
    <x v="2"/>
    <m/>
    <m/>
    <n v="21757"/>
    <n v="0"/>
    <n v="0"/>
    <n v="0"/>
    <n v="81149.520400000009"/>
    <m/>
  </r>
  <r>
    <n v="30212402"/>
    <d v="2022-12-01T00:00:00"/>
    <d v="2022-10-24T00:00:00"/>
    <d v="2022-12-02T00:00:00"/>
    <s v="0751317853"/>
    <d v="2007-01-31T00:00:00"/>
    <s v="111"/>
    <n v="5745"/>
    <n v="334"/>
    <n v="296"/>
    <n v="630"/>
    <n v="1"/>
    <n v="265"/>
    <n v="15"/>
    <n v="16"/>
    <n v="8.8333333333333339"/>
    <n v="16.726027397260275"/>
    <s v="14-16"/>
    <s v="Z"/>
    <n v="39"/>
    <n v="40"/>
    <s v="1"/>
    <s v="05002025"/>
    <s v="2121"/>
    <s v="19-K08-01"/>
    <s v="P°#mß platba H"/>
    <n v="4.9150999999999998"/>
    <n v="4.9150999999999998"/>
    <n v="0"/>
    <x v="0"/>
    <m/>
    <m/>
    <n v="92606"/>
    <n v="0"/>
    <n v="0"/>
    <n v="0"/>
    <n v="305896.16359999997"/>
    <m/>
  </r>
  <r>
    <n v="30196067"/>
    <d v="2022-01-01T00:00:00"/>
    <d v="2021-11-30T00:00:00"/>
    <d v="2022-01-20T00:00:00"/>
    <s v="0555167855"/>
    <d v="2005-05-16T00:00:00"/>
    <s v="211"/>
    <n v="6042"/>
    <n v="229"/>
    <n v="31"/>
    <n v="260"/>
    <n v="0"/>
    <n v="260"/>
    <n v="16"/>
    <n v="16"/>
    <n v="8.6666666666666661"/>
    <n v="16.712328767123289"/>
    <s v="14-16"/>
    <s v="Z"/>
    <n v="51"/>
    <n v="52"/>
    <s v="1"/>
    <s v="05002025"/>
    <s v="2121"/>
    <s v="19-K08-02"/>
    <s v="P°#mß platba H"/>
    <n v="4.5654000000000003"/>
    <n v="4.5654000000000003"/>
    <n v="0"/>
    <x v="2"/>
    <s v="U6975"/>
    <m/>
    <n v="134502"/>
    <n v="0"/>
    <n v="0"/>
    <n v="0"/>
    <n v="284132.23440000002"/>
    <m/>
  </r>
  <r>
    <n v="30218158"/>
    <d v="2022-01-01T00:00:00"/>
    <d v="2021-12-01T00:00:00"/>
    <d v="2022-01-20T00:00:00"/>
    <s v="0555160848"/>
    <d v="2005-05-16T00:00:00"/>
    <s v="211"/>
    <n v="6043"/>
    <n v="229"/>
    <n v="30"/>
    <n v="259"/>
    <n v="0"/>
    <n v="259"/>
    <n v="16"/>
    <n v="16"/>
    <n v="8.6333333333333329"/>
    <n v="16.709589041095889"/>
    <s v="14-16"/>
    <s v="Z"/>
    <n v="50"/>
    <n v="51"/>
    <s v="5"/>
    <s v="05002025"/>
    <s v="2121"/>
    <s v="19-K08-01"/>
    <s v="P°#mß platba H"/>
    <n v="4.9150999999999998"/>
    <n v="4.9150999999999998"/>
    <n v="0"/>
    <x v="19"/>
    <s v="F608"/>
    <m/>
    <n v="167378"/>
    <n v="0"/>
    <n v="0"/>
    <n v="0"/>
    <n v="305896.16359999997"/>
    <m/>
  </r>
  <r>
    <n v="30195014"/>
    <d v="2022-11-01T00:00:00"/>
    <d v="2022-10-13T00:00:00"/>
    <d v="2022-11-01T00:00:00"/>
    <s v="0752045074"/>
    <d v="2007-02-04T00:00:00"/>
    <s v="207"/>
    <n v="5730"/>
    <n v="330"/>
    <n v="285"/>
    <n v="615"/>
    <n v="1"/>
    <n v="250"/>
    <n v="15"/>
    <n v="16"/>
    <n v="8.3333333333333339"/>
    <n v="16.684931506849313"/>
    <s v="14-16"/>
    <s v="Z"/>
    <n v="19"/>
    <n v="20"/>
    <s v="1"/>
    <s v="05002025"/>
    <s v="2121"/>
    <s v="19-K05-01"/>
    <s v="P°#mß platba H"/>
    <n v="2.0066000000000002"/>
    <n v="2.0066000000000002"/>
    <n v="0"/>
    <x v="9"/>
    <s v="F502"/>
    <m/>
    <n v="43646"/>
    <n v="0"/>
    <n v="0"/>
    <n v="0"/>
    <n v="124882.75760000001"/>
    <m/>
  </r>
  <r>
    <n v="30258756"/>
    <d v="2022-02-01T00:00:00"/>
    <d v="2022-01-02T00:00:00"/>
    <d v="2022-02-10T00:00:00"/>
    <s v="0655021950"/>
    <d v="2006-05-02T00:00:00"/>
    <s v="205"/>
    <n v="5724"/>
    <n v="243"/>
    <n v="1"/>
    <n v="244"/>
    <n v="0"/>
    <n v="244"/>
    <n v="16"/>
    <n v="16"/>
    <n v="8.1333333333333329"/>
    <n v="16.668493150684931"/>
    <s v="14-16"/>
    <s v="Z"/>
    <n v="39"/>
    <n v="40"/>
    <s v="1"/>
    <s v="05002025"/>
    <s v="2121"/>
    <s v="19-K07-02"/>
    <s v="P°#mß platba H"/>
    <n v="2.6067"/>
    <n v="2.6067"/>
    <n v="0"/>
    <x v="23"/>
    <s v="F100"/>
    <s v="F191"/>
    <n v="101256"/>
    <n v="0"/>
    <n v="0"/>
    <n v="0"/>
    <n v="162230.58120000002"/>
    <m/>
  </r>
  <r>
    <n v="30217934"/>
    <d v="2022-03-01T00:00:00"/>
    <d v="2022-03-03T00:00:00"/>
    <d v="2022-03-23T00:00:00"/>
    <s v="0657012620"/>
    <d v="2006-07-01T00:00:00"/>
    <s v="207"/>
    <n v="5724"/>
    <n v="183"/>
    <n v="61"/>
    <n v="244"/>
    <n v="0"/>
    <n v="244"/>
    <n v="16"/>
    <n v="16"/>
    <n v="8.1333333333333329"/>
    <n v="16.668493150684931"/>
    <s v="14-16"/>
    <s v="Z"/>
    <n v="20"/>
    <n v="21"/>
    <s v="6"/>
    <s v="05002025"/>
    <s v="2121"/>
    <s v="19-K06-02"/>
    <s v="P°#mß platba H"/>
    <n v="2.2951000000000001"/>
    <n v="2.2951000000000001"/>
    <n v="0"/>
    <x v="0"/>
    <s v="F500"/>
    <s v="L030"/>
    <n v="59926"/>
    <n v="0"/>
    <n v="0"/>
    <n v="0"/>
    <n v="142837.84360000002"/>
    <m/>
  </r>
  <r>
    <n v="30206859"/>
    <d v="2022-05-01T00:00:00"/>
    <d v="2022-03-18T00:00:00"/>
    <d v="2022-05-03T00:00:00"/>
    <s v="0657164475"/>
    <d v="2006-07-16T00:00:00"/>
    <s v="111"/>
    <n v="5724"/>
    <n v="168"/>
    <n v="76"/>
    <n v="244"/>
    <n v="0"/>
    <n v="244"/>
    <n v="16"/>
    <n v="16"/>
    <n v="8.1333333333333329"/>
    <n v="16.668493150684931"/>
    <s v="14-16"/>
    <s v="Z"/>
    <n v="46"/>
    <n v="47"/>
    <s v="1"/>
    <s v="05002025"/>
    <s v="2121"/>
    <s v="19-K08-01"/>
    <s v="P°#mß platba H"/>
    <n v="4.9150999999999998"/>
    <n v="4.9150999999999998"/>
    <n v="0"/>
    <x v="2"/>
    <m/>
    <m/>
    <n v="117953"/>
    <n v="0"/>
    <n v="0"/>
    <n v="0"/>
    <n v="305896.16359999997"/>
    <m/>
  </r>
  <r>
    <n v="30206253"/>
    <d v="2022-10-01T00:00:00"/>
    <d v="2022-09-04T00:00:00"/>
    <d v="2022-10-14T00:00:00"/>
    <s v="0751024923"/>
    <d v="2007-01-02T00:00:00"/>
    <s v="211"/>
    <n v="5724"/>
    <n v="363"/>
    <n v="246"/>
    <n v="609"/>
    <n v="1"/>
    <n v="244"/>
    <n v="15"/>
    <n v="16"/>
    <n v="8.1333333333333329"/>
    <n v="16.668493150684931"/>
    <s v="14-16"/>
    <s v="Z"/>
    <n v="40"/>
    <n v="41"/>
    <s v="6"/>
    <s v="05002025"/>
    <s v="2121"/>
    <s v="19-K08-01"/>
    <s v="P°#mß platba H"/>
    <n v="4.9150999999999998"/>
    <n v="4.9150999999999998"/>
    <n v="0"/>
    <x v="23"/>
    <s v="F500"/>
    <m/>
    <n v="78016"/>
    <n v="0"/>
    <n v="0"/>
    <n v="0"/>
    <n v="305896.16359999997"/>
    <m/>
  </r>
  <r>
    <n v="30277442"/>
    <d v="2022-11-01T00:00:00"/>
    <d v="2022-10-12T00:00:00"/>
    <d v="2022-11-29T00:00:00"/>
    <s v="0752134680"/>
    <d v="2007-02-13T00:00:00"/>
    <s v="211"/>
    <n v="5720"/>
    <n v="321"/>
    <n v="284"/>
    <n v="605"/>
    <n v="1"/>
    <n v="240"/>
    <n v="15"/>
    <n v="16"/>
    <n v="8"/>
    <n v="16.657534246575342"/>
    <s v="14-16"/>
    <s v="Z"/>
    <n v="48"/>
    <n v="49"/>
    <s v="1"/>
    <s v="05002025"/>
    <s v="2121"/>
    <s v="19-K08-01"/>
    <s v="P°#mß platba H"/>
    <n v="4.9150999999999998"/>
    <n v="4.9150999999999998"/>
    <n v="0"/>
    <x v="0"/>
    <m/>
    <m/>
    <n v="103188"/>
    <n v="0"/>
    <n v="0"/>
    <n v="0"/>
    <n v="305896.16359999997"/>
    <m/>
  </r>
  <r>
    <n v="30260565"/>
    <d v="2022-06-01T00:00:00"/>
    <d v="2022-05-25T00:00:00"/>
    <d v="2022-06-17T00:00:00"/>
    <s v="0659281788"/>
    <d v="2006-09-28T00:00:00"/>
    <s v="111"/>
    <n v="5718"/>
    <n v="94"/>
    <n v="144"/>
    <n v="238"/>
    <n v="0"/>
    <n v="238"/>
    <n v="16"/>
    <n v="16"/>
    <n v="7.9333333333333336"/>
    <n v="16.652054794520549"/>
    <s v="14-16"/>
    <s v="Z"/>
    <n v="23"/>
    <n v="24"/>
    <s v="1"/>
    <s v="05002025"/>
    <s v="2121"/>
    <s v="19-K06-01"/>
    <s v="P°#mß platba H"/>
    <n v="2.5385"/>
    <n v="2.5385"/>
    <n v="0"/>
    <x v="2"/>
    <s v="F608"/>
    <m/>
    <n v="61228"/>
    <n v="0"/>
    <n v="0"/>
    <n v="0"/>
    <n v="157986.08600000001"/>
    <m/>
  </r>
  <r>
    <n v="30203093"/>
    <d v="2022-02-01T00:00:00"/>
    <d v="2022-02-17T00:00:00"/>
    <d v="2022-02-23T00:00:00"/>
    <s v="0657044927"/>
    <d v="2006-07-04T00:00:00"/>
    <s v="111"/>
    <n v="5707"/>
    <n v="180"/>
    <n v="47"/>
    <n v="227"/>
    <n v="0"/>
    <n v="227"/>
    <n v="16"/>
    <n v="16"/>
    <n v="7.5666666666666664"/>
    <n v="16.621917808219177"/>
    <s v="14-16"/>
    <s v="Z"/>
    <n v="6"/>
    <n v="7"/>
    <s v="1"/>
    <s v="05002025"/>
    <s v="2121"/>
    <s v="19-K03-02"/>
    <s v="P°#mß platba H"/>
    <n v="1.3039000000000001"/>
    <n v="1.3039000000000001"/>
    <n v="0"/>
    <x v="3"/>
    <s v="N911"/>
    <m/>
    <n v="13878"/>
    <n v="0"/>
    <n v="0"/>
    <n v="0"/>
    <n v="81149.520400000009"/>
    <m/>
  </r>
  <r>
    <n v="30274631"/>
    <d v="2022-10-01T00:00:00"/>
    <d v="2022-09-22T00:00:00"/>
    <d v="2022-10-31T00:00:00"/>
    <s v="0752084355"/>
    <d v="2007-02-08T00:00:00"/>
    <s v="111"/>
    <n v="5705"/>
    <n v="326"/>
    <n v="264"/>
    <n v="590"/>
    <n v="1"/>
    <n v="225"/>
    <n v="15"/>
    <n v="16"/>
    <n v="7.5"/>
    <n v="16.616438356164384"/>
    <s v="14-16"/>
    <s v="Z"/>
    <n v="39"/>
    <n v="40"/>
    <s v="1"/>
    <s v="05002025"/>
    <s v="2121"/>
    <s v="19-K08-01"/>
    <s v="P°#mß platba H"/>
    <n v="4.9150999999999998"/>
    <n v="4.9150999999999998"/>
    <n v="0"/>
    <x v="2"/>
    <m/>
    <m/>
    <n v="71110"/>
    <n v="0"/>
    <n v="0"/>
    <n v="0"/>
    <n v="305896.16359999997"/>
    <m/>
  </r>
  <r>
    <n v="30213262"/>
    <d v="2022-03-01T00:00:00"/>
    <d v="2022-02-23T00:00:00"/>
    <d v="2022-03-31T00:00:00"/>
    <s v="0657184462"/>
    <d v="2006-07-18T00:00:00"/>
    <s v="211"/>
    <n v="5699"/>
    <n v="166"/>
    <n v="53"/>
    <n v="219"/>
    <n v="0"/>
    <n v="219"/>
    <n v="16"/>
    <n v="16"/>
    <n v="7.3"/>
    <n v="16.600000000000001"/>
    <s v="14-16"/>
    <s v="Z"/>
    <n v="36"/>
    <n v="37"/>
    <s v="1"/>
    <s v="05002025"/>
    <s v="2121"/>
    <s v="19-K08-02"/>
    <s v="P°#mß platba H"/>
    <n v="4.5654000000000003"/>
    <n v="4.5654000000000003"/>
    <n v="0"/>
    <x v="10"/>
    <m/>
    <m/>
    <n v="81364"/>
    <n v="0"/>
    <n v="0"/>
    <n v="0"/>
    <n v="284132.23440000002"/>
    <m/>
  </r>
  <r>
    <n v="30204328"/>
    <d v="2022-03-01T00:00:00"/>
    <d v="2022-02-22T00:00:00"/>
    <d v="2022-03-03T00:00:00"/>
    <s v="0657204559"/>
    <d v="2006-07-20T00:00:00"/>
    <s v="211"/>
    <n v="5696"/>
    <n v="164"/>
    <n v="52"/>
    <n v="216"/>
    <n v="0"/>
    <n v="216"/>
    <n v="16"/>
    <n v="16"/>
    <n v="7.2"/>
    <n v="16.591780821917808"/>
    <s v="14-16"/>
    <s v="Z"/>
    <n v="9"/>
    <n v="10"/>
    <s v="1"/>
    <s v="05002025"/>
    <s v="2121"/>
    <s v="19-K03-03"/>
    <s v="P°#mß platba H"/>
    <n v="0.92810000000000004"/>
    <n v="0.92810000000000004"/>
    <n v="0"/>
    <x v="2"/>
    <s v="F501"/>
    <m/>
    <n v="24254"/>
    <n v="0"/>
    <n v="0"/>
    <n v="0"/>
    <n v="57761.231599999999"/>
    <m/>
  </r>
  <r>
    <n v="30227575"/>
    <d v="2022-10-01T00:00:00"/>
    <d v="2022-09-19T00:00:00"/>
    <d v="2022-10-03T00:00:00"/>
    <s v="0752152764"/>
    <d v="2007-02-15T00:00:00"/>
    <s v="111"/>
    <n v="5695"/>
    <n v="319"/>
    <n v="261"/>
    <n v="580"/>
    <n v="1"/>
    <n v="215"/>
    <n v="15"/>
    <n v="16"/>
    <n v="7.166666666666667"/>
    <n v="16.589041095890412"/>
    <s v="14-16"/>
    <s v="Z"/>
    <n v="14"/>
    <n v="15"/>
    <s v="1"/>
    <s v="05002025"/>
    <s v="2121"/>
    <s v="19-K04-01"/>
    <s v="P°#mß platba H"/>
    <n v="1.6146"/>
    <n v="1.6146"/>
    <n v="0"/>
    <x v="2"/>
    <s v="F608"/>
    <m/>
    <n v="41693"/>
    <n v="0"/>
    <n v="0"/>
    <n v="0"/>
    <n v="100486.24560000001"/>
    <m/>
  </r>
  <r>
    <n v="30224776"/>
    <d v="2022-09-01T00:00:00"/>
    <d v="2022-08-22T00:00:00"/>
    <d v="2022-09-15T00:00:00"/>
    <s v="0701204691"/>
    <d v="2007-01-20T00:00:00"/>
    <s v="111"/>
    <n v="5693"/>
    <n v="345"/>
    <n v="233"/>
    <n v="578"/>
    <n v="1"/>
    <n v="213"/>
    <n v="15"/>
    <n v="16"/>
    <n v="7.1"/>
    <n v="16.583561643835615"/>
    <s v="14-16"/>
    <s v="M"/>
    <n v="24"/>
    <n v="25"/>
    <s v="1"/>
    <s v="05002025"/>
    <s v="2121"/>
    <s v="19-K06-01"/>
    <s v="P°#mß platba H"/>
    <n v="2.5385"/>
    <n v="2.5385"/>
    <n v="0"/>
    <x v="2"/>
    <s v="F608"/>
    <m/>
    <n v="66004"/>
    <n v="0"/>
    <n v="0"/>
    <n v="0"/>
    <n v="157986.08600000001"/>
    <m/>
  </r>
  <r>
    <n v="30271663"/>
    <d v="2022-07-01T00:00:00"/>
    <d v="2022-06-15T00:00:00"/>
    <d v="2022-07-06T00:00:00"/>
    <s v="0661184689"/>
    <d v="2006-11-18T00:00:00"/>
    <s v="111"/>
    <n v="5688"/>
    <n v="43"/>
    <n v="165"/>
    <n v="208"/>
    <n v="0"/>
    <n v="208"/>
    <n v="16"/>
    <n v="16"/>
    <n v="6.9333333333333336"/>
    <n v="16.56986301369863"/>
    <s v="14-16"/>
    <s v="Z"/>
    <n v="21"/>
    <n v="22"/>
    <s v="1"/>
    <s v="05002025"/>
    <s v="2121"/>
    <s v="19-K06-01"/>
    <s v="P°#mß platba H"/>
    <n v="2.5385"/>
    <n v="2.5385"/>
    <n v="0"/>
    <x v="2"/>
    <m/>
    <m/>
    <n v="60813"/>
    <n v="0"/>
    <n v="0"/>
    <n v="0"/>
    <n v="157986.08600000001"/>
    <m/>
  </r>
  <r>
    <n v="30198254"/>
    <d v="2022-01-01T00:00:00"/>
    <d v="2021-12-17T00:00:00"/>
    <d v="2022-01-19T00:00:00"/>
    <s v="0556224658"/>
    <d v="2005-06-22T00:00:00"/>
    <s v="111"/>
    <n v="6022"/>
    <n v="192"/>
    <n v="14"/>
    <n v="206"/>
    <n v="0"/>
    <n v="206"/>
    <n v="16"/>
    <n v="16"/>
    <n v="6.8666666666666663"/>
    <n v="16.564383561643837"/>
    <s v="14-16"/>
    <s v="Z"/>
    <n v="33"/>
    <n v="34"/>
    <s v="1"/>
    <s v="05002025"/>
    <s v="2121"/>
    <s v="19-K07-02"/>
    <s v="P°#mß platba H"/>
    <n v="2.6067"/>
    <n v="2.6067"/>
    <n v="0"/>
    <x v="2"/>
    <s v="F321"/>
    <m/>
    <n v="115669"/>
    <n v="0"/>
    <n v="0"/>
    <n v="0"/>
    <n v="162230.58120000002"/>
    <m/>
  </r>
  <r>
    <n v="30265637"/>
    <d v="2022-05-01T00:00:00"/>
    <d v="2022-04-20T00:00:00"/>
    <d v="2022-05-17T00:00:00"/>
    <s v="0659254739"/>
    <d v="2006-09-25T00:00:00"/>
    <s v="111"/>
    <n v="5686"/>
    <n v="97"/>
    <n v="109"/>
    <n v="206"/>
    <n v="0"/>
    <n v="206"/>
    <n v="16"/>
    <n v="16"/>
    <n v="6.8666666666666663"/>
    <n v="16.564383561643837"/>
    <s v="14-16"/>
    <s v="Z"/>
    <n v="27"/>
    <n v="28"/>
    <s v="1"/>
    <s v="05002025"/>
    <s v="2121"/>
    <s v="19-K06-01"/>
    <s v="P°#mß platba H"/>
    <n v="2.5385"/>
    <n v="2.5385"/>
    <n v="0"/>
    <x v="0"/>
    <s v="U6975"/>
    <m/>
    <n v="76007"/>
    <n v="0"/>
    <n v="0"/>
    <n v="0"/>
    <n v="157986.08600000001"/>
    <m/>
  </r>
  <r>
    <n v="30274013"/>
    <d v="2022-10-01T00:00:00"/>
    <d v="2022-08-22T00:00:00"/>
    <d v="2022-10-31T00:00:00"/>
    <s v="0751317996"/>
    <d v="2007-01-31T00:00:00"/>
    <s v="211"/>
    <n v="5682"/>
    <n v="334"/>
    <n v="233"/>
    <n v="567"/>
    <n v="1"/>
    <n v="202"/>
    <n v="15"/>
    <n v="16"/>
    <n v="6.7333333333333334"/>
    <n v="16.553424657534247"/>
    <s v="14-16"/>
    <s v="Z"/>
    <n v="70"/>
    <n v="71"/>
    <s v="1"/>
    <s v="05002025"/>
    <s v="2121"/>
    <s v="19-K08-01"/>
    <s v="P°#mß platba H"/>
    <n v="5.0885740000000004"/>
    <n v="5.0885740000000004"/>
    <n v="0"/>
    <x v="2"/>
    <m/>
    <m/>
    <n v="144648"/>
    <n v="0"/>
    <n v="0"/>
    <n v="0"/>
    <n v="316692.49146400002"/>
    <m/>
  </r>
  <r>
    <n v="30208614"/>
    <d v="2022-12-01T00:00:00"/>
    <d v="2022-11-12T00:00:00"/>
    <d v="2022-12-21T00:00:00"/>
    <s v="0754234646"/>
    <d v="2007-04-23T00:00:00"/>
    <s v="211"/>
    <n v="5682"/>
    <n v="252"/>
    <n v="315"/>
    <n v="567"/>
    <n v="1"/>
    <n v="202"/>
    <n v="15"/>
    <n v="16"/>
    <n v="6.7333333333333334"/>
    <n v="16.553424657534247"/>
    <s v="14-16"/>
    <s v="Z"/>
    <n v="39"/>
    <n v="40"/>
    <s v="1"/>
    <s v="05002025"/>
    <s v="2121"/>
    <s v="19-K05-01"/>
    <s v="P°#mß platba H"/>
    <n v="2.389678"/>
    <n v="2.389678"/>
    <n v="0"/>
    <x v="2"/>
    <m/>
    <m/>
    <n v="94747"/>
    <n v="21.18"/>
    <n v="0"/>
    <n v="0"/>
    <n v="148724.000008"/>
    <m/>
  </r>
  <r>
    <n v="30261547"/>
    <d v="2022-06-01T00:00:00"/>
    <d v="2022-04-13T00:00:00"/>
    <d v="2022-06-07T00:00:00"/>
    <s v="0659258919"/>
    <d v="2006-09-25T00:00:00"/>
    <s v="111"/>
    <n v="5679"/>
    <n v="97"/>
    <n v="102"/>
    <n v="199"/>
    <n v="0"/>
    <n v="199"/>
    <n v="16"/>
    <n v="16"/>
    <n v="6.6333333333333337"/>
    <n v="16.545205479452054"/>
    <s v="14-16"/>
    <s v="Z"/>
    <n v="55"/>
    <n v="56"/>
    <s v="5"/>
    <s v="05002025"/>
    <s v="2121"/>
    <s v="19-K08-01"/>
    <s v="P°#mß platba H"/>
    <n v="4.9150999999999998"/>
    <n v="4.9150999999999998"/>
    <n v="0"/>
    <x v="0"/>
    <m/>
    <m/>
    <n v="133047"/>
    <n v="0"/>
    <n v="0"/>
    <n v="0"/>
    <n v="305896.16359999997"/>
    <m/>
  </r>
  <r>
    <n v="30194256"/>
    <d v="2022-05-01T00:00:00"/>
    <d v="2022-04-06T00:00:00"/>
    <d v="2022-05-04T00:00:00"/>
    <s v="0659195097"/>
    <d v="2006-09-19T00:00:00"/>
    <s v="111"/>
    <n v="5678"/>
    <n v="103"/>
    <n v="95"/>
    <n v="198"/>
    <n v="0"/>
    <n v="198"/>
    <n v="16"/>
    <n v="16"/>
    <n v="6.6"/>
    <n v="16.542465753424658"/>
    <s v="14-16"/>
    <s v="Z"/>
    <n v="28"/>
    <n v="29"/>
    <s v="1"/>
    <s v="05002025"/>
    <s v="2121"/>
    <s v="19-K07-01"/>
    <s v="P°#mß platba H"/>
    <n v="3.0285000000000002"/>
    <n v="3.0285000000000002"/>
    <n v="0"/>
    <x v="2"/>
    <m/>
    <m/>
    <n v="73403"/>
    <n v="0"/>
    <n v="0"/>
    <n v="0"/>
    <n v="188481.72600000002"/>
    <m/>
  </r>
  <r>
    <n v="30246891"/>
    <d v="2022-06-01T00:00:00"/>
    <d v="2022-04-20T00:00:00"/>
    <d v="2022-06-15T00:00:00"/>
    <s v="0660056903"/>
    <d v="2006-10-05T00:00:00"/>
    <s v="111"/>
    <n v="5676"/>
    <n v="87"/>
    <n v="109"/>
    <n v="196"/>
    <n v="0"/>
    <n v="196"/>
    <n v="16"/>
    <n v="16"/>
    <n v="6.5333333333333332"/>
    <n v="16.536986301369865"/>
    <s v="14-16"/>
    <s v="Z"/>
    <n v="56"/>
    <n v="57"/>
    <s v="1"/>
    <s v="05002025"/>
    <s v="2121"/>
    <s v="19-K08-01"/>
    <s v="P°#mß platba H"/>
    <n v="4.9150999999999998"/>
    <n v="4.9150999999999998"/>
    <n v="0"/>
    <x v="19"/>
    <m/>
    <m/>
    <n v="139087"/>
    <n v="0"/>
    <n v="0"/>
    <n v="0"/>
    <n v="305896.16359999997"/>
    <m/>
  </r>
  <r>
    <n v="30204329"/>
    <d v="2022-02-01T00:00:00"/>
    <d v="2022-01-28T00:00:00"/>
    <d v="2022-02-14T00:00:00"/>
    <s v="0657204559"/>
    <d v="2006-07-20T00:00:00"/>
    <s v="211"/>
    <n v="5671"/>
    <n v="164"/>
    <n v="27"/>
    <n v="191"/>
    <n v="0"/>
    <n v="191"/>
    <n v="16"/>
    <n v="16"/>
    <n v="6.3666666666666663"/>
    <n v="16.523287671232875"/>
    <s v="14-16"/>
    <s v="Z"/>
    <n v="17"/>
    <n v="18"/>
    <s v="1"/>
    <s v="05002025"/>
    <s v="2121"/>
    <s v="19-K05-02"/>
    <s v="P°#mß platba H"/>
    <n v="1.8166"/>
    <n v="1.8166"/>
    <n v="0"/>
    <x v="2"/>
    <s v="F501"/>
    <m/>
    <n v="46362"/>
    <n v="0"/>
    <n v="0"/>
    <n v="0"/>
    <n v="113057.9176"/>
    <m/>
  </r>
  <r>
    <n v="30204970"/>
    <d v="2022-05-01T00:00:00"/>
    <d v="2022-03-31T00:00:00"/>
    <d v="2022-05-11T00:00:00"/>
    <s v="0659214358"/>
    <d v="2006-09-21T00:00:00"/>
    <s v="211"/>
    <n v="5670"/>
    <n v="101"/>
    <n v="89"/>
    <n v="190"/>
    <n v="0"/>
    <n v="190"/>
    <n v="16"/>
    <n v="16"/>
    <n v="6.333333333333333"/>
    <n v="16.520547945205479"/>
    <s v="14-16"/>
    <s v="Z"/>
    <n v="41"/>
    <n v="42"/>
    <s v="1"/>
    <s v="05002025"/>
    <s v="2121"/>
    <s v="19-K08-01"/>
    <s v="P°#mß platba H"/>
    <n v="4.9150999999999998"/>
    <n v="4.9150999999999998"/>
    <n v="0"/>
    <x v="0"/>
    <m/>
    <m/>
    <n v="95183"/>
    <n v="0"/>
    <n v="0"/>
    <n v="0"/>
    <n v="305896.16359999997"/>
    <m/>
  </r>
  <r>
    <n v="30203393"/>
    <d v="2022-02-01T00:00:00"/>
    <d v="2022-01-02T00:00:00"/>
    <d v="2022-02-03T00:00:00"/>
    <s v="0656294727"/>
    <d v="2006-06-29T00:00:00"/>
    <s v="207"/>
    <n v="5666"/>
    <n v="185"/>
    <n v="1"/>
    <n v="186"/>
    <n v="0"/>
    <n v="186"/>
    <n v="16"/>
    <n v="16"/>
    <n v="6.2"/>
    <n v="16.509589041095889"/>
    <s v="14-16"/>
    <s v="Z"/>
    <n v="32"/>
    <n v="33"/>
    <s v="1"/>
    <s v="05002025"/>
    <s v="2121"/>
    <s v="19-K07-02"/>
    <s v="P°#mß platba H"/>
    <n v="2.6067"/>
    <n v="2.6067"/>
    <n v="0"/>
    <x v="0"/>
    <m/>
    <m/>
    <n v="105521"/>
    <n v="0"/>
    <n v="0"/>
    <n v="0"/>
    <n v="162230.58120000002"/>
    <m/>
  </r>
  <r>
    <n v="30211826"/>
    <d v="2022-06-01T00:00:00"/>
    <d v="2022-05-29T00:00:00"/>
    <d v="2022-06-27T00:00:00"/>
    <s v="0661257850"/>
    <d v="2006-11-25T00:00:00"/>
    <s v="111"/>
    <n v="5664"/>
    <n v="36"/>
    <n v="148"/>
    <n v="184"/>
    <n v="0"/>
    <n v="184"/>
    <n v="16"/>
    <n v="16"/>
    <n v="6.1333333333333337"/>
    <n v="16.504109589041096"/>
    <s v="14-16"/>
    <s v="Z"/>
    <n v="29"/>
    <n v="30"/>
    <s v="1"/>
    <s v="05002025"/>
    <s v="2121"/>
    <s v="19-K07-01"/>
    <s v="P°#mß platba H"/>
    <n v="3.0285000000000002"/>
    <n v="3.0285000000000002"/>
    <n v="0"/>
    <x v="1"/>
    <m/>
    <m/>
    <n v="113351"/>
    <n v="0"/>
    <n v="0"/>
    <n v="0"/>
    <n v="188481.72600000002"/>
    <m/>
  </r>
  <r>
    <n v="30194521"/>
    <d v="2022-04-01T00:00:00"/>
    <d v="2022-03-25T00:00:00"/>
    <d v="2022-04-20T00:00:00"/>
    <s v="0659224643"/>
    <d v="2006-09-22T00:00:00"/>
    <s v="111"/>
    <n v="5663"/>
    <n v="100"/>
    <n v="83"/>
    <n v="183"/>
    <n v="0"/>
    <n v="183"/>
    <n v="16"/>
    <n v="16"/>
    <n v="6.1"/>
    <n v="16.5013698630137"/>
    <s v="14-16"/>
    <s v="Z"/>
    <n v="26"/>
    <n v="27"/>
    <s v="1"/>
    <s v="05002025"/>
    <s v="2121"/>
    <s v="19-K06-01"/>
    <s v="P°#mß platba H"/>
    <n v="2.5385"/>
    <n v="2.5385"/>
    <n v="0"/>
    <x v="3"/>
    <s v="N911"/>
    <s v="N300"/>
    <n v="55047"/>
    <n v="0"/>
    <n v="0"/>
    <n v="0"/>
    <n v="157986.08600000001"/>
    <m/>
  </r>
  <r>
    <n v="30203094"/>
    <d v="2022-02-01T00:00:00"/>
    <d v="2022-01-03T00:00:00"/>
    <d v="2022-02-02T00:00:00"/>
    <s v="0657044927"/>
    <d v="2006-07-04T00:00:00"/>
    <s v="111"/>
    <n v="5662"/>
    <n v="180"/>
    <n v="2"/>
    <n v="182"/>
    <n v="0"/>
    <n v="182"/>
    <n v="16"/>
    <n v="16"/>
    <n v="6.0666666666666664"/>
    <n v="16.4986301369863"/>
    <s v="14-16"/>
    <s v="Z"/>
    <n v="30"/>
    <n v="31"/>
    <s v="1"/>
    <s v="05002025"/>
    <s v="2121"/>
    <s v="19-K08-01"/>
    <s v="P°#mß platba H"/>
    <n v="4.9150999999999998"/>
    <n v="4.9150999999999998"/>
    <n v="0"/>
    <x v="3"/>
    <s v="J068"/>
    <s v="U071"/>
    <n v="69676"/>
    <n v="47"/>
    <n v="0"/>
    <n v="0"/>
    <n v="305896.16359999997"/>
    <m/>
  </r>
  <r>
    <n v="30207918"/>
    <d v="2022-12-01T00:00:00"/>
    <d v="2022-10-15T00:00:00"/>
    <d v="2022-12-02T00:00:00"/>
    <s v="0704184657"/>
    <d v="2007-04-18T00:00:00"/>
    <s v="111"/>
    <n v="5659"/>
    <n v="257"/>
    <n v="287"/>
    <n v="544"/>
    <n v="1"/>
    <n v="179"/>
    <n v="15"/>
    <n v="16"/>
    <n v="5.9666666666666668"/>
    <n v="16.490410958904111"/>
    <s v="14-16"/>
    <s v="M"/>
    <n v="48"/>
    <n v="49"/>
    <s v="1"/>
    <s v="05002025"/>
    <s v="2121"/>
    <s v="19-K08-01"/>
    <s v="P°#mß platba H"/>
    <n v="4.9150999999999998"/>
    <n v="4.9150999999999998"/>
    <n v="0"/>
    <x v="24"/>
    <s v="F802"/>
    <m/>
    <n v="127942"/>
    <n v="0"/>
    <n v="0"/>
    <n v="0"/>
    <n v="305896.16359999997"/>
    <m/>
  </r>
  <r>
    <n v="30205485"/>
    <d v="2022-06-01T00:00:00"/>
    <d v="2022-06-17T00:00:00"/>
    <d v="2022-06-30T00:00:00"/>
    <s v="0662254923"/>
    <d v="2006-12-25T00:00:00"/>
    <s v="207"/>
    <n v="5653"/>
    <n v="6"/>
    <n v="167"/>
    <n v="173"/>
    <n v="0"/>
    <n v="173"/>
    <n v="16"/>
    <n v="16"/>
    <n v="5.7666666666666666"/>
    <n v="16.473972602739725"/>
    <s v="14-16"/>
    <s v="Z"/>
    <n v="13"/>
    <n v="14"/>
    <s v="1"/>
    <s v="05002025"/>
    <s v="2121"/>
    <s v="19-K04-01"/>
    <s v="P°#mß platba H"/>
    <n v="1.6146"/>
    <n v="1.6146"/>
    <n v="0"/>
    <x v="2"/>
    <s v="F640"/>
    <m/>
    <n v="37354"/>
    <n v="0"/>
    <n v="0"/>
    <n v="0"/>
    <n v="100486.24560000001"/>
    <m/>
  </r>
  <r>
    <n v="30274632"/>
    <d v="2022-10-01T00:00:00"/>
    <d v="2022-08-26T00:00:00"/>
    <d v="2022-10-11T00:00:00"/>
    <s v="0751644025"/>
    <d v="2007-03-05T00:00:00"/>
    <s v="111"/>
    <n v="5653"/>
    <n v="301"/>
    <n v="237"/>
    <n v="538"/>
    <n v="1"/>
    <n v="173"/>
    <n v="15"/>
    <n v="16"/>
    <n v="5.7666666666666666"/>
    <n v="16.473972602739725"/>
    <s v="14-16"/>
    <s v="Z"/>
    <n v="46"/>
    <n v="47"/>
    <s v="1"/>
    <s v="05002025"/>
    <s v="2121"/>
    <s v="19-K08-01"/>
    <s v="P°#mß platba H"/>
    <n v="4.9150999999999998"/>
    <n v="4.9150999999999998"/>
    <n v="0"/>
    <x v="2"/>
    <s v="E031"/>
    <m/>
    <n v="107493"/>
    <n v="0"/>
    <n v="0"/>
    <n v="0"/>
    <n v="305896.16359999997"/>
    <m/>
  </r>
  <r>
    <n v="30249380"/>
    <d v="2022-03-01T00:00:00"/>
    <d v="2022-02-11T00:00:00"/>
    <d v="2022-03-31T00:00:00"/>
    <s v="0659064692"/>
    <d v="2006-09-06T00:00:00"/>
    <s v="111"/>
    <n v="5637"/>
    <n v="116"/>
    <n v="41"/>
    <n v="157"/>
    <n v="0"/>
    <n v="157"/>
    <n v="16"/>
    <n v="16"/>
    <n v="5.2333333333333334"/>
    <n v="16.43013698630137"/>
    <s v="14-16"/>
    <s v="Z"/>
    <n v="48"/>
    <n v="49"/>
    <s v="1"/>
    <s v="05002025"/>
    <s v="2121"/>
    <s v="19-K08-01"/>
    <s v="P°#mß platba H"/>
    <n v="4.9150999999999998"/>
    <n v="4.9150999999999998"/>
    <n v="0"/>
    <x v="10"/>
    <s v="F608"/>
    <s v="Z915"/>
    <n v="119715"/>
    <n v="0"/>
    <n v="0"/>
    <n v="0"/>
    <n v="305896.16359999997"/>
    <m/>
  </r>
  <r>
    <n v="30268947"/>
    <d v="2022-06-01T00:00:00"/>
    <d v="2022-04-29T00:00:00"/>
    <d v="2022-06-03T00:00:00"/>
    <s v="0661234442"/>
    <d v="2006-11-23T00:00:00"/>
    <s v="111"/>
    <n v="5636"/>
    <n v="38"/>
    <n v="118"/>
    <n v="156"/>
    <n v="0"/>
    <n v="156"/>
    <n v="16"/>
    <n v="16"/>
    <n v="5.2"/>
    <n v="16.427397260273974"/>
    <s v="14-16"/>
    <s v="Z"/>
    <n v="35"/>
    <n v="36"/>
    <s v="6"/>
    <s v="05002025"/>
    <s v="2121"/>
    <s v="19-K08-01"/>
    <s v="P°#mß platba H"/>
    <n v="4.9150999999999998"/>
    <n v="4.9150999999999998"/>
    <n v="0"/>
    <x v="1"/>
    <m/>
    <m/>
    <n v="108743"/>
    <n v="0"/>
    <n v="0"/>
    <n v="0"/>
    <n v="305896.16359999997"/>
    <m/>
  </r>
  <r>
    <n v="30235525"/>
    <d v="2022-07-01T00:00:00"/>
    <d v="2022-06-25T00:00:00"/>
    <d v="2022-07-26T00:00:00"/>
    <s v="0751212638"/>
    <d v="2007-01-21T00:00:00"/>
    <s v="111"/>
    <n v="5634"/>
    <n v="344"/>
    <n v="175"/>
    <n v="519"/>
    <n v="1"/>
    <n v="154"/>
    <n v="15"/>
    <n v="16"/>
    <n v="5.1333333333333337"/>
    <n v="16.421917808219177"/>
    <s v="14-16"/>
    <s v="Z"/>
    <n v="31"/>
    <n v="32"/>
    <s v="1"/>
    <s v="05002025"/>
    <s v="2121"/>
    <s v="19-K05-01"/>
    <s v="P°#mß platba H"/>
    <n v="2.0066000000000002"/>
    <n v="2.0066000000000002"/>
    <n v="0"/>
    <x v="2"/>
    <m/>
    <m/>
    <n v="165744"/>
    <n v="8.39"/>
    <n v="0"/>
    <n v="0"/>
    <n v="124882.75760000001"/>
    <m/>
  </r>
  <r>
    <n v="30227516"/>
    <d v="2022-10-01T00:00:00"/>
    <d v="2022-10-03T00:00:00"/>
    <d v="2022-10-05T00:00:00"/>
    <s v="0755024369"/>
    <d v="2007-05-02T00:00:00"/>
    <s v="207"/>
    <n v="5633"/>
    <n v="243"/>
    <n v="275"/>
    <n v="518"/>
    <n v="1"/>
    <n v="153"/>
    <n v="15"/>
    <n v="16"/>
    <n v="5.0999999999999996"/>
    <n v="16.419178082191781"/>
    <s v="14-16"/>
    <s v="Z"/>
    <n v="2"/>
    <n v="3"/>
    <s v="5"/>
    <s v="05002025"/>
    <s v="2121"/>
    <s v="20-K02-01"/>
    <s v="PauÜßl"/>
    <n v="1.093"/>
    <n v="1.093"/>
    <n v="0"/>
    <x v="25"/>
    <s v="F608"/>
    <m/>
    <n v="13876"/>
    <n v="0"/>
    <n v="0"/>
    <n v="0"/>
    <n v="81793.671300000002"/>
    <m/>
  </r>
  <r>
    <n v="30213660"/>
    <d v="2022-03-01T00:00:00"/>
    <d v="2022-02-22T00:00:00"/>
    <d v="2022-03-30T00:00:00"/>
    <s v="0659225413"/>
    <d v="2006-09-22T00:00:00"/>
    <s v="111"/>
    <n v="5632"/>
    <n v="100"/>
    <n v="52"/>
    <n v="152"/>
    <n v="0"/>
    <n v="152"/>
    <n v="16"/>
    <n v="16"/>
    <n v="5.0666666666666664"/>
    <n v="16.416438356164385"/>
    <s v="14-16"/>
    <s v="Z"/>
    <n v="36"/>
    <n v="37"/>
    <s v="1"/>
    <s v="05002025"/>
    <s v="2121"/>
    <s v="19-K08-02"/>
    <s v="P°#mß platba H"/>
    <n v="4.5654000000000003"/>
    <n v="4.5654000000000003"/>
    <n v="0"/>
    <x v="2"/>
    <s v="R55"/>
    <s v="J00"/>
    <n v="95980"/>
    <n v="0"/>
    <n v="0"/>
    <n v="0"/>
    <n v="284132.23440000002"/>
    <m/>
  </r>
  <r>
    <n v="30211741"/>
    <d v="2022-03-01T00:00:00"/>
    <d v="2022-02-22T00:00:00"/>
    <d v="2022-03-23T00:00:00"/>
    <s v="0659234642"/>
    <d v="2006-09-23T00:00:00"/>
    <s v="111"/>
    <n v="5631"/>
    <n v="99"/>
    <n v="52"/>
    <n v="151"/>
    <n v="0"/>
    <n v="151"/>
    <n v="16"/>
    <n v="16"/>
    <n v="5.0333333333333332"/>
    <n v="16.413698630136988"/>
    <s v="14-16"/>
    <s v="Z"/>
    <n v="29"/>
    <n v="30"/>
    <s v="1"/>
    <s v="05002025"/>
    <s v="2121"/>
    <s v="19-K07-02"/>
    <s v="P°#mß platba H"/>
    <n v="2.6067"/>
    <n v="2.6067"/>
    <n v="0"/>
    <x v="2"/>
    <m/>
    <m/>
    <n v="88057"/>
    <n v="0"/>
    <n v="0"/>
    <n v="0"/>
    <n v="162230.58120000002"/>
    <m/>
  </r>
  <r>
    <n v="30218665"/>
    <d v="2022-04-01T00:00:00"/>
    <d v="2022-03-08T00:00:00"/>
    <d v="2022-04-14T00:00:00"/>
    <s v="0660118965"/>
    <d v="2006-10-11T00:00:00"/>
    <s v="111"/>
    <n v="5627"/>
    <n v="81"/>
    <n v="66"/>
    <n v="147"/>
    <n v="0"/>
    <n v="147"/>
    <n v="16"/>
    <n v="16"/>
    <n v="4.9000000000000004"/>
    <n v="16.402739726027399"/>
    <s v="14-16"/>
    <s v="Z"/>
    <n v="37"/>
    <n v="38"/>
    <s v="1"/>
    <s v="05002025"/>
    <s v="2121"/>
    <s v="19-K08-02"/>
    <s v="P°#mß platba H"/>
    <n v="4.5654000000000003"/>
    <n v="4.5654000000000003"/>
    <n v="0"/>
    <x v="0"/>
    <s v="Z915"/>
    <s v="F192"/>
    <n v="86002"/>
    <n v="0"/>
    <n v="0"/>
    <n v="0"/>
    <n v="284132.23440000002"/>
    <m/>
  </r>
  <r>
    <n v="30261548"/>
    <d v="2022-03-01T00:00:00"/>
    <d v="2022-02-16T00:00:00"/>
    <d v="2022-03-07T00:00:00"/>
    <s v="0659258919"/>
    <d v="2006-09-25T00:00:00"/>
    <s v="111"/>
    <n v="5623"/>
    <n v="97"/>
    <n v="46"/>
    <n v="143"/>
    <n v="0"/>
    <n v="143"/>
    <n v="16"/>
    <n v="16"/>
    <n v="4.7666666666666666"/>
    <n v="16.391780821917809"/>
    <s v="14-16"/>
    <s v="Z"/>
    <n v="19"/>
    <n v="20"/>
    <s v="1"/>
    <s v="05002025"/>
    <s v="2121"/>
    <s v="19-K05-02"/>
    <s v="P°#mß platba H"/>
    <n v="1.8166"/>
    <n v="1.8166"/>
    <n v="0"/>
    <x v="2"/>
    <m/>
    <m/>
    <n v="61566"/>
    <n v="0"/>
    <n v="0"/>
    <n v="0"/>
    <n v="113057.9176"/>
    <m/>
  </r>
  <r>
    <n v="30206861"/>
    <d v="2022-02-01T00:00:00"/>
    <d v="2022-01-26T00:00:00"/>
    <d v="2022-02-25T00:00:00"/>
    <s v="0659094744"/>
    <d v="2006-09-09T00:00:00"/>
    <s v="111"/>
    <n v="5618"/>
    <n v="113"/>
    <n v="25"/>
    <n v="138"/>
    <n v="0"/>
    <n v="138"/>
    <n v="16"/>
    <n v="16"/>
    <n v="4.5999999999999996"/>
    <n v="16.378082191780823"/>
    <s v="14-16"/>
    <s v="Z"/>
    <n v="30"/>
    <n v="31"/>
    <s v="1"/>
    <s v="05002025"/>
    <s v="2121"/>
    <s v="19-K08-02"/>
    <s v="P°#mß platba H"/>
    <n v="4.5654000000000003"/>
    <n v="4.5654000000000003"/>
    <n v="0"/>
    <x v="2"/>
    <s v="U071"/>
    <s v="Z290"/>
    <n v="82263"/>
    <n v="0"/>
    <n v="0"/>
    <n v="0"/>
    <n v="284132.23440000002"/>
    <m/>
  </r>
  <r>
    <n v="30243102"/>
    <d v="2022-05-01T00:00:00"/>
    <d v="2022-04-24T00:00:00"/>
    <d v="2022-05-13T00:00:00"/>
    <s v="0662095115"/>
    <d v="2006-12-09T00:00:00"/>
    <s v="111"/>
    <n v="5615"/>
    <n v="22"/>
    <n v="113"/>
    <n v="135"/>
    <n v="0"/>
    <n v="135"/>
    <n v="16"/>
    <n v="16"/>
    <n v="4.5"/>
    <n v="16.36986301369863"/>
    <s v="14-16"/>
    <s v="Z"/>
    <n v="19"/>
    <n v="20"/>
    <s v="1"/>
    <s v="05002025"/>
    <s v="2121"/>
    <s v="19-K05-01"/>
    <s v="P°#mß platba H"/>
    <n v="2.0066000000000002"/>
    <n v="2.0066000000000002"/>
    <n v="0"/>
    <x v="0"/>
    <s v="U6975"/>
    <m/>
    <n v="55079"/>
    <n v="0"/>
    <n v="0"/>
    <n v="0"/>
    <n v="124882.75760000001"/>
    <m/>
  </r>
  <r>
    <n v="30208214"/>
    <d v="2022-09-01T00:00:00"/>
    <d v="2022-09-08T00:00:00"/>
    <d v="2022-09-29T00:00:00"/>
    <s v="0754304705"/>
    <d v="2007-04-30T00:00:00"/>
    <s v="111"/>
    <n v="5610"/>
    <n v="245"/>
    <n v="250"/>
    <n v="495"/>
    <n v="1"/>
    <n v="130"/>
    <n v="15"/>
    <n v="16"/>
    <n v="4.333333333333333"/>
    <n v="16.356164383561644"/>
    <s v="14-16"/>
    <s v="Z"/>
    <n v="21"/>
    <n v="22"/>
    <s v="5"/>
    <s v="05002025"/>
    <s v="2121"/>
    <s v="19-K06-01"/>
    <s v="P°#mß platba H"/>
    <n v="2.5385"/>
    <n v="2.5385"/>
    <n v="0"/>
    <x v="24"/>
    <m/>
    <m/>
    <n v="43262"/>
    <n v="0"/>
    <n v="0"/>
    <n v="0"/>
    <n v="157986.08600000001"/>
    <m/>
  </r>
  <r>
    <n v="30248052"/>
    <d v="2022-11-01T00:00:00"/>
    <d v="2022-11-03T00:00:00"/>
    <d v="2022-11-30T00:00:00"/>
    <s v="0756261946"/>
    <d v="2007-06-26T00:00:00"/>
    <s v="211"/>
    <n v="5609"/>
    <n v="188"/>
    <n v="306"/>
    <n v="494"/>
    <n v="1"/>
    <n v="129"/>
    <n v="15"/>
    <n v="16"/>
    <n v="4.3"/>
    <n v="16.353424657534248"/>
    <s v="14-16"/>
    <s v="Z"/>
    <n v="27"/>
    <n v="28"/>
    <s v="1"/>
    <s v="05002025"/>
    <s v="2121"/>
    <s v="19-K07-01"/>
    <s v="P°#mß platba H"/>
    <n v="3.0285000000000002"/>
    <n v="3.0285000000000002"/>
    <n v="0"/>
    <x v="2"/>
    <s v="F608"/>
    <s v="D509"/>
    <n v="68754"/>
    <n v="0"/>
    <n v="0"/>
    <n v="0"/>
    <n v="188481.72600000002"/>
    <m/>
  </r>
  <r>
    <n v="30204406"/>
    <d v="2022-03-01T00:00:00"/>
    <d v="2022-02-17T00:00:00"/>
    <d v="2022-03-03T00:00:00"/>
    <s v="0660154924"/>
    <d v="2006-10-15T00:00:00"/>
    <s v="207"/>
    <n v="5604"/>
    <n v="77"/>
    <n v="47"/>
    <n v="124"/>
    <n v="0"/>
    <n v="124"/>
    <n v="16"/>
    <n v="16"/>
    <n v="4.1333333333333337"/>
    <n v="16.339726027397262"/>
    <s v="14-16"/>
    <s v="Z"/>
    <n v="14"/>
    <n v="15"/>
    <s v="1"/>
    <s v="05002025"/>
    <s v="2121"/>
    <s v="19-K04-02"/>
    <s v="P°#mß platba H"/>
    <n v="1.3713"/>
    <n v="1.3713"/>
    <n v="0"/>
    <x v="2"/>
    <s v="U6975"/>
    <m/>
    <n v="39420"/>
    <n v="0"/>
    <n v="0"/>
    <n v="0"/>
    <n v="85344.226800000004"/>
    <m/>
  </r>
  <r>
    <n v="30205871"/>
    <d v="2022-06-01T00:00:00"/>
    <d v="2022-05-08T00:00:00"/>
    <d v="2022-06-02T00:00:00"/>
    <s v="0751034911"/>
    <d v="2007-01-03T00:00:00"/>
    <s v="207"/>
    <n v="5604"/>
    <n v="362"/>
    <n v="127"/>
    <n v="489"/>
    <n v="1"/>
    <n v="124"/>
    <n v="15"/>
    <n v="16"/>
    <n v="4.1333333333333337"/>
    <n v="16.339726027397262"/>
    <s v="14-16"/>
    <s v="Z"/>
    <n v="25"/>
    <n v="26"/>
    <s v="1"/>
    <s v="05002025"/>
    <s v="2121"/>
    <s v="19-K06-01"/>
    <s v="P°#mß platba H"/>
    <n v="2.5385"/>
    <n v="2.5385"/>
    <n v="0"/>
    <x v="0"/>
    <m/>
    <m/>
    <n v="59708"/>
    <n v="0"/>
    <n v="0"/>
    <n v="0"/>
    <n v="157986.08600000001"/>
    <m/>
  </r>
  <r>
    <n v="30259789"/>
    <d v="2022-04-01T00:00:00"/>
    <d v="2022-02-23T00:00:00"/>
    <d v="2022-04-04T00:00:00"/>
    <s v="0660232980"/>
    <d v="2006-10-23T00:00:00"/>
    <s v="111"/>
    <n v="5602"/>
    <n v="69"/>
    <n v="53"/>
    <n v="122"/>
    <n v="0"/>
    <n v="122"/>
    <n v="16"/>
    <n v="16"/>
    <n v="4.0666666666666664"/>
    <n v="16.334246575342465"/>
    <s v="14-16"/>
    <s v="Z"/>
    <n v="40"/>
    <n v="41"/>
    <s v="1"/>
    <s v="05002025"/>
    <s v="2121"/>
    <s v="19-K08-01"/>
    <s v="P°#mß platba H"/>
    <n v="4.9150999999999998"/>
    <n v="4.9150999999999998"/>
    <n v="0"/>
    <x v="10"/>
    <s v="F608"/>
    <m/>
    <n v="97573"/>
    <n v="0"/>
    <n v="0"/>
    <n v="0"/>
    <n v="305896.16359999997"/>
    <m/>
  </r>
  <r>
    <n v="30209925"/>
    <d v="2022-05-01T00:00:00"/>
    <d v="2022-03-08T00:00:00"/>
    <d v="2022-05-06T00:00:00"/>
    <s v="0661064646"/>
    <d v="2006-11-06T00:00:00"/>
    <s v="111"/>
    <n v="5601"/>
    <n v="55"/>
    <n v="66"/>
    <n v="121"/>
    <n v="0"/>
    <n v="121"/>
    <n v="16"/>
    <n v="16"/>
    <n v="4.0333333333333332"/>
    <n v="16.331506849315069"/>
    <s v="14-16"/>
    <s v="Z"/>
    <n v="59"/>
    <n v="60"/>
    <s v="5"/>
    <s v="05002025"/>
    <s v="2121"/>
    <s v="19-K08-01"/>
    <s v="P°#mß platba H"/>
    <n v="4.9150999999999998"/>
    <n v="4.9150999999999998"/>
    <n v="0"/>
    <x v="2"/>
    <s v="F608"/>
    <s v="Z915"/>
    <n v="134507"/>
    <n v="0"/>
    <n v="0"/>
    <n v="0"/>
    <n v="305896.16359999997"/>
    <m/>
  </r>
  <r>
    <n v="30232176"/>
    <d v="2022-01-01T00:00:00"/>
    <d v="2022-01-06T00:00:00"/>
    <d v="2022-01-13T00:00:00"/>
    <s v="0659094458"/>
    <d v="2006-09-09T00:00:00"/>
    <s v="211"/>
    <n v="5598"/>
    <n v="113"/>
    <n v="5"/>
    <n v="118"/>
    <n v="0"/>
    <n v="118"/>
    <n v="16"/>
    <n v="16"/>
    <n v="3.9333333333333331"/>
    <n v="16.323287671232876"/>
    <s v="14-16"/>
    <s v="Z"/>
    <n v="7"/>
    <n v="8"/>
    <s v="5"/>
    <s v="05002025"/>
    <s v="2121"/>
    <s v="19-K03-03"/>
    <s v="P°#mß platba H"/>
    <n v="0.92810000000000004"/>
    <n v="0.92810000000000004"/>
    <n v="0"/>
    <x v="0"/>
    <s v="U6975"/>
    <m/>
    <n v="22609"/>
    <n v="0"/>
    <n v="0"/>
    <n v="0"/>
    <n v="57761.231599999999"/>
    <m/>
  </r>
  <r>
    <n v="30206862"/>
    <d v="2022-01-01T00:00:00"/>
    <d v="2022-01-04T00:00:00"/>
    <d v="2022-01-19T00:00:00"/>
    <s v="0659094744"/>
    <d v="2006-09-09T00:00:00"/>
    <s v="111"/>
    <n v="5596"/>
    <n v="113"/>
    <n v="3"/>
    <n v="116"/>
    <n v="0"/>
    <n v="116"/>
    <n v="16"/>
    <n v="16"/>
    <n v="3.8666666666666667"/>
    <n v="16.317808219178083"/>
    <s v="14-16"/>
    <s v="Z"/>
    <n v="15"/>
    <n v="16"/>
    <s v="1"/>
    <s v="05002025"/>
    <s v="2121"/>
    <s v="19-K05-02"/>
    <s v="P°#mß platba H"/>
    <n v="1.8166"/>
    <n v="1.8166"/>
    <n v="0"/>
    <x v="2"/>
    <s v="U6975"/>
    <m/>
    <n v="41577"/>
    <n v="0"/>
    <n v="0"/>
    <n v="0"/>
    <n v="113057.9176"/>
    <m/>
  </r>
  <r>
    <n v="30208854"/>
    <d v="2022-11-01T00:00:00"/>
    <d v="2022-10-24T00:00:00"/>
    <d v="2022-11-24T00:00:00"/>
    <s v="0756294506"/>
    <d v="2007-06-29T00:00:00"/>
    <s v="111"/>
    <n v="5596"/>
    <n v="185"/>
    <n v="296"/>
    <n v="481"/>
    <n v="1"/>
    <n v="116"/>
    <n v="15"/>
    <n v="16"/>
    <n v="3.8666666666666667"/>
    <n v="16.317808219178083"/>
    <s v="14-16"/>
    <s v="Z"/>
    <n v="31"/>
    <n v="32"/>
    <s v="1"/>
    <s v="05002025"/>
    <s v="2121"/>
    <s v="19-K08-01"/>
    <s v="P°#mß platba H"/>
    <n v="4.9150999999999998"/>
    <n v="4.9150999999999998"/>
    <n v="0"/>
    <x v="2"/>
    <m/>
    <m/>
    <n v="64706"/>
    <n v="0"/>
    <n v="0"/>
    <n v="0"/>
    <n v="305896.16359999997"/>
    <m/>
  </r>
  <r>
    <n v="30200269"/>
    <d v="2022-01-01T00:00:00"/>
    <d v="2021-12-29T00:00:00"/>
    <d v="2022-01-12T00:00:00"/>
    <s v="0559094921"/>
    <d v="2005-09-09T00:00:00"/>
    <s v="111"/>
    <n v="5955"/>
    <n v="113"/>
    <n v="2"/>
    <n v="115"/>
    <n v="0"/>
    <n v="115"/>
    <n v="16"/>
    <n v="16"/>
    <n v="3.8333333333333335"/>
    <n v="16.315068493150687"/>
    <s v="14-16"/>
    <s v="Z"/>
    <n v="14"/>
    <n v="15"/>
    <s v="1"/>
    <s v="05002025"/>
    <s v="2121"/>
    <s v="19-K04-02"/>
    <s v="P°#mß platba H"/>
    <n v="1.3713"/>
    <n v="1.3713"/>
    <n v="0"/>
    <x v="10"/>
    <m/>
    <m/>
    <n v="41327"/>
    <n v="0"/>
    <n v="0"/>
    <n v="0"/>
    <n v="85344.226800000004"/>
    <m/>
  </r>
  <r>
    <n v="30215673"/>
    <d v="2022-11-01T00:00:00"/>
    <d v="2022-09-21T00:00:00"/>
    <d v="2022-11-16T00:00:00"/>
    <s v="0755284508"/>
    <d v="2007-05-28T00:00:00"/>
    <s v="111"/>
    <n v="5595"/>
    <n v="217"/>
    <n v="263"/>
    <n v="480"/>
    <n v="1"/>
    <n v="115"/>
    <n v="15"/>
    <n v="16"/>
    <n v="3.8333333333333335"/>
    <n v="16.315068493150687"/>
    <s v="14-16"/>
    <s v="Z"/>
    <n v="56"/>
    <n v="57"/>
    <s v="1"/>
    <s v="05002025"/>
    <s v="2121"/>
    <s v="19-K08-01"/>
    <s v="P°#mß platba H"/>
    <n v="4.9150999999999998"/>
    <n v="4.9150999999999998"/>
    <n v="0"/>
    <x v="0"/>
    <m/>
    <m/>
    <n v="125191"/>
    <n v="0"/>
    <n v="0"/>
    <n v="0"/>
    <n v="305896.16359999997"/>
    <m/>
  </r>
  <r>
    <n v="30208647"/>
    <d v="2022-12-01T00:00:00"/>
    <d v="2022-11-23T00:00:00"/>
    <d v="2022-12-09T00:00:00"/>
    <s v="0757304647"/>
    <d v="2007-07-30T00:00:00"/>
    <s v="207"/>
    <n v="5595"/>
    <n v="154"/>
    <n v="326"/>
    <n v="480"/>
    <n v="1"/>
    <n v="115"/>
    <n v="15"/>
    <n v="16"/>
    <n v="3.8333333333333335"/>
    <n v="16.315068493150687"/>
    <s v="14-16"/>
    <s v="Z"/>
    <n v="16"/>
    <n v="17"/>
    <s v="5"/>
    <s v="05002025"/>
    <s v="2121"/>
    <s v="19-K05-01"/>
    <s v="P°#mß platba H"/>
    <n v="2.0066000000000002"/>
    <n v="2.0066000000000002"/>
    <n v="0"/>
    <x v="0"/>
    <s v="F501"/>
    <m/>
    <n v="40543"/>
    <n v="0"/>
    <n v="0"/>
    <n v="0"/>
    <n v="124882.75760000001"/>
    <m/>
  </r>
  <r>
    <n v="30195015"/>
    <d v="2022-06-01T00:00:00"/>
    <d v="2022-05-26T00:00:00"/>
    <d v="2022-06-21T00:00:00"/>
    <s v="0752045074"/>
    <d v="2007-02-04T00:00:00"/>
    <s v="207"/>
    <n v="5590"/>
    <n v="330"/>
    <n v="145"/>
    <n v="475"/>
    <n v="1"/>
    <n v="110"/>
    <n v="15"/>
    <n v="16"/>
    <n v="3.6666666666666665"/>
    <n v="16.301369863013697"/>
    <s v="14-16"/>
    <s v="Z"/>
    <n v="26"/>
    <n v="27"/>
    <s v="1"/>
    <s v="05002025"/>
    <s v="2121"/>
    <s v="19-K06-01"/>
    <s v="P°#mß platba H"/>
    <n v="2.5385"/>
    <n v="2.5385"/>
    <n v="0"/>
    <x v="10"/>
    <m/>
    <m/>
    <n v="77260"/>
    <n v="0"/>
    <n v="0"/>
    <n v="0"/>
    <n v="157986.08600000001"/>
    <m/>
  </r>
  <r>
    <n v="30261777"/>
    <d v="2022-02-01T00:00:00"/>
    <d v="2022-02-15T00:00:00"/>
    <d v="2022-02-15T00:00:00"/>
    <s v="0660284658"/>
    <d v="2006-10-28T00:00:00"/>
    <s v="205"/>
    <n v="5589"/>
    <n v="64"/>
    <n v="45"/>
    <n v="109"/>
    <n v="0"/>
    <n v="109"/>
    <n v="16"/>
    <n v="16"/>
    <n v="3.6333333333333333"/>
    <n v="16.298630136986301"/>
    <s v="14-16"/>
    <s v="Z"/>
    <n v="1"/>
    <n v="1"/>
    <s v="5"/>
    <s v="05002025"/>
    <s v="2121"/>
    <s v="19-K01-03"/>
    <s v="P°#mß platba H"/>
    <n v="0.29530000000000001"/>
    <n v="0.29530000000000001"/>
    <n v="0"/>
    <x v="10"/>
    <m/>
    <m/>
    <n v="4192"/>
    <n v="0"/>
    <n v="0"/>
    <n v="0"/>
    <n v="18378.290799999999"/>
    <m/>
  </r>
  <r>
    <n v="30208449"/>
    <d v="2022-11-01T00:00:00"/>
    <d v="2022-10-17T00:00:00"/>
    <d v="2022-11-08T00:00:00"/>
    <s v="0757024972"/>
    <d v="2007-07-02T00:00:00"/>
    <s v="111"/>
    <n v="5586"/>
    <n v="182"/>
    <n v="289"/>
    <n v="471"/>
    <n v="1"/>
    <n v="106"/>
    <n v="15"/>
    <n v="16"/>
    <n v="3.5333333333333332"/>
    <n v="16.290410958904111"/>
    <s v="14-16"/>
    <s v="Z"/>
    <n v="22"/>
    <n v="23"/>
    <s v="1"/>
    <s v="05002025"/>
    <s v="2121"/>
    <s v="19-K06-01"/>
    <s v="P°#mß platba H"/>
    <n v="2.5385"/>
    <n v="2.5385"/>
    <n v="0"/>
    <x v="9"/>
    <s v="E063"/>
    <s v="F120"/>
    <n v="58625"/>
    <n v="0"/>
    <n v="0"/>
    <n v="0"/>
    <n v="157986.08600000001"/>
    <m/>
  </r>
  <r>
    <n v="30215054"/>
    <d v="2022-04-01T00:00:00"/>
    <d v="2022-01-06T00:00:00"/>
    <d v="2022-04-05T00:00:00"/>
    <s v="0659227415"/>
    <d v="2006-09-22T00:00:00"/>
    <s v="111"/>
    <n v="5585"/>
    <n v="100"/>
    <n v="5"/>
    <n v="105"/>
    <n v="0"/>
    <n v="105"/>
    <n v="16"/>
    <n v="16"/>
    <n v="3.5"/>
    <n v="16.287671232876711"/>
    <s v="14-16"/>
    <s v="Z"/>
    <n v="89"/>
    <n v="90"/>
    <s v="1"/>
    <s v="05002025"/>
    <s v="2121"/>
    <s v="19-K08-01"/>
    <s v="P°#mß platba H"/>
    <n v="6.1294190000000004"/>
    <n v="6.1294190000000004"/>
    <n v="0"/>
    <x v="3"/>
    <s v="N911"/>
    <s v="U071"/>
    <n v="235053"/>
    <n v="0"/>
    <n v="0"/>
    <n v="0"/>
    <n v="381470.520884"/>
    <m/>
  </r>
  <r>
    <n v="30218196"/>
    <d v="2022-12-01T00:00:00"/>
    <d v="2022-10-09T00:00:00"/>
    <d v="2022-12-20T00:00:00"/>
    <s v="0756264707"/>
    <d v="2007-06-26T00:00:00"/>
    <s v="111"/>
    <n v="5584"/>
    <n v="188"/>
    <n v="281"/>
    <n v="469"/>
    <n v="1"/>
    <n v="104"/>
    <n v="15"/>
    <n v="16"/>
    <n v="3.4666666666666668"/>
    <n v="16.284931506849315"/>
    <s v="14-16"/>
    <s v="Z"/>
    <n v="72"/>
    <n v="73"/>
    <s v="1"/>
    <s v="05002025"/>
    <s v="2121"/>
    <s v="19-K08-01"/>
    <s v="P°#mß platba H"/>
    <n v="5.0307490000000001"/>
    <n v="5.0307490000000001"/>
    <n v="0"/>
    <x v="0"/>
    <s v="F500"/>
    <m/>
    <n v="225330"/>
    <n v="0"/>
    <n v="0"/>
    <n v="0"/>
    <n v="313093.69476400001"/>
    <m/>
  </r>
  <r>
    <n v="30215289"/>
    <d v="2022-05-01T00:00:00"/>
    <d v="2022-02-28T00:00:00"/>
    <d v="2022-05-02T00:00:00"/>
    <s v="0661174492"/>
    <d v="2006-11-17T00:00:00"/>
    <s v="207"/>
    <n v="5582"/>
    <n v="44"/>
    <n v="58"/>
    <n v="102"/>
    <n v="0"/>
    <n v="102"/>
    <n v="16"/>
    <n v="16"/>
    <n v="3.4"/>
    <n v="16.279452054794522"/>
    <s v="14-16"/>
    <s v="Z"/>
    <n v="63"/>
    <n v="64"/>
    <s v="5"/>
    <s v="05002025"/>
    <s v="2121"/>
    <s v="19-K08-01"/>
    <s v="P°#mß platba H"/>
    <n v="4.9150999999999998"/>
    <n v="4.9150999999999998"/>
    <n v="0"/>
    <x v="0"/>
    <s v="F451"/>
    <m/>
    <n v="145627"/>
    <n v="0"/>
    <n v="0"/>
    <n v="0"/>
    <n v="305896.16359999997"/>
    <m/>
  </r>
  <r>
    <n v="30223048"/>
    <d v="2022-02-01T00:00:00"/>
    <d v="2022-01-27T00:00:00"/>
    <d v="2022-02-02T00:00:00"/>
    <s v="0610204507"/>
    <d v="2006-10-20T00:00:00"/>
    <s v="111"/>
    <n v="5578"/>
    <n v="72"/>
    <n v="26"/>
    <n v="98"/>
    <n v="0"/>
    <n v="98"/>
    <n v="16"/>
    <n v="16"/>
    <n v="3.2666666666666666"/>
    <n v="16.268493150684932"/>
    <s v="14-16"/>
    <s v="M"/>
    <n v="6"/>
    <n v="7"/>
    <s v="6"/>
    <s v="05002025"/>
    <s v="2121"/>
    <s v="19-K03-02"/>
    <s v="P°#mß platba H"/>
    <n v="1.3039000000000001"/>
    <n v="1.3039000000000001"/>
    <n v="0"/>
    <x v="3"/>
    <m/>
    <m/>
    <n v="18703"/>
    <n v="0"/>
    <n v="0"/>
    <n v="0"/>
    <n v="81149.520400000009"/>
    <m/>
  </r>
  <r>
    <n v="30235462"/>
    <d v="2022-03-01T00:00:00"/>
    <d v="2022-03-03T00:00:00"/>
    <d v="2022-03-25T00:00:00"/>
    <s v="0661248962"/>
    <d v="2006-11-24T00:00:00"/>
    <s v="111"/>
    <n v="5578"/>
    <n v="37"/>
    <n v="61"/>
    <n v="98"/>
    <n v="0"/>
    <n v="98"/>
    <n v="16"/>
    <n v="16"/>
    <n v="3.2666666666666666"/>
    <n v="16.268493150684932"/>
    <s v="14-16"/>
    <s v="Z"/>
    <n v="22"/>
    <n v="23"/>
    <s v="1"/>
    <s v="05002025"/>
    <s v="2121"/>
    <s v="19-K06-02"/>
    <s v="P°#mß platba H"/>
    <n v="2.2951000000000001"/>
    <n v="2.2951000000000001"/>
    <n v="0"/>
    <x v="2"/>
    <s v="U6975"/>
    <s v="J068"/>
    <n v="65156"/>
    <n v="0"/>
    <n v="0"/>
    <n v="0"/>
    <n v="142837.84360000002"/>
    <m/>
  </r>
  <r>
    <n v="30244310"/>
    <d v="2022-03-01T00:00:00"/>
    <d v="2022-02-25T00:00:00"/>
    <d v="2022-03-17T00:00:00"/>
    <s v="0661234662"/>
    <d v="2006-11-23T00:00:00"/>
    <s v="207"/>
    <n v="5573"/>
    <n v="38"/>
    <n v="55"/>
    <n v="93"/>
    <n v="0"/>
    <n v="93"/>
    <n v="16"/>
    <n v="16"/>
    <n v="3.1"/>
    <n v="16.254794520547946"/>
    <s v="14-16"/>
    <s v="Z"/>
    <n v="20"/>
    <n v="21"/>
    <s v="1"/>
    <s v="05002025"/>
    <s v="2121"/>
    <s v="19-K05-02"/>
    <s v="P°#mß platba H"/>
    <n v="1.8166"/>
    <n v="1.8166"/>
    <n v="0"/>
    <x v="0"/>
    <m/>
    <m/>
    <n v="51306"/>
    <n v="0"/>
    <n v="0"/>
    <n v="0"/>
    <n v="113057.9176"/>
    <m/>
  </r>
  <r>
    <n v="30211025"/>
    <d v="2022-08-01T00:00:00"/>
    <d v="2022-08-01T00:00:00"/>
    <d v="2022-08-30T00:00:00"/>
    <s v="0755064508"/>
    <d v="2007-05-06T00:00:00"/>
    <s v="211"/>
    <n v="5566"/>
    <n v="239"/>
    <n v="212"/>
    <n v="451"/>
    <n v="1"/>
    <n v="86"/>
    <n v="15"/>
    <n v="16"/>
    <n v="2.8666666666666667"/>
    <n v="16.235616438356164"/>
    <s v="14-16"/>
    <s v="Z"/>
    <n v="29"/>
    <n v="30"/>
    <s v="1"/>
    <s v="05002025"/>
    <s v="2121"/>
    <s v="19-K07-01"/>
    <s v="P°#mß platba H"/>
    <n v="3.0285000000000002"/>
    <n v="3.0285000000000002"/>
    <n v="0"/>
    <x v="0"/>
    <s v="F446"/>
    <s v="D685"/>
    <n v="70627"/>
    <n v="0"/>
    <n v="0"/>
    <n v="0"/>
    <n v="188481.72600000002"/>
    <m/>
  </r>
  <r>
    <n v="30210498"/>
    <d v="2022-02-01T00:00:00"/>
    <d v="2022-02-18T00:00:00"/>
    <d v="2022-02-22T00:00:00"/>
    <s v="0661284668"/>
    <d v="2006-11-28T00:00:00"/>
    <s v="111"/>
    <n v="5561"/>
    <n v="33"/>
    <n v="48"/>
    <n v="81"/>
    <n v="0"/>
    <n v="81"/>
    <n v="16"/>
    <n v="16"/>
    <n v="2.7"/>
    <n v="16.221917808219178"/>
    <s v="14-16"/>
    <s v="Z"/>
    <n v="4"/>
    <n v="5"/>
    <s v="1"/>
    <s v="05002025"/>
    <s v="2121"/>
    <s v="19-K01-03"/>
    <s v="P°#mß platba H"/>
    <n v="0.59060000000000001"/>
    <n v="0.59060000000000001"/>
    <n v="0"/>
    <x v="10"/>
    <s v="U6975"/>
    <m/>
    <n v="7187"/>
    <n v="0"/>
    <n v="0"/>
    <n v="0"/>
    <n v="36756.581599999998"/>
    <m/>
  </r>
  <r>
    <n v="30259790"/>
    <d v="2022-02-01T00:00:00"/>
    <d v="2022-01-07T00:00:00"/>
    <d v="2022-02-11T00:00:00"/>
    <s v="0660232980"/>
    <d v="2006-10-23T00:00:00"/>
    <s v="111"/>
    <n v="5555"/>
    <n v="69"/>
    <n v="6"/>
    <n v="75"/>
    <n v="0"/>
    <n v="75"/>
    <n v="16"/>
    <n v="16"/>
    <n v="2.5"/>
    <n v="16.205479452054796"/>
    <s v="14-16"/>
    <s v="Z"/>
    <n v="35"/>
    <n v="36"/>
    <s v="1"/>
    <s v="05002025"/>
    <s v="2121"/>
    <s v="19-K08-02"/>
    <s v="P°#mß platba H"/>
    <n v="4.5654000000000003"/>
    <n v="4.5654000000000003"/>
    <n v="0"/>
    <x v="10"/>
    <s v="U6975"/>
    <s v="F608"/>
    <n v="101736"/>
    <n v="0"/>
    <n v="0"/>
    <n v="0"/>
    <n v="284132.23440000002"/>
    <m/>
  </r>
  <r>
    <n v="30272972"/>
    <d v="2022-08-01T00:00:00"/>
    <d v="2022-07-27T00:00:00"/>
    <d v="2022-08-24T00:00:00"/>
    <s v="0755126867"/>
    <d v="2007-05-12T00:00:00"/>
    <s v="111"/>
    <n v="5555"/>
    <n v="233"/>
    <n v="207"/>
    <n v="440"/>
    <n v="1"/>
    <n v="75"/>
    <n v="15"/>
    <n v="16"/>
    <n v="2.5"/>
    <n v="16.205479452054796"/>
    <s v="14-16"/>
    <s v="Z"/>
    <n v="28"/>
    <n v="29"/>
    <s v="6"/>
    <s v="05002025"/>
    <s v="2121"/>
    <s v="19-K07-01"/>
    <s v="P°#mß platba H"/>
    <n v="3.0285000000000002"/>
    <n v="3.0285000000000002"/>
    <n v="0"/>
    <x v="3"/>
    <s v="N911"/>
    <m/>
    <n v="67867"/>
    <n v="0"/>
    <n v="0"/>
    <n v="0"/>
    <n v="188481.72600000002"/>
    <m/>
  </r>
  <r>
    <n v="30208996"/>
    <d v="2022-12-01T00:00:00"/>
    <d v="2022-11-16T00:00:00"/>
    <d v="2022-12-14T00:00:00"/>
    <s v="0759054934"/>
    <d v="2007-09-05T00:00:00"/>
    <s v="111"/>
    <n v="5551"/>
    <n v="117"/>
    <n v="319"/>
    <n v="436"/>
    <n v="1"/>
    <n v="71"/>
    <n v="15"/>
    <n v="16"/>
    <n v="2.3666666666666667"/>
    <n v="16.194520547945206"/>
    <s v="14-16"/>
    <s v="Z"/>
    <n v="28"/>
    <n v="29"/>
    <s v="1"/>
    <s v="05002025"/>
    <s v="2121"/>
    <s v="19-K07-01"/>
    <s v="P°#mß platba H"/>
    <n v="3.0285000000000002"/>
    <n v="3.0285000000000002"/>
    <n v="0"/>
    <x v="0"/>
    <m/>
    <m/>
    <n v="57674"/>
    <n v="0"/>
    <n v="0"/>
    <n v="0"/>
    <n v="188481.72600000002"/>
    <m/>
  </r>
  <r>
    <n v="30206396"/>
    <d v="2022-05-01T00:00:00"/>
    <d v="2022-04-25T00:00:00"/>
    <d v="2022-05-12T00:00:00"/>
    <s v="0752134933"/>
    <d v="2007-02-13T00:00:00"/>
    <s v="211"/>
    <n v="5550"/>
    <n v="321"/>
    <n v="114"/>
    <n v="435"/>
    <n v="1"/>
    <n v="70"/>
    <n v="15"/>
    <n v="16"/>
    <n v="2.3333333333333335"/>
    <n v="16.19178082191781"/>
    <s v="14-16"/>
    <s v="Z"/>
    <n v="17"/>
    <n v="18"/>
    <s v="1"/>
    <s v="05002025"/>
    <s v="2121"/>
    <s v="19-K05-01"/>
    <s v="P°#mß platba H"/>
    <n v="2.0066000000000002"/>
    <n v="2.0066000000000002"/>
    <n v="0"/>
    <x v="2"/>
    <m/>
    <m/>
    <n v="59499"/>
    <n v="9.58"/>
    <n v="0"/>
    <n v="0"/>
    <n v="124882.75760000001"/>
    <m/>
  </r>
  <r>
    <n v="30209009"/>
    <d v="2022-12-01T00:00:00"/>
    <d v="2022-12-07T00:00:00"/>
    <d v="2022-12-15T00:00:00"/>
    <s v="0759294943"/>
    <d v="2007-09-29T00:00:00"/>
    <s v="111"/>
    <n v="5548"/>
    <n v="93"/>
    <n v="340"/>
    <n v="433"/>
    <n v="1"/>
    <n v="68"/>
    <n v="15"/>
    <n v="16"/>
    <n v="2.2666666666666666"/>
    <n v="16.186301369863013"/>
    <s v="14-16"/>
    <s v="Z"/>
    <n v="8"/>
    <n v="9"/>
    <s v="6"/>
    <s v="05002025"/>
    <s v="2121"/>
    <s v="19-K03-01"/>
    <s v="P°#mß platba H"/>
    <n v="1.3039000000000001"/>
    <n v="1.3039000000000001"/>
    <n v="0"/>
    <x v="2"/>
    <m/>
    <m/>
    <n v="25977"/>
    <n v="0"/>
    <n v="0"/>
    <n v="0"/>
    <n v="81149.520400000009"/>
    <m/>
  </r>
  <r>
    <n v="30264643"/>
    <d v="2022-05-01T00:00:00"/>
    <d v="2022-04-08T00:00:00"/>
    <d v="2022-05-13T00:00:00"/>
    <s v="0752014714"/>
    <d v="2007-02-01T00:00:00"/>
    <s v="211"/>
    <n v="5545"/>
    <n v="333"/>
    <n v="97"/>
    <n v="430"/>
    <n v="1"/>
    <n v="65"/>
    <n v="15"/>
    <n v="16"/>
    <n v="2.1666666666666665"/>
    <n v="16.17808219178082"/>
    <s v="14-16"/>
    <s v="Z"/>
    <n v="35"/>
    <n v="36"/>
    <s v="1"/>
    <s v="05002025"/>
    <s v="2121"/>
    <s v="19-K08-01"/>
    <s v="P°#mß platba H"/>
    <n v="4.9150999999999998"/>
    <n v="4.9150999999999998"/>
    <n v="0"/>
    <x v="0"/>
    <m/>
    <m/>
    <n v="83687"/>
    <n v="0"/>
    <n v="0"/>
    <n v="0"/>
    <n v="305896.16359999997"/>
    <m/>
  </r>
  <r>
    <n v="30214836"/>
    <d v="2022-05-01T00:00:00"/>
    <d v="2022-05-23T00:00:00"/>
    <d v="2022-05-27T00:00:00"/>
    <s v="0753194508"/>
    <d v="2007-03-19T00:00:00"/>
    <s v="207"/>
    <n v="5544"/>
    <n v="287"/>
    <n v="142"/>
    <n v="429"/>
    <n v="1"/>
    <n v="64"/>
    <n v="15"/>
    <n v="16"/>
    <n v="2.1333333333333333"/>
    <n v="16.175342465753424"/>
    <s v="14-16"/>
    <s v="Z"/>
    <n v="4"/>
    <n v="5"/>
    <s v="1"/>
    <s v="05002025"/>
    <s v="2121"/>
    <s v="19-K02-01"/>
    <s v="P°#mß platba H"/>
    <n v="1.093"/>
    <n v="1.093"/>
    <n v="0"/>
    <x v="2"/>
    <m/>
    <m/>
    <n v="13888"/>
    <n v="0"/>
    <n v="0"/>
    <n v="0"/>
    <n v="68023.948000000004"/>
    <m/>
  </r>
  <r>
    <n v="30208215"/>
    <d v="2022-08-01T00:00:00"/>
    <d v="2022-06-29T00:00:00"/>
    <d v="2022-08-12T00:00:00"/>
    <s v="0754304705"/>
    <d v="2007-04-30T00:00:00"/>
    <s v="111"/>
    <n v="5539"/>
    <n v="245"/>
    <n v="179"/>
    <n v="424"/>
    <n v="1"/>
    <n v="59"/>
    <n v="15"/>
    <n v="16"/>
    <n v="1.9666666666666666"/>
    <n v="16.161643835616438"/>
    <s v="14-16"/>
    <s v="Z"/>
    <n v="44"/>
    <n v="45"/>
    <s v="1"/>
    <s v="05002025"/>
    <s v="2121"/>
    <s v="19-K08-01"/>
    <s v="P°#mß platba H"/>
    <n v="4.9150999999999998"/>
    <n v="4.9150999999999998"/>
    <n v="0"/>
    <x v="24"/>
    <m/>
    <m/>
    <n v="123837"/>
    <n v="0"/>
    <n v="0"/>
    <n v="0"/>
    <n v="305896.16359999997"/>
    <m/>
  </r>
  <r>
    <n v="30277532"/>
    <d v="2022-11-01T00:00:00"/>
    <d v="2022-10-04T00:00:00"/>
    <d v="2022-11-30T00:00:00"/>
    <s v="0758145113"/>
    <d v="2007-08-14T00:00:00"/>
    <s v="207"/>
    <n v="5530"/>
    <n v="139"/>
    <n v="276"/>
    <n v="415"/>
    <n v="1"/>
    <n v="50"/>
    <n v="15"/>
    <n v="16"/>
    <n v="1.6666666666666667"/>
    <n v="16.136986301369863"/>
    <s v="14-16"/>
    <s v="Z"/>
    <n v="57"/>
    <n v="58"/>
    <s v="1"/>
    <s v="05002025"/>
    <s v="2121"/>
    <s v="19-K08-01"/>
    <s v="P°#mß platba H"/>
    <n v="4.9150999999999998"/>
    <n v="4.9150999999999998"/>
    <n v="0"/>
    <x v="0"/>
    <m/>
    <m/>
    <n v="122698"/>
    <n v="0"/>
    <n v="0"/>
    <n v="0"/>
    <n v="305896.16359999997"/>
    <m/>
  </r>
  <r>
    <n v="30257129"/>
    <d v="2022-01-01T00:00:00"/>
    <d v="2021-12-20T00:00:00"/>
    <d v="2022-01-14T00:00:00"/>
    <s v="0561257191"/>
    <d v="2005-11-25T00:00:00"/>
    <s v="207"/>
    <n v="5869"/>
    <n v="36"/>
    <n v="11"/>
    <n v="47"/>
    <n v="0"/>
    <n v="47"/>
    <n v="16"/>
    <n v="16"/>
    <n v="1.5666666666666667"/>
    <n v="16.12876712328767"/>
    <s v="14-16"/>
    <s v="Z"/>
    <n v="25"/>
    <n v="26"/>
    <s v="1"/>
    <s v="05002025"/>
    <s v="2121"/>
    <s v="19-K07-02"/>
    <s v="P°#mß platba H"/>
    <n v="2.6067"/>
    <n v="2.6067"/>
    <n v="0"/>
    <x v="2"/>
    <m/>
    <m/>
    <n v="70197"/>
    <n v="0"/>
    <n v="0"/>
    <n v="0"/>
    <n v="162230.58120000002"/>
    <m/>
  </r>
  <r>
    <n v="30269777"/>
    <d v="2022-06-01T00:00:00"/>
    <d v="2022-05-09T00:00:00"/>
    <d v="2022-06-29T00:00:00"/>
    <s v="0753223196"/>
    <d v="2007-03-22T00:00:00"/>
    <s v="111"/>
    <n v="5527"/>
    <n v="284"/>
    <n v="128"/>
    <n v="412"/>
    <n v="1"/>
    <n v="47"/>
    <n v="15"/>
    <n v="16"/>
    <n v="1.5666666666666667"/>
    <n v="16.12876712328767"/>
    <s v="14-16"/>
    <s v="Z"/>
    <n v="51"/>
    <n v="52"/>
    <s v="1"/>
    <s v="05002025"/>
    <s v="2121"/>
    <s v="19-K08-01"/>
    <s v="P°#mß platba H"/>
    <n v="4.9150999999999998"/>
    <n v="4.9150999999999998"/>
    <n v="0"/>
    <x v="2"/>
    <m/>
    <m/>
    <n v="127252"/>
    <n v="0"/>
    <n v="0"/>
    <n v="0"/>
    <n v="305896.16359999997"/>
    <m/>
  </r>
  <r>
    <n v="30208107"/>
    <d v="2022-09-01T00:00:00"/>
    <d v="2022-07-19T00:00:00"/>
    <d v="2022-09-09T00:00:00"/>
    <s v="0756054937"/>
    <d v="2007-06-05T00:00:00"/>
    <s v="111"/>
    <n v="5523"/>
    <n v="209"/>
    <n v="199"/>
    <n v="408"/>
    <n v="1"/>
    <n v="43"/>
    <n v="15"/>
    <n v="16"/>
    <n v="1.4333333333333333"/>
    <n v="16.117808219178084"/>
    <s v="14-16"/>
    <s v="Z"/>
    <n v="52"/>
    <n v="53"/>
    <s v="1"/>
    <s v="05002025"/>
    <s v="2121"/>
    <s v="19-K08-01"/>
    <s v="P°#mß platba H"/>
    <n v="4.9150999999999998"/>
    <n v="4.9150999999999998"/>
    <n v="0"/>
    <x v="3"/>
    <s v="N911"/>
    <m/>
    <n v="135120"/>
    <n v="0"/>
    <n v="0"/>
    <n v="0"/>
    <n v="305896.16359999997"/>
    <m/>
  </r>
  <r>
    <n v="30231885"/>
    <d v="2022-05-01T00:00:00"/>
    <d v="2022-03-24T00:00:00"/>
    <d v="2022-05-06T00:00:00"/>
    <s v="0752104694"/>
    <d v="2007-02-10T00:00:00"/>
    <s v="207"/>
    <n v="5521"/>
    <n v="324"/>
    <n v="82"/>
    <n v="406"/>
    <n v="1"/>
    <n v="41"/>
    <n v="15"/>
    <n v="16"/>
    <n v="1.3666666666666667"/>
    <n v="16.112328767123287"/>
    <s v="14-16"/>
    <s v="Z"/>
    <n v="43"/>
    <n v="44"/>
    <s v="1"/>
    <s v="05002025"/>
    <s v="2121"/>
    <s v="19-K08-01"/>
    <s v="P°#mß platba H"/>
    <n v="4.9150999999999998"/>
    <n v="4.9150999999999998"/>
    <n v="0"/>
    <x v="2"/>
    <s v="F608"/>
    <m/>
    <n v="106151"/>
    <n v="0"/>
    <n v="0"/>
    <n v="0"/>
    <n v="305896.16359999997"/>
    <m/>
  </r>
  <r>
    <n v="30211026"/>
    <d v="2022-07-01T00:00:00"/>
    <d v="2022-06-15T00:00:00"/>
    <d v="2022-07-07T00:00:00"/>
    <s v="0755064508"/>
    <d v="2007-05-06T00:00:00"/>
    <s v="211"/>
    <n v="5519"/>
    <n v="239"/>
    <n v="165"/>
    <n v="404"/>
    <n v="1"/>
    <n v="39"/>
    <n v="15"/>
    <n v="16"/>
    <n v="1.3"/>
    <n v="16.106849315068494"/>
    <s v="14-16"/>
    <s v="Z"/>
    <n v="22"/>
    <n v="23"/>
    <s v="1"/>
    <s v="05002025"/>
    <s v="2121"/>
    <s v="19-K06-01"/>
    <s v="P°#mß platba H"/>
    <n v="2.5385"/>
    <n v="2.5385"/>
    <n v="0"/>
    <x v="2"/>
    <s v="F446"/>
    <s v="D685"/>
    <n v="73992"/>
    <n v="0"/>
    <n v="0"/>
    <n v="0"/>
    <n v="157986.08600000001"/>
    <m/>
  </r>
  <r>
    <n v="30253721"/>
    <d v="2022-03-01T00:00:00"/>
    <d v="2022-02-23T00:00:00"/>
    <d v="2022-03-30T00:00:00"/>
    <s v="0751170849"/>
    <d v="2007-01-17T00:00:00"/>
    <s v="111"/>
    <n v="5516"/>
    <n v="348"/>
    <n v="53"/>
    <n v="401"/>
    <n v="1"/>
    <n v="36"/>
    <n v="15"/>
    <n v="16"/>
    <n v="1.2"/>
    <n v="16.098630136986301"/>
    <s v="14-16"/>
    <s v="Z"/>
    <n v="35"/>
    <n v="36"/>
    <s v="1"/>
    <s v="05002025"/>
    <s v="2121"/>
    <s v="19-K07-02"/>
    <s v="P°#mß platba H"/>
    <n v="2.6067999999999998"/>
    <n v="2.6067"/>
    <n v="1E-4"/>
    <x v="2"/>
    <m/>
    <m/>
    <n v="133227"/>
    <n v="532.46"/>
    <n v="0"/>
    <n v="532.46"/>
    <n v="162236.80479999998"/>
    <m/>
  </r>
  <r>
    <n v="30207273"/>
    <d v="2022-06-01T00:00:00"/>
    <d v="2022-05-13T00:00:00"/>
    <d v="2022-06-22T00:00:00"/>
    <s v="0754074959"/>
    <d v="2007-04-07T00:00:00"/>
    <s v="111"/>
    <n v="5515"/>
    <n v="268"/>
    <n v="132"/>
    <n v="400"/>
    <n v="1"/>
    <n v="35"/>
    <n v="15"/>
    <n v="16"/>
    <n v="1.1666666666666667"/>
    <n v="16.095890410958905"/>
    <s v="14-16"/>
    <s v="Z"/>
    <n v="40"/>
    <n v="41"/>
    <s v="1"/>
    <s v="05002025"/>
    <s v="2121"/>
    <s v="19-K08-01"/>
    <s v="P°#mß platba H"/>
    <n v="4.9150999999999998"/>
    <n v="4.9150999999999998"/>
    <n v="0"/>
    <x v="2"/>
    <m/>
    <m/>
    <n v="100513"/>
    <n v="26.08"/>
    <n v="0"/>
    <n v="0"/>
    <n v="305896.16359999997"/>
    <m/>
  </r>
  <r>
    <n v="30263504"/>
    <d v="2022-12-01T00:00:00"/>
    <d v="2022-09-08T00:00:00"/>
    <d v="2022-12-07T00:00:00"/>
    <s v="0758058741"/>
    <d v="2007-08-05T00:00:00"/>
    <s v="111"/>
    <n v="5513"/>
    <n v="148"/>
    <n v="250"/>
    <n v="398"/>
    <n v="1"/>
    <n v="33"/>
    <n v="15"/>
    <n v="16"/>
    <n v="1.1000000000000001"/>
    <n v="16.090410958904108"/>
    <s v="14-16"/>
    <s v="Z"/>
    <n v="90"/>
    <n v="91"/>
    <s v="1"/>
    <s v="05002025"/>
    <s v="2121"/>
    <s v="19-K08-01"/>
    <s v="P°#mß platba H"/>
    <n v="5.8981199999999996"/>
    <n v="5.8981199999999996"/>
    <n v="0"/>
    <x v="2"/>
    <s v="F321"/>
    <m/>
    <n v="202122"/>
    <n v="0"/>
    <n v="0"/>
    <n v="0"/>
    <n v="367075.39632"/>
    <m/>
  </r>
  <r>
    <n v="30276813"/>
    <d v="2022-10-01T00:00:00"/>
    <d v="2022-09-26T00:00:00"/>
    <d v="2022-10-21T00:00:00"/>
    <s v="0758234356"/>
    <d v="2007-08-23T00:00:00"/>
    <s v="111"/>
    <n v="5513"/>
    <n v="130"/>
    <n v="268"/>
    <n v="398"/>
    <n v="1"/>
    <n v="33"/>
    <n v="15"/>
    <n v="16"/>
    <n v="1.1000000000000001"/>
    <n v="16.090410958904108"/>
    <s v="14-16"/>
    <s v="Z"/>
    <n v="25"/>
    <n v="26"/>
    <s v="1"/>
    <s v="05002025"/>
    <s v="2121"/>
    <s v="19-K07-01"/>
    <s v="P°#mß platba H"/>
    <n v="3.0285000000000002"/>
    <n v="3.0285000000000002"/>
    <n v="0"/>
    <x v="2"/>
    <m/>
    <m/>
    <n v="78186"/>
    <n v="0"/>
    <n v="0"/>
    <n v="0"/>
    <n v="188481.72600000002"/>
    <m/>
  </r>
  <r>
    <n v="30268941"/>
    <d v="2022-06-01T00:00:00"/>
    <d v="2022-05-03T00:00:00"/>
    <d v="2022-06-10T00:00:00"/>
    <s v="0752634102"/>
    <d v="2007-04-04T00:00:00"/>
    <s v="111"/>
    <n v="5508"/>
    <n v="271"/>
    <n v="122"/>
    <n v="393"/>
    <n v="1"/>
    <n v="28"/>
    <n v="15"/>
    <n v="16"/>
    <n v="0.93333333333333335"/>
    <n v="16.076712328767123"/>
    <s v="14-16"/>
    <s v="Z"/>
    <n v="38"/>
    <n v="39"/>
    <s v="6"/>
    <s v="05002025"/>
    <s v="2121"/>
    <s v="19-K06-01"/>
    <s v="P°#mß platba H"/>
    <n v="2.5949110000000002"/>
    <n v="2.5949110000000002"/>
    <n v="0"/>
    <x v="3"/>
    <s v="N911"/>
    <m/>
    <n v="96936"/>
    <n v="0"/>
    <n v="0"/>
    <n v="0"/>
    <n v="161496.88099600002"/>
    <m/>
  </r>
  <r>
    <n v="30206397"/>
    <d v="2022-04-01T00:00:00"/>
    <d v="2022-03-09T00:00:00"/>
    <d v="2022-04-12T00:00:00"/>
    <s v="0752134933"/>
    <d v="2007-02-13T00:00:00"/>
    <s v="211"/>
    <n v="5503"/>
    <n v="321"/>
    <n v="67"/>
    <n v="388"/>
    <n v="1"/>
    <n v="23"/>
    <n v="15"/>
    <n v="16"/>
    <n v="0.76666666666666672"/>
    <n v="16.063013698630137"/>
    <s v="14-16"/>
    <s v="Z"/>
    <n v="34"/>
    <n v="35"/>
    <s v="1"/>
    <s v="05002025"/>
    <s v="2121"/>
    <s v="19-K08-01"/>
    <s v="P°#mß platba H"/>
    <n v="4.9150999999999998"/>
    <n v="4.9150999999999998"/>
    <n v="0"/>
    <x v="2"/>
    <m/>
    <m/>
    <n v="99741"/>
    <n v="0"/>
    <n v="0"/>
    <n v="0"/>
    <n v="305896.16359999997"/>
    <m/>
  </r>
  <r>
    <n v="30208118"/>
    <d v="2022-07-01T00:00:00"/>
    <d v="2022-06-27T00:00:00"/>
    <d v="2022-07-27T00:00:00"/>
    <s v="0756085495"/>
    <d v="2007-06-08T00:00:00"/>
    <s v="205"/>
    <n v="5498"/>
    <n v="206"/>
    <n v="177"/>
    <n v="383"/>
    <n v="1"/>
    <n v="18"/>
    <n v="15"/>
    <n v="16"/>
    <n v="0.6"/>
    <n v="16.049315068493151"/>
    <s v="14-16"/>
    <s v="Z"/>
    <n v="30"/>
    <n v="31"/>
    <s v="1"/>
    <s v="05002025"/>
    <s v="2121"/>
    <s v="19-K08-01"/>
    <s v="P°#mß platba H"/>
    <n v="4.9150999999999998"/>
    <n v="4.9150999999999998"/>
    <n v="0"/>
    <x v="2"/>
    <m/>
    <m/>
    <n v="86251"/>
    <n v="0"/>
    <n v="0"/>
    <n v="0"/>
    <n v="305896.16359999997"/>
    <m/>
  </r>
  <r>
    <n v="30227576"/>
    <d v="2022-03-01T00:00:00"/>
    <d v="2022-03-01T00:00:00"/>
    <d v="2022-03-08T00:00:00"/>
    <s v="0752152764"/>
    <d v="2007-02-15T00:00:00"/>
    <s v="111"/>
    <n v="5493"/>
    <n v="319"/>
    <n v="59"/>
    <n v="378"/>
    <n v="1"/>
    <n v="13"/>
    <n v="15"/>
    <n v="16"/>
    <n v="0.43333333333333335"/>
    <n v="16.035616438356165"/>
    <s v="14-16"/>
    <s v="Z"/>
    <n v="7"/>
    <n v="8"/>
    <s v="1"/>
    <s v="05002025"/>
    <s v="2121"/>
    <s v="19-K03-03"/>
    <s v="P°#mß platba H"/>
    <n v="0.92810000000000004"/>
    <n v="0.92810000000000004"/>
    <n v="0"/>
    <x v="10"/>
    <m/>
    <m/>
    <n v="20980"/>
    <n v="0"/>
    <n v="0"/>
    <n v="0"/>
    <n v="57761.231599999999"/>
    <m/>
  </r>
  <r>
    <n v="30212081"/>
    <d v="2022-09-01T00:00:00"/>
    <d v="2022-07-10T00:00:00"/>
    <d v="2022-09-30T00:00:00"/>
    <s v="0757041945"/>
    <d v="2007-07-04T00:00:00"/>
    <s v="111"/>
    <n v="5485"/>
    <n v="180"/>
    <n v="190"/>
    <n v="370"/>
    <n v="1"/>
    <n v="5"/>
    <n v="15"/>
    <n v="16"/>
    <n v="0.16666666666666666"/>
    <n v="16.013698630136986"/>
    <s v="14-16"/>
    <s v="Z"/>
    <n v="82"/>
    <n v="83"/>
    <s v="1"/>
    <s v="05002025"/>
    <s v="2121"/>
    <s v="19-K08-01"/>
    <s v="P°#mß platba H"/>
    <n v="5.6668209999999997"/>
    <n v="5.6668209999999997"/>
    <n v="0"/>
    <x v="3"/>
    <s v="F321"/>
    <s v="G403"/>
    <n v="180700"/>
    <n v="0"/>
    <n v="0"/>
    <n v="0"/>
    <n v="352680.271756"/>
    <m/>
  </r>
  <r>
    <n v="30208977"/>
    <d v="2022-08-01T00:00:00"/>
    <d v="2022-07-14T00:00:00"/>
    <d v="2022-08-05T00:00:00"/>
    <s v="0758054484"/>
    <d v="2007-08-05T00:00:00"/>
    <s v="111"/>
    <n v="5457"/>
    <n v="148"/>
    <n v="194"/>
    <n v="342"/>
    <n v="0"/>
    <n v="342"/>
    <n v="15"/>
    <n v="15"/>
    <n v="11.4"/>
    <n v="15.936986301369863"/>
    <s v="14-16"/>
    <s v="Z"/>
    <n v="22"/>
    <n v="23"/>
    <s v="1"/>
    <s v="05002025"/>
    <s v="2121"/>
    <s v="19-K06-01"/>
    <s v="P°#mß platba H"/>
    <n v="2.5385"/>
    <n v="2.5385"/>
    <n v="0"/>
    <x v="2"/>
    <m/>
    <m/>
    <n v="60338"/>
    <n v="0"/>
    <n v="0"/>
    <n v="0"/>
    <n v="157986.08600000001"/>
    <m/>
  </r>
  <r>
    <n v="30208565"/>
    <d v="2022-05-01T00:00:00"/>
    <d v="2022-03-01T00:00:00"/>
    <d v="2022-05-04T00:00:00"/>
    <s v="0753314463"/>
    <d v="2007-03-31T00:00:00"/>
    <s v="111"/>
    <n v="5449"/>
    <n v="275"/>
    <n v="59"/>
    <n v="334"/>
    <n v="0"/>
    <n v="334"/>
    <n v="15"/>
    <n v="15"/>
    <n v="11.133333333333333"/>
    <n v="15.915068493150685"/>
    <s v="14-16"/>
    <s v="Z"/>
    <n v="64"/>
    <n v="65"/>
    <s v="1"/>
    <s v="05002025"/>
    <s v="2121"/>
    <s v="19-K08-01"/>
    <s v="P°#mß platba H"/>
    <n v="4.9150999999999998"/>
    <n v="4.9150999999999998"/>
    <n v="0"/>
    <x v="5"/>
    <s v="F608"/>
    <s v="G400"/>
    <n v="117784"/>
    <n v="0"/>
    <n v="0"/>
    <n v="0"/>
    <n v="305896.16359999997"/>
    <m/>
  </r>
  <r>
    <n v="30195036"/>
    <d v="2022-02-01T00:00:00"/>
    <d v="2022-01-06T00:00:00"/>
    <d v="2022-02-11T00:00:00"/>
    <s v="0752105101"/>
    <d v="2007-02-10T00:00:00"/>
    <s v="111"/>
    <n v="5444"/>
    <n v="324"/>
    <n v="5"/>
    <n v="329"/>
    <n v="0"/>
    <n v="329"/>
    <n v="15"/>
    <n v="15"/>
    <n v="10.966666666666667"/>
    <n v="15.901369863013699"/>
    <s v="14-16"/>
    <s v="Z"/>
    <n v="36"/>
    <n v="37"/>
    <s v="1"/>
    <s v="05002025"/>
    <s v="2121"/>
    <s v="19-K08-02"/>
    <s v="P°#mß platba H"/>
    <n v="4.5682309999999999"/>
    <n v="4.5654000000000003"/>
    <n v="2.8310000000000002E-3"/>
    <x v="2"/>
    <s v="U6975"/>
    <m/>
    <n v="132852"/>
    <n v="1242.42"/>
    <n v="0"/>
    <n v="1242.42"/>
    <n v="284308.42451599997"/>
    <m/>
  </r>
  <r>
    <n v="30210578"/>
    <d v="2022-07-01T00:00:00"/>
    <d v="2022-07-02T00:00:00"/>
    <d v="2022-07-29T00:00:00"/>
    <s v="0758164649"/>
    <d v="2007-08-16T00:00:00"/>
    <s v="207"/>
    <n v="5434"/>
    <n v="137"/>
    <n v="182"/>
    <n v="319"/>
    <n v="0"/>
    <n v="319"/>
    <n v="15"/>
    <n v="15"/>
    <n v="10.633333333333333"/>
    <n v="15.873972602739727"/>
    <s v="14-16"/>
    <s v="Z"/>
    <n v="27"/>
    <n v="28"/>
    <s v="1"/>
    <s v="05002025"/>
    <s v="2121"/>
    <s v="19-K07-01"/>
    <s v="P°#mß platba H"/>
    <n v="3.0285000000000002"/>
    <n v="3.0285000000000002"/>
    <n v="0"/>
    <x v="1"/>
    <s v="F500"/>
    <m/>
    <n v="89630"/>
    <n v="0"/>
    <n v="0"/>
    <n v="0"/>
    <n v="188481.72600000002"/>
    <m/>
  </r>
  <r>
    <n v="30209676"/>
    <d v="2022-12-01T00:00:00"/>
    <d v="2022-09-08T00:00:00"/>
    <d v="2022-12-08T00:00:00"/>
    <s v="0760234662"/>
    <d v="2007-10-23T00:00:00"/>
    <s v="111"/>
    <n v="5434"/>
    <n v="69"/>
    <n v="250"/>
    <n v="319"/>
    <n v="0"/>
    <n v="319"/>
    <n v="15"/>
    <n v="15"/>
    <n v="10.633333333333333"/>
    <n v="15.873972602739727"/>
    <s v="14-16"/>
    <s v="Z"/>
    <n v="91"/>
    <n v="92"/>
    <s v="1"/>
    <s v="05002025"/>
    <s v="2121"/>
    <s v="19-K08-01"/>
    <s v="P°#mß platba H"/>
    <n v="5.6668209999999997"/>
    <n v="5.6668209999999997"/>
    <n v="0"/>
    <x v="11"/>
    <m/>
    <m/>
    <n v="181357"/>
    <n v="0"/>
    <n v="0"/>
    <n v="0"/>
    <n v="352680.271756"/>
    <m/>
  </r>
  <r>
    <n v="30229683"/>
    <d v="2022-02-01T00:00:00"/>
    <d v="2022-01-01T00:00:00"/>
    <d v="2022-02-01T00:00:00"/>
    <s v="0752204453"/>
    <d v="2007-02-20T00:00:00"/>
    <s v="111"/>
    <n v="5429"/>
    <n v="314"/>
    <n v="0"/>
    <n v="314"/>
    <n v="0"/>
    <n v="314"/>
    <n v="15"/>
    <n v="15"/>
    <n v="10.466666666666667"/>
    <n v="15.860273972602739"/>
    <s v="14-16"/>
    <s v="Z"/>
    <n v="31"/>
    <n v="32"/>
    <s v="5"/>
    <s v="05002025"/>
    <s v="2121"/>
    <s v="19-K08-02"/>
    <s v="P°#mß platba H"/>
    <n v="4.5654000000000003"/>
    <n v="4.5654000000000003"/>
    <n v="0"/>
    <x v="0"/>
    <s v="F432"/>
    <s v="U6975"/>
    <n v="83553"/>
    <n v="0"/>
    <n v="0"/>
    <n v="0"/>
    <n v="284132.23440000002"/>
    <m/>
  </r>
  <r>
    <n v="30208648"/>
    <d v="2022-07-01T00:00:00"/>
    <d v="2022-06-08T00:00:00"/>
    <d v="2022-07-26T00:00:00"/>
    <s v="0757304647"/>
    <d v="2007-07-30T00:00:00"/>
    <s v="207"/>
    <n v="5427"/>
    <n v="154"/>
    <n v="158"/>
    <n v="312"/>
    <n v="0"/>
    <n v="312"/>
    <n v="15"/>
    <n v="15"/>
    <n v="10.4"/>
    <n v="15.854794520547944"/>
    <s v="14-16"/>
    <s v="Z"/>
    <n v="48"/>
    <n v="49"/>
    <s v="1"/>
    <s v="05002025"/>
    <s v="2121"/>
    <s v="19-K08-01"/>
    <s v="P°#mß platba H"/>
    <n v="4.9150999999999998"/>
    <n v="4.9150999999999998"/>
    <n v="0"/>
    <x v="0"/>
    <s v="F432"/>
    <s v="F501"/>
    <n v="97950"/>
    <n v="267.52"/>
    <n v="0"/>
    <n v="0"/>
    <n v="305896.16359999997"/>
    <m/>
  </r>
  <r>
    <n v="30209678"/>
    <d v="2022-02-01T00:00:00"/>
    <d v="2022-01-12T00:00:00"/>
    <d v="2022-02-02T00:00:00"/>
    <s v="0753094364"/>
    <d v="2007-03-09T00:00:00"/>
    <s v="111"/>
    <n v="5423"/>
    <n v="297"/>
    <n v="11"/>
    <n v="308"/>
    <n v="0"/>
    <n v="308"/>
    <n v="15"/>
    <n v="15"/>
    <n v="10.266666666666667"/>
    <n v="15.843835616438357"/>
    <s v="14-16"/>
    <s v="Z"/>
    <n v="21"/>
    <n v="22"/>
    <s v="1"/>
    <s v="05002025"/>
    <s v="2121"/>
    <s v="19-K06-01"/>
    <s v="P°#mß platba H"/>
    <n v="2.5385"/>
    <n v="2.5385"/>
    <n v="0"/>
    <x v="3"/>
    <s v="F422"/>
    <s v="K900"/>
    <n v="73593"/>
    <n v="0"/>
    <n v="0"/>
    <n v="0"/>
    <n v="157986.08600000001"/>
    <m/>
  </r>
  <r>
    <n v="30272971"/>
    <d v="2022-10-01T00:00:00"/>
    <d v="2022-07-13T00:00:00"/>
    <d v="2022-10-26T00:00:00"/>
    <s v="0759075757"/>
    <d v="2007-09-07T00:00:00"/>
    <s v="205"/>
    <n v="5423"/>
    <n v="115"/>
    <n v="193"/>
    <n v="308"/>
    <n v="0"/>
    <n v="308"/>
    <n v="15"/>
    <n v="15"/>
    <n v="10.266666666666667"/>
    <n v="15.843835616438357"/>
    <s v="14-16"/>
    <s v="Z"/>
    <n v="105"/>
    <n v="106"/>
    <s v="1"/>
    <s v="05002025"/>
    <s v="2121"/>
    <s v="19-K08-01"/>
    <s v="P°#mß platba H"/>
    <n v="6.6498410000000003"/>
    <n v="6.6498410000000003"/>
    <n v="0"/>
    <x v="26"/>
    <s v="E063"/>
    <s v="I309"/>
    <n v="281346"/>
    <n v="0"/>
    <n v="0"/>
    <n v="0"/>
    <n v="413859.50447600003"/>
    <m/>
  </r>
  <r>
    <n v="30264976"/>
    <d v="2022-10-01T00:00:00"/>
    <d v="2022-09-05T00:00:00"/>
    <d v="2022-10-24T00:00:00"/>
    <s v="0761014452"/>
    <d v="2007-11-01T00:00:00"/>
    <s v="201"/>
    <n v="5422"/>
    <n v="60"/>
    <n v="247"/>
    <n v="307"/>
    <n v="0"/>
    <n v="307"/>
    <n v="15"/>
    <n v="15"/>
    <n v="10.233333333333333"/>
    <n v="15.841095890410958"/>
    <s v="14-16"/>
    <s v="Z"/>
    <n v="49"/>
    <n v="50"/>
    <s v="1"/>
    <s v="05002025"/>
    <s v="2121"/>
    <s v="19-K08-01"/>
    <s v="P°#mß platba H"/>
    <n v="4.9150999999999998"/>
    <n v="4.9150999999999998"/>
    <n v="0"/>
    <x v="2"/>
    <m/>
    <m/>
    <n v="148258"/>
    <n v="23.61"/>
    <n v="0"/>
    <n v="0"/>
    <n v="305896.16359999997"/>
    <m/>
  </r>
  <r>
    <n v="30194110"/>
    <d v="2022-02-01T00:00:00"/>
    <d v="2021-12-26T00:00:00"/>
    <d v="2022-02-01T00:00:00"/>
    <s v="0653054633"/>
    <d v="2006-03-05T00:00:00"/>
    <s v="207"/>
    <n v="5775"/>
    <n v="301"/>
    <n v="5"/>
    <n v="306"/>
    <n v="0"/>
    <n v="306"/>
    <n v="15"/>
    <n v="15"/>
    <n v="10.199999999999999"/>
    <n v="15.838356164383562"/>
    <s v="14-16"/>
    <s v="Z"/>
    <n v="37"/>
    <n v="38"/>
    <s v="1"/>
    <s v="05002025"/>
    <s v="2121"/>
    <s v="19-K08-02"/>
    <s v="P°#mß platba H"/>
    <n v="4.5654000000000003"/>
    <n v="4.5654000000000003"/>
    <n v="0"/>
    <x v="0"/>
    <s v="F500"/>
    <s v="U6975"/>
    <n v="93264"/>
    <n v="0"/>
    <n v="0"/>
    <n v="0"/>
    <n v="284132.23440000002"/>
    <m/>
  </r>
  <r>
    <n v="30210145"/>
    <d v="2022-12-01T00:00:00"/>
    <d v="2022-11-07T00:00:00"/>
    <d v="2022-12-22T00:00:00"/>
    <s v="0851094915"/>
    <d v="2008-01-09T00:00:00"/>
    <s v="207"/>
    <n v="5416"/>
    <n v="357"/>
    <n v="310"/>
    <n v="667"/>
    <n v="1"/>
    <n v="302"/>
    <n v="14"/>
    <n v="15"/>
    <n v="10.066666666666666"/>
    <n v="15.827397260273973"/>
    <s v="14-16"/>
    <s v="Z"/>
    <n v="45"/>
    <n v="46"/>
    <s v="1"/>
    <s v="05002025"/>
    <s v="2121"/>
    <s v="19-K08-01"/>
    <s v="P°#mß platba H"/>
    <n v="4.9150999999999998"/>
    <n v="4.9150999999999998"/>
    <n v="0"/>
    <x v="3"/>
    <s v="F608"/>
    <m/>
    <n v="104867"/>
    <n v="0"/>
    <n v="0"/>
    <n v="0"/>
    <n v="305896.16359999997"/>
    <m/>
  </r>
  <r>
    <n v="30208028"/>
    <d v="2022-05-01T00:00:00"/>
    <d v="2022-04-18T00:00:00"/>
    <d v="2022-05-27T00:00:00"/>
    <s v="0756224909"/>
    <d v="2007-06-22T00:00:00"/>
    <s v="207"/>
    <n v="5414"/>
    <n v="192"/>
    <n v="107"/>
    <n v="299"/>
    <n v="0"/>
    <n v="299"/>
    <n v="15"/>
    <n v="15"/>
    <n v="9.9666666666666668"/>
    <n v="15.819178082191781"/>
    <s v="14-16"/>
    <s v="Z"/>
    <n v="39"/>
    <n v="40"/>
    <s v="1"/>
    <s v="05002025"/>
    <s v="2121"/>
    <s v="19-K06-01"/>
    <s v="P°#mß platba H"/>
    <n v="2.5949110000000002"/>
    <n v="2.5949110000000002"/>
    <n v="0"/>
    <x v="2"/>
    <m/>
    <m/>
    <n v="99734"/>
    <n v="2.4300000000000002"/>
    <n v="0"/>
    <n v="0"/>
    <n v="161496.88099600002"/>
    <m/>
  </r>
  <r>
    <n v="30208958"/>
    <d v="2022-09-01T00:00:00"/>
    <d v="2022-07-19T00:00:00"/>
    <d v="2022-09-13T00:00:00"/>
    <s v="0759234960"/>
    <d v="2007-09-23T00:00:00"/>
    <s v="211"/>
    <n v="5413"/>
    <n v="99"/>
    <n v="199"/>
    <n v="298"/>
    <n v="0"/>
    <n v="298"/>
    <n v="15"/>
    <n v="15"/>
    <n v="9.9333333333333336"/>
    <n v="15.816438356164383"/>
    <s v="14-16"/>
    <s v="Z"/>
    <n v="56"/>
    <n v="57"/>
    <s v="1"/>
    <s v="05002025"/>
    <s v="2121"/>
    <s v="19-K08-01"/>
    <s v="P°#mß platba H"/>
    <n v="4.9150999999999998"/>
    <n v="4.9150999999999998"/>
    <n v="0"/>
    <x v="3"/>
    <s v="N911"/>
    <m/>
    <n v="135808"/>
    <n v="0"/>
    <n v="0"/>
    <n v="0"/>
    <n v="305896.16359999997"/>
    <m/>
  </r>
  <r>
    <n v="30242377"/>
    <d v="2022-06-01T00:00:00"/>
    <d v="2022-05-05T00:00:00"/>
    <d v="2022-06-15T00:00:00"/>
    <s v="0757124456"/>
    <d v="2007-07-12T00:00:00"/>
    <s v="207"/>
    <n v="5411"/>
    <n v="172"/>
    <n v="124"/>
    <n v="296"/>
    <n v="0"/>
    <n v="296"/>
    <n v="15"/>
    <n v="15"/>
    <n v="9.8666666666666671"/>
    <n v="15.810958904109588"/>
    <s v="14-16"/>
    <s v="Z"/>
    <n v="41"/>
    <n v="42"/>
    <s v="6"/>
    <s v="05002025"/>
    <s v="2121"/>
    <s v="19-K08-01"/>
    <s v="P°#mß platba H"/>
    <n v="4.9150999999999998"/>
    <n v="4.9150999999999998"/>
    <n v="0"/>
    <x v="3"/>
    <m/>
    <m/>
    <n v="97716"/>
    <n v="267.52"/>
    <n v="0"/>
    <n v="0"/>
    <n v="305896.16359999997"/>
    <m/>
  </r>
  <r>
    <n v="30213443"/>
    <d v="2022-10-01T00:00:00"/>
    <d v="2022-09-23T00:00:00"/>
    <d v="2022-10-14T00:00:00"/>
    <s v="0762014462"/>
    <d v="2007-12-01T00:00:00"/>
    <s v="207"/>
    <n v="5410"/>
    <n v="30"/>
    <n v="265"/>
    <n v="295"/>
    <n v="0"/>
    <n v="295"/>
    <n v="15"/>
    <n v="15"/>
    <n v="9.8333333333333339"/>
    <n v="15.808219178082192"/>
    <s v="14-16"/>
    <s v="Z"/>
    <n v="21"/>
    <n v="22"/>
    <s v="1"/>
    <s v="05002025"/>
    <s v="2121"/>
    <s v="19-K04-01"/>
    <s v="P°#mß platba H"/>
    <n v="1.6146"/>
    <n v="1.6146"/>
    <n v="0"/>
    <x v="2"/>
    <m/>
    <m/>
    <n v="77025"/>
    <n v="56.13"/>
    <n v="0"/>
    <n v="0"/>
    <n v="100486.24560000001"/>
    <m/>
  </r>
  <r>
    <n v="30210219"/>
    <d v="2022-11-01T00:00:00"/>
    <d v="2022-11-01T00:00:00"/>
    <d v="2022-11-02T00:00:00"/>
    <s v="0851104947"/>
    <d v="2008-01-10T00:00:00"/>
    <s v="111"/>
    <n v="5409"/>
    <n v="356"/>
    <n v="304"/>
    <n v="660"/>
    <n v="1"/>
    <n v="295"/>
    <n v="14"/>
    <n v="15"/>
    <n v="9.8333333333333339"/>
    <n v="15.808219178082192"/>
    <s v="14-16"/>
    <s v="Z"/>
    <n v="1"/>
    <n v="2"/>
    <s v="6"/>
    <s v="05002025"/>
    <s v="2121"/>
    <s v="19-K02-01"/>
    <s v="P°#mß platba H"/>
    <n v="0.72866699999999995"/>
    <n v="0.72866699999999995"/>
    <n v="0"/>
    <x v="2"/>
    <m/>
    <m/>
    <n v="5210"/>
    <n v="0"/>
    <n v="0"/>
    <n v="0"/>
    <n v="45349.319411999997"/>
    <m/>
  </r>
  <r>
    <n v="30213403"/>
    <d v="2022-01-01T00:00:00"/>
    <d v="2022-01-05T00:00:00"/>
    <d v="2022-01-14T00:00:00"/>
    <s v="0753177854"/>
    <d v="2007-03-17T00:00:00"/>
    <s v="111"/>
    <n v="5408"/>
    <n v="289"/>
    <n v="4"/>
    <n v="293"/>
    <n v="0"/>
    <n v="293"/>
    <n v="15"/>
    <n v="15"/>
    <n v="9.7666666666666675"/>
    <n v="15.802739726027397"/>
    <s v="14-16"/>
    <s v="Z"/>
    <n v="9"/>
    <n v="10"/>
    <s v="1"/>
    <s v="05002025"/>
    <s v="2121"/>
    <s v="19-K03-03"/>
    <s v="P°#mß platba H"/>
    <n v="0.92810000000000004"/>
    <n v="0.92810000000000004"/>
    <n v="0"/>
    <x v="2"/>
    <s v="J450"/>
    <m/>
    <n v="23758"/>
    <n v="0"/>
    <n v="0"/>
    <n v="0"/>
    <n v="57761.231599999999"/>
    <m/>
  </r>
  <r>
    <n v="30225395"/>
    <d v="2022-06-01T00:00:00"/>
    <d v="2022-05-18T00:00:00"/>
    <d v="2022-06-15T00:00:00"/>
    <s v="0758144695"/>
    <d v="2007-08-14T00:00:00"/>
    <s v="111"/>
    <n v="5391"/>
    <n v="139"/>
    <n v="137"/>
    <n v="276"/>
    <n v="0"/>
    <n v="276"/>
    <n v="15"/>
    <n v="15"/>
    <n v="9.1999999999999993"/>
    <n v="15.756164383561643"/>
    <s v="14-16"/>
    <s v="Z"/>
    <n v="28"/>
    <n v="29"/>
    <s v="1"/>
    <s v="05002025"/>
    <s v="2121"/>
    <s v="19-K07-01"/>
    <s v="P°#mß platba H"/>
    <n v="3.0285000000000002"/>
    <n v="3.0285000000000002"/>
    <n v="0"/>
    <x v="10"/>
    <m/>
    <m/>
    <n v="71354"/>
    <n v="0"/>
    <n v="0"/>
    <n v="0"/>
    <n v="188481.72600000002"/>
    <m/>
  </r>
  <r>
    <n v="30217232"/>
    <d v="2022-02-01T00:00:00"/>
    <d v="2022-01-25T00:00:00"/>
    <d v="2022-02-04T00:00:00"/>
    <s v="0754267855"/>
    <d v="2007-04-26T00:00:00"/>
    <s v="111"/>
    <n v="5388"/>
    <n v="249"/>
    <n v="24"/>
    <n v="273"/>
    <n v="0"/>
    <n v="273"/>
    <n v="15"/>
    <n v="15"/>
    <n v="9.1"/>
    <n v="15.747945205479452"/>
    <s v="14-16"/>
    <s v="Z"/>
    <n v="10"/>
    <n v="11"/>
    <s v="1"/>
    <s v="05002025"/>
    <s v="2121"/>
    <s v="19-K03-03"/>
    <s v="P°#mß platba H"/>
    <n v="0.92810000000000004"/>
    <n v="0.92810000000000004"/>
    <n v="0"/>
    <x v="2"/>
    <m/>
    <m/>
    <n v="28637"/>
    <n v="0"/>
    <n v="0"/>
    <n v="0"/>
    <n v="57761.231599999999"/>
    <m/>
  </r>
  <r>
    <n v="30269775"/>
    <d v="2022-06-01T00:00:00"/>
    <d v="2022-05-21T00:00:00"/>
    <d v="2022-06-22T00:00:00"/>
    <s v="0758245499"/>
    <d v="2007-08-24T00:00:00"/>
    <s v="205"/>
    <n v="5384"/>
    <n v="129"/>
    <n v="140"/>
    <n v="269"/>
    <n v="0"/>
    <n v="269"/>
    <n v="15"/>
    <n v="15"/>
    <n v="8.9666666666666668"/>
    <n v="15.736986301369862"/>
    <s v="14-16"/>
    <s v="Z"/>
    <n v="32"/>
    <n v="33"/>
    <s v="1"/>
    <s v="05002025"/>
    <s v="2121"/>
    <s v="19-K06-01"/>
    <s v="P°#mß platba H"/>
    <n v="2.5385"/>
    <n v="2.5385"/>
    <n v="0"/>
    <x v="2"/>
    <m/>
    <m/>
    <n v="138682"/>
    <n v="0"/>
    <n v="0"/>
    <n v="0"/>
    <n v="157986.08600000001"/>
    <m/>
  </r>
  <r>
    <n v="30269125"/>
    <d v="2022-06-01T00:00:00"/>
    <d v="2022-05-24T00:00:00"/>
    <d v="2022-06-01T00:00:00"/>
    <s v="0758304492"/>
    <d v="2007-08-30T00:00:00"/>
    <s v="211"/>
    <n v="5381"/>
    <n v="123"/>
    <n v="143"/>
    <n v="266"/>
    <n v="0"/>
    <n v="266"/>
    <n v="15"/>
    <n v="15"/>
    <n v="8.8666666666666671"/>
    <n v="15.728767123287671"/>
    <s v="14-16"/>
    <s v="Z"/>
    <n v="8"/>
    <n v="9"/>
    <s v="6"/>
    <s v="05002025"/>
    <s v="2121"/>
    <s v="19-K03-01"/>
    <s v="P°#mß platba H"/>
    <n v="1.3039000000000001"/>
    <n v="1.3039000000000001"/>
    <n v="0"/>
    <x v="9"/>
    <s v="F432"/>
    <s v="T285"/>
    <n v="23397"/>
    <n v="0"/>
    <n v="0"/>
    <n v="0"/>
    <n v="81149.520400000009"/>
    <m/>
  </r>
  <r>
    <n v="30261544"/>
    <d v="2022-03-01T00:00:00"/>
    <d v="2022-02-09T00:00:00"/>
    <d v="2022-03-13T00:00:00"/>
    <s v="0755193175"/>
    <d v="2007-05-19T00:00:00"/>
    <s v="111"/>
    <n v="5380"/>
    <n v="226"/>
    <n v="39"/>
    <n v="265"/>
    <n v="0"/>
    <n v="265"/>
    <n v="15"/>
    <n v="15"/>
    <n v="8.8333333333333339"/>
    <n v="15.726027397260275"/>
    <s v="14-16"/>
    <s v="Z"/>
    <n v="32"/>
    <n v="33"/>
    <s v="1"/>
    <s v="05002025"/>
    <s v="2121"/>
    <s v="19-K07-02"/>
    <s v="P°#mß platba H"/>
    <n v="2.6067"/>
    <n v="2.6067"/>
    <n v="0"/>
    <x v="9"/>
    <m/>
    <m/>
    <n v="68343"/>
    <n v="0"/>
    <n v="0"/>
    <n v="0"/>
    <n v="162230.58120000002"/>
    <m/>
  </r>
  <r>
    <n v="30276353"/>
    <d v="2022-11-01T00:00:00"/>
    <d v="2022-09-01T00:00:00"/>
    <d v="2022-11-04T00:00:00"/>
    <s v="0762162676"/>
    <d v="2007-12-16T00:00:00"/>
    <s v="209"/>
    <n v="5373"/>
    <n v="15"/>
    <n v="243"/>
    <n v="258"/>
    <n v="0"/>
    <n v="258"/>
    <n v="15"/>
    <n v="15"/>
    <n v="8.6"/>
    <n v="15.706849315068492"/>
    <s v="14-16"/>
    <s v="Z"/>
    <n v="64"/>
    <n v="65"/>
    <s v="1"/>
    <s v="05002025"/>
    <s v="2121"/>
    <s v="19-K08-01"/>
    <s v="P°#mß platba H"/>
    <n v="4.9150999999999998"/>
    <n v="4.9150999999999998"/>
    <n v="0"/>
    <x v="5"/>
    <s v="F432"/>
    <s v="N911"/>
    <n v="151731"/>
    <n v="0"/>
    <n v="0"/>
    <n v="0"/>
    <n v="305896.16359999997"/>
    <m/>
  </r>
  <r>
    <n v="30272975"/>
    <d v="2022-08-01T00:00:00"/>
    <d v="2022-07-17T00:00:00"/>
    <d v="2022-08-23T00:00:00"/>
    <s v="0711024732"/>
    <d v="2007-11-02T00:00:00"/>
    <s v="207"/>
    <n v="5371"/>
    <n v="59"/>
    <n v="197"/>
    <n v="256"/>
    <n v="0"/>
    <n v="256"/>
    <n v="15"/>
    <n v="15"/>
    <n v="8.5333333333333332"/>
    <n v="15.701369863013699"/>
    <s v="14-16"/>
    <s v="M"/>
    <n v="37"/>
    <n v="38"/>
    <s v="1"/>
    <s v="05002025"/>
    <s v="2121"/>
    <s v="19-K08-01"/>
    <s v="P°#mß platba H"/>
    <n v="4.9150999999999998"/>
    <n v="4.9150999999999998"/>
    <n v="0"/>
    <x v="11"/>
    <s v="R040"/>
    <s v="L030"/>
    <n v="107792"/>
    <n v="0"/>
    <n v="0"/>
    <n v="0"/>
    <n v="305896.16359999997"/>
    <m/>
  </r>
  <r>
    <n v="30215674"/>
    <d v="2022-04-01T00:00:00"/>
    <d v="2022-02-09T00:00:00"/>
    <d v="2022-04-14T00:00:00"/>
    <s v="0755284508"/>
    <d v="2007-05-28T00:00:00"/>
    <s v="111"/>
    <n v="5371"/>
    <n v="217"/>
    <n v="39"/>
    <n v="256"/>
    <n v="0"/>
    <n v="256"/>
    <n v="15"/>
    <n v="15"/>
    <n v="8.5333333333333332"/>
    <n v="15.701369863013699"/>
    <s v="14-16"/>
    <s v="Z"/>
    <n v="64"/>
    <n v="65"/>
    <s v="1"/>
    <s v="05002025"/>
    <s v="2121"/>
    <s v="19-K08-01"/>
    <s v="P°#mß platba H"/>
    <n v="4.9150999999999998"/>
    <n v="4.9150999999999998"/>
    <n v="0"/>
    <x v="0"/>
    <s v="F432"/>
    <s v="Z915"/>
    <n v="142141"/>
    <n v="0"/>
    <n v="0"/>
    <n v="0"/>
    <n v="305896.16359999997"/>
    <m/>
  </r>
  <r>
    <n v="30207982"/>
    <d v="2022-03-01T00:00:00"/>
    <d v="2022-02-18T00:00:00"/>
    <d v="2022-03-02T00:00:00"/>
    <s v="0756104910"/>
    <d v="2007-06-10T00:00:00"/>
    <s v="207"/>
    <n v="5367"/>
    <n v="204"/>
    <n v="48"/>
    <n v="252"/>
    <n v="0"/>
    <n v="252"/>
    <n v="15"/>
    <n v="15"/>
    <n v="8.4"/>
    <n v="15.69041095890411"/>
    <s v="14-16"/>
    <s v="Z"/>
    <n v="12"/>
    <n v="13"/>
    <s v="1"/>
    <s v="05002025"/>
    <s v="2121"/>
    <s v="19-K04-01"/>
    <s v="P°#mß platba H"/>
    <n v="1.6146"/>
    <n v="1.6146"/>
    <n v="0"/>
    <x v="5"/>
    <m/>
    <m/>
    <n v="37203"/>
    <n v="0"/>
    <n v="0"/>
    <n v="0"/>
    <n v="100486.24560000001"/>
    <m/>
  </r>
  <r>
    <n v="30210828"/>
    <d v="2022-08-01T00:00:00"/>
    <d v="2022-08-05T00:00:00"/>
    <d v="2022-08-31T00:00:00"/>
    <s v="0761258740"/>
    <d v="2007-11-25T00:00:00"/>
    <s v="111"/>
    <n v="5367"/>
    <n v="36"/>
    <n v="216"/>
    <n v="252"/>
    <n v="0"/>
    <n v="252"/>
    <n v="15"/>
    <n v="15"/>
    <n v="8.4"/>
    <n v="15.69041095890411"/>
    <s v="14-16"/>
    <s v="Z"/>
    <n v="26"/>
    <n v="27"/>
    <s v="1"/>
    <s v="05002025"/>
    <s v="2121"/>
    <s v="19-K06-01"/>
    <s v="P°#mß platba H"/>
    <n v="2.5385"/>
    <n v="2.5385"/>
    <n v="0"/>
    <x v="0"/>
    <m/>
    <m/>
    <n v="66507"/>
    <n v="0"/>
    <n v="0"/>
    <n v="0"/>
    <n v="157986.08600000001"/>
    <m/>
  </r>
  <r>
    <n v="30217233"/>
    <d v="2022-01-01T00:00:00"/>
    <d v="2022-01-02T00:00:00"/>
    <d v="2022-01-21T00:00:00"/>
    <s v="0754267855"/>
    <d v="2007-04-26T00:00:00"/>
    <s v="111"/>
    <n v="5365"/>
    <n v="249"/>
    <n v="1"/>
    <n v="250"/>
    <n v="0"/>
    <n v="250"/>
    <n v="15"/>
    <n v="15"/>
    <n v="8.3333333333333339"/>
    <n v="15.684931506849315"/>
    <s v="14-16"/>
    <s v="Z"/>
    <n v="19"/>
    <n v="20"/>
    <s v="1"/>
    <s v="05002025"/>
    <s v="2121"/>
    <s v="19-K05-02"/>
    <s v="P°#mß platba H"/>
    <n v="1.8166"/>
    <n v="1.8166"/>
    <n v="0"/>
    <x v="2"/>
    <s v="U6975"/>
    <m/>
    <n v="72753"/>
    <n v="0"/>
    <n v="0"/>
    <n v="0"/>
    <n v="113057.9176"/>
    <m/>
  </r>
  <r>
    <n v="30247302"/>
    <d v="2022-12-01T00:00:00"/>
    <d v="2022-11-03T00:00:00"/>
    <d v="2022-12-14T00:00:00"/>
    <s v="0853034435"/>
    <d v="2008-03-03T00:00:00"/>
    <s v="111"/>
    <n v="5358"/>
    <n v="303"/>
    <n v="306"/>
    <n v="609"/>
    <n v="1"/>
    <n v="244"/>
    <n v="14"/>
    <n v="15"/>
    <n v="8.1333333333333329"/>
    <n v="15.668493150684931"/>
    <s v="14-16"/>
    <s v="Z"/>
    <n v="41"/>
    <n v="42"/>
    <s v="1"/>
    <s v="05002025"/>
    <s v="2121"/>
    <s v="19-K08-01"/>
    <s v="P°#mß platba H"/>
    <n v="4.9150999999999998"/>
    <n v="4.9150999999999998"/>
    <n v="0"/>
    <x v="27"/>
    <m/>
    <m/>
    <n v="88855"/>
    <n v="0"/>
    <n v="0"/>
    <n v="0"/>
    <n v="305896.16359999997"/>
    <m/>
  </r>
  <r>
    <n v="30239043"/>
    <d v="2022-09-01T00:00:00"/>
    <d v="2022-09-19T00:00:00"/>
    <d v="2022-09-19T00:00:00"/>
    <s v="0851244350"/>
    <d v="2008-01-24T00:00:00"/>
    <s v="111"/>
    <n v="5352"/>
    <n v="342"/>
    <n v="261"/>
    <n v="603"/>
    <n v="1"/>
    <n v="238"/>
    <n v="14"/>
    <n v="15"/>
    <n v="7.9333333333333336"/>
    <n v="15.652054794520549"/>
    <s v="14-16"/>
    <s v="Z"/>
    <n v="1"/>
    <n v="1"/>
    <s v="2"/>
    <s v="05002025"/>
    <s v="2121"/>
    <s v="19-K01-01"/>
    <s v="P°#mß platba H"/>
    <n v="0.36433300000000002"/>
    <n v="0.36433300000000002"/>
    <n v="0"/>
    <x v="2"/>
    <m/>
    <m/>
    <n v="2266"/>
    <n v="0"/>
    <n v="0"/>
    <n v="0"/>
    <n v="22674.628588"/>
    <m/>
  </r>
  <r>
    <n v="30269174"/>
    <d v="2022-05-01T00:00:00"/>
    <d v="2022-05-15T00:00:00"/>
    <d v="2022-05-31T00:00:00"/>
    <s v="0759224356"/>
    <d v="2007-09-22T00:00:00"/>
    <s v="211"/>
    <n v="5349"/>
    <n v="100"/>
    <n v="134"/>
    <n v="234"/>
    <n v="0"/>
    <n v="234"/>
    <n v="15"/>
    <n v="15"/>
    <n v="7.8"/>
    <n v="15.641095890410959"/>
    <s v="14-16"/>
    <s v="Z"/>
    <n v="16"/>
    <n v="17"/>
    <s v="2"/>
    <s v="05002025"/>
    <s v="2121"/>
    <s v="19-K05-01"/>
    <s v="P°#mß platba H"/>
    <n v="2.0066000000000002"/>
    <n v="2.0066000000000002"/>
    <n v="0"/>
    <x v="2"/>
    <s v="F928"/>
    <m/>
    <n v="40670"/>
    <n v="0"/>
    <n v="0"/>
    <n v="0"/>
    <n v="124882.75760000001"/>
    <m/>
  </r>
  <r>
    <n v="30256572"/>
    <d v="2022-12-01T00:00:00"/>
    <d v="2022-12-11T00:00:00"/>
    <d v="2022-12-21T00:00:00"/>
    <s v="0854204681"/>
    <d v="2008-04-20T00:00:00"/>
    <s v="207"/>
    <n v="5348"/>
    <n v="255"/>
    <n v="344"/>
    <n v="599"/>
    <n v="1"/>
    <n v="234"/>
    <n v="14"/>
    <n v="15"/>
    <n v="7.8"/>
    <n v="15.641095890410959"/>
    <s v="14-16"/>
    <s v="Z"/>
    <n v="10"/>
    <n v="11"/>
    <s v="1"/>
    <s v="05002025"/>
    <s v="2121"/>
    <s v="19-K04-02"/>
    <s v="P°#mß platba H"/>
    <n v="1.3713"/>
    <n v="1.3713"/>
    <n v="0"/>
    <x v="2"/>
    <m/>
    <m/>
    <n v="31819"/>
    <n v="0"/>
    <n v="0"/>
    <n v="0"/>
    <n v="85344.226800000004"/>
    <m/>
  </r>
  <r>
    <n v="30207649"/>
    <d v="2022-03-01T00:00:00"/>
    <d v="2022-01-13T00:00:00"/>
    <d v="2022-03-02T00:00:00"/>
    <s v="0755254907"/>
    <d v="2007-05-25T00:00:00"/>
    <s v="211"/>
    <n v="5347"/>
    <n v="220"/>
    <n v="12"/>
    <n v="232"/>
    <n v="0"/>
    <n v="232"/>
    <n v="15"/>
    <n v="15"/>
    <n v="7.7333333333333334"/>
    <n v="15.635616438356164"/>
    <s v="14-16"/>
    <s v="Z"/>
    <n v="48"/>
    <n v="49"/>
    <s v="1"/>
    <s v="05002025"/>
    <s v="2121"/>
    <s v="19-K08-02"/>
    <s v="P°#mß platba H"/>
    <n v="4.5654000000000003"/>
    <n v="4.5654000000000003"/>
    <n v="0"/>
    <x v="2"/>
    <s v="U6975"/>
    <s v="F608"/>
    <n v="132345"/>
    <n v="94"/>
    <n v="0"/>
    <n v="0"/>
    <n v="284132.23440000002"/>
    <m/>
  </r>
  <r>
    <n v="30238256"/>
    <d v="2022-02-01T00:00:00"/>
    <d v="2022-02-03T00:00:00"/>
    <d v="2022-02-15T00:00:00"/>
    <s v="0756154740"/>
    <d v="2007-06-15T00:00:00"/>
    <s v="207"/>
    <n v="5347"/>
    <n v="199"/>
    <n v="33"/>
    <n v="232"/>
    <n v="0"/>
    <n v="232"/>
    <n v="15"/>
    <n v="15"/>
    <n v="7.7333333333333334"/>
    <n v="15.635616438356164"/>
    <s v="14-16"/>
    <s v="Z"/>
    <n v="12"/>
    <n v="13"/>
    <s v="1"/>
    <s v="05002025"/>
    <s v="2121"/>
    <s v="19-K04-02"/>
    <s v="P°#mß platba H"/>
    <n v="1.3713"/>
    <n v="1.3713"/>
    <n v="0"/>
    <x v="2"/>
    <s v="U6975"/>
    <m/>
    <n v="36224"/>
    <n v="0"/>
    <n v="0"/>
    <n v="0"/>
    <n v="85344.226800000004"/>
    <m/>
  </r>
  <r>
    <n v="30258947"/>
    <d v="2022-04-01T00:00:00"/>
    <d v="2022-03-15T00:00:00"/>
    <d v="2022-04-01T00:00:00"/>
    <s v="0757252980"/>
    <d v="2007-07-25T00:00:00"/>
    <s v="207"/>
    <n v="5347"/>
    <n v="159"/>
    <n v="73"/>
    <n v="232"/>
    <n v="0"/>
    <n v="232"/>
    <n v="15"/>
    <n v="15"/>
    <n v="7.7333333333333334"/>
    <n v="15.635616438356164"/>
    <s v="14-16"/>
    <s v="Z"/>
    <n v="17"/>
    <n v="18"/>
    <s v="1"/>
    <s v="05002025"/>
    <s v="2121"/>
    <s v="19-K05-01"/>
    <s v="P°#mß platba H"/>
    <n v="2.0066000000000002"/>
    <n v="2.0066000000000002"/>
    <n v="0"/>
    <x v="2"/>
    <m/>
    <m/>
    <n v="45690"/>
    <n v="0"/>
    <n v="0"/>
    <n v="0"/>
    <n v="124882.75760000001"/>
    <m/>
  </r>
  <r>
    <n v="30210843"/>
    <d v="2022-06-01T00:00:00"/>
    <d v="2022-05-06T00:00:00"/>
    <d v="2022-06-23T00:00:00"/>
    <s v="0759154660"/>
    <d v="2007-09-15T00:00:00"/>
    <s v="111"/>
    <n v="5347"/>
    <n v="107"/>
    <n v="125"/>
    <n v="232"/>
    <n v="0"/>
    <n v="232"/>
    <n v="15"/>
    <n v="15"/>
    <n v="7.7333333333333334"/>
    <n v="15.635616438356164"/>
    <s v="14-16"/>
    <s v="Z"/>
    <n v="48"/>
    <n v="49"/>
    <s v="5"/>
    <s v="05002025"/>
    <s v="2121"/>
    <s v="19-K08-01"/>
    <s v="P°#mß platba H"/>
    <n v="4.9150999999999998"/>
    <n v="4.9150999999999998"/>
    <n v="0"/>
    <x v="5"/>
    <s v="F608"/>
    <s v="F432"/>
    <n v="142742"/>
    <n v="0"/>
    <n v="0"/>
    <n v="0"/>
    <n v="305896.16359999997"/>
    <m/>
  </r>
  <r>
    <n v="30210767"/>
    <d v="2022-11-01T00:00:00"/>
    <d v="2022-10-08T00:00:00"/>
    <d v="2022-11-08T00:00:00"/>
    <s v="0852214913"/>
    <d v="2008-02-21T00:00:00"/>
    <s v="111"/>
    <n v="5343"/>
    <n v="314"/>
    <n v="280"/>
    <n v="594"/>
    <n v="1"/>
    <n v="229"/>
    <n v="14"/>
    <n v="15"/>
    <n v="7.6333333333333337"/>
    <n v="15.627397260273973"/>
    <s v="14-16"/>
    <s v="Z"/>
    <n v="31"/>
    <n v="32"/>
    <s v="1"/>
    <s v="05002025"/>
    <s v="2121"/>
    <s v="19-K08-01"/>
    <s v="P°#mß platba H"/>
    <n v="4.9150999999999998"/>
    <n v="4.9150999999999998"/>
    <n v="0"/>
    <x v="0"/>
    <s v="F500"/>
    <s v="F431"/>
    <n v="73113"/>
    <n v="0"/>
    <n v="0"/>
    <n v="0"/>
    <n v="305896.16359999997"/>
    <m/>
  </r>
  <r>
    <n v="30260559"/>
    <d v="2022-09-01T00:00:00"/>
    <d v="2022-07-30T00:00:00"/>
    <d v="2022-09-15T00:00:00"/>
    <s v="0762172510"/>
    <d v="2007-12-17T00:00:00"/>
    <s v="111"/>
    <n v="5339"/>
    <n v="14"/>
    <n v="210"/>
    <n v="224"/>
    <n v="0"/>
    <n v="224"/>
    <n v="15"/>
    <n v="15"/>
    <n v="7.4666666666666668"/>
    <n v="15.613698630136986"/>
    <s v="14-16"/>
    <s v="Z"/>
    <n v="47"/>
    <n v="48"/>
    <s v="1"/>
    <s v="05002025"/>
    <s v="2121"/>
    <s v="19-K08-01"/>
    <s v="P°#mß platba H"/>
    <n v="4.9150999999999998"/>
    <n v="4.9150999999999998"/>
    <n v="0"/>
    <x v="2"/>
    <m/>
    <m/>
    <n v="124062"/>
    <n v="0"/>
    <n v="0"/>
    <n v="0"/>
    <n v="305896.16359999997"/>
    <m/>
  </r>
  <r>
    <n v="30209075"/>
    <d v="2022-05-01T00:00:00"/>
    <d v="2022-04-04T00:00:00"/>
    <d v="2022-05-18T00:00:00"/>
    <s v="0759064680"/>
    <d v="2007-09-06T00:00:00"/>
    <s v="111"/>
    <n v="5324"/>
    <n v="116"/>
    <n v="93"/>
    <n v="209"/>
    <n v="0"/>
    <n v="209"/>
    <n v="15"/>
    <n v="15"/>
    <n v="6.9666666666666668"/>
    <n v="15.572602739726028"/>
    <s v="14-16"/>
    <s v="Z"/>
    <n v="44"/>
    <n v="45"/>
    <s v="1"/>
    <s v="05002025"/>
    <s v="2121"/>
    <s v="19-K07-01"/>
    <s v="P°#mß platba H"/>
    <n v="3.1386270000000001"/>
    <n v="3.1386270000000001"/>
    <n v="0"/>
    <x v="0"/>
    <s v="F130"/>
    <s v="Z915"/>
    <n v="121943"/>
    <n v="0"/>
    <n v="0"/>
    <n v="0"/>
    <n v="195335.58997200002"/>
    <m/>
  </r>
  <r>
    <n v="30227540"/>
    <d v="2022-01-01T00:00:00"/>
    <d v="2021-10-11T00:00:00"/>
    <d v="2022-01-07T00:00:00"/>
    <s v="0658284517"/>
    <d v="2006-08-28T00:00:00"/>
    <s v="111"/>
    <n v="5523"/>
    <n v="125"/>
    <n v="81"/>
    <n v="206"/>
    <n v="0"/>
    <n v="206"/>
    <n v="15"/>
    <n v="15"/>
    <n v="6.8666666666666663"/>
    <n v="15.564383561643835"/>
    <s v="14-16"/>
    <s v="Z"/>
    <n v="88"/>
    <n v="89"/>
    <s v="5"/>
    <s v="05002025"/>
    <s v="2121"/>
    <s v="19-K08-02"/>
    <s v="P°#mß platba H"/>
    <n v="5.5321910000000001"/>
    <n v="5.5321910000000001"/>
    <n v="0"/>
    <x v="0"/>
    <s v="F508"/>
    <m/>
    <n v="184462"/>
    <n v="0"/>
    <n v="0"/>
    <n v="0"/>
    <n v="344301.43907600001"/>
    <m/>
  </r>
  <r>
    <n v="30208997"/>
    <d v="2022-05-01T00:00:00"/>
    <d v="2022-03-29T00:00:00"/>
    <d v="2022-05-11T00:00:00"/>
    <s v="0759054934"/>
    <d v="2007-09-05T00:00:00"/>
    <s v="111"/>
    <n v="5319"/>
    <n v="117"/>
    <n v="87"/>
    <n v="204"/>
    <n v="0"/>
    <n v="204"/>
    <n v="15"/>
    <n v="15"/>
    <n v="6.8"/>
    <n v="15.558904109589042"/>
    <s v="14-16"/>
    <s v="Z"/>
    <n v="43"/>
    <n v="44"/>
    <s v="1"/>
    <s v="05002025"/>
    <s v="2121"/>
    <s v="19-K08-01"/>
    <s v="P°#mß platba H"/>
    <n v="4.9150999999999998"/>
    <n v="4.9150999999999998"/>
    <n v="0"/>
    <x v="2"/>
    <m/>
    <m/>
    <n v="100402"/>
    <n v="0"/>
    <n v="0"/>
    <n v="0"/>
    <n v="305896.16359999997"/>
    <m/>
  </r>
  <r>
    <n v="30249211"/>
    <d v="2022-05-01T00:00:00"/>
    <d v="2022-03-31T00:00:00"/>
    <d v="2022-05-05T00:00:00"/>
    <s v="0759071720"/>
    <d v="2007-09-07T00:00:00"/>
    <s v="111"/>
    <n v="5319"/>
    <n v="115"/>
    <n v="89"/>
    <n v="204"/>
    <n v="0"/>
    <n v="204"/>
    <n v="15"/>
    <n v="15"/>
    <n v="6.8"/>
    <n v="15.558904109589042"/>
    <s v="14-16"/>
    <s v="Z"/>
    <n v="35"/>
    <n v="36"/>
    <s v="1"/>
    <s v="05002025"/>
    <s v="2121"/>
    <s v="19-K08-01"/>
    <s v="P°#mß platba H"/>
    <n v="4.9150999999999998"/>
    <n v="4.9150999999999998"/>
    <n v="0"/>
    <x v="2"/>
    <m/>
    <m/>
    <n v="84850"/>
    <n v="0"/>
    <n v="0"/>
    <n v="0"/>
    <n v="305896.16359999997"/>
    <m/>
  </r>
  <r>
    <n v="30259316"/>
    <d v="2022-03-01T00:00:00"/>
    <d v="2022-01-24T00:00:00"/>
    <d v="2022-03-17T00:00:00"/>
    <s v="0757098606"/>
    <d v="2007-07-09T00:00:00"/>
    <s v="205"/>
    <n v="5313"/>
    <n v="175"/>
    <n v="23"/>
    <n v="198"/>
    <n v="0"/>
    <n v="198"/>
    <n v="15"/>
    <n v="15"/>
    <n v="6.6"/>
    <n v="15.542465753424658"/>
    <s v="14-16"/>
    <s v="Z"/>
    <n v="52"/>
    <n v="53"/>
    <s v="1"/>
    <s v="05002025"/>
    <s v="2121"/>
    <s v="19-K08-02"/>
    <s v="P°#mß platba H"/>
    <n v="4.5654000000000003"/>
    <n v="4.5654000000000003"/>
    <n v="0"/>
    <x v="9"/>
    <s v="U6975"/>
    <m/>
    <n v="136704"/>
    <n v="0"/>
    <n v="0"/>
    <n v="0"/>
    <n v="284132.23440000002"/>
    <m/>
  </r>
  <r>
    <n v="30249700"/>
    <d v="2022-07-01T00:00:00"/>
    <d v="2022-06-21T00:00:00"/>
    <d v="2022-07-12T00:00:00"/>
    <s v="0762058737"/>
    <d v="2007-12-05T00:00:00"/>
    <s v="201"/>
    <n v="5312"/>
    <n v="26"/>
    <n v="171"/>
    <n v="197"/>
    <n v="0"/>
    <n v="197"/>
    <n v="15"/>
    <n v="15"/>
    <n v="6.5666666666666664"/>
    <n v="15.53972602739726"/>
    <s v="14-16"/>
    <s v="Z"/>
    <n v="21"/>
    <n v="22"/>
    <s v="5"/>
    <s v="05002025"/>
    <s v="2121"/>
    <s v="19-K04-01"/>
    <s v="P°#mß platba H"/>
    <n v="1.6146"/>
    <n v="1.6146"/>
    <n v="0"/>
    <x v="2"/>
    <m/>
    <m/>
    <n v="61955"/>
    <n v="16.78"/>
    <n v="0"/>
    <n v="0"/>
    <n v="100486.24560000001"/>
    <m/>
  </r>
  <r>
    <n v="30248924"/>
    <d v="2022-10-01T00:00:00"/>
    <d v="2022-08-30T00:00:00"/>
    <d v="2022-10-13T00:00:00"/>
    <s v="0852164445"/>
    <d v="2008-02-16T00:00:00"/>
    <s v="207"/>
    <n v="5309"/>
    <n v="319"/>
    <n v="241"/>
    <n v="560"/>
    <n v="1"/>
    <n v="195"/>
    <n v="14"/>
    <n v="15"/>
    <n v="6.5"/>
    <n v="15.534246575342467"/>
    <s v="14-16"/>
    <s v="Z"/>
    <n v="44"/>
    <n v="45"/>
    <s v="5"/>
    <s v="05002025"/>
    <s v="2121"/>
    <s v="19-K08-01"/>
    <s v="P°#mß platba H"/>
    <n v="4.9150999999999998"/>
    <n v="4.9150999999999998"/>
    <n v="0"/>
    <x v="2"/>
    <s v="F422"/>
    <m/>
    <n v="91898"/>
    <n v="2.4300000000000002"/>
    <n v="0"/>
    <n v="0"/>
    <n v="305896.16359999997"/>
    <m/>
  </r>
  <r>
    <n v="30220956"/>
    <d v="2022-07-01T00:00:00"/>
    <d v="2022-05-18T00:00:00"/>
    <d v="2022-07-26T00:00:00"/>
    <s v="0761044493"/>
    <d v="2007-11-04T00:00:00"/>
    <s v="111"/>
    <n v="5309"/>
    <n v="57"/>
    <n v="137"/>
    <n v="194"/>
    <n v="0"/>
    <n v="194"/>
    <n v="15"/>
    <n v="15"/>
    <n v="6.4666666666666668"/>
    <n v="15.531506849315068"/>
    <s v="14-16"/>
    <s v="Z"/>
    <n v="69"/>
    <n v="70"/>
    <s v="1"/>
    <s v="05002025"/>
    <s v="2121"/>
    <s v="19-K08-01"/>
    <s v="P°#mß platba H"/>
    <n v="4.972925"/>
    <n v="4.972925"/>
    <n v="0"/>
    <x v="3"/>
    <m/>
    <m/>
    <n v="168470"/>
    <n v="0"/>
    <n v="0"/>
    <n v="0"/>
    <n v="309494.96029999998"/>
    <m/>
  </r>
  <r>
    <n v="30225175"/>
    <d v="2022-06-01T00:00:00"/>
    <d v="2022-05-11T00:00:00"/>
    <d v="2022-06-08T00:00:00"/>
    <s v="0761034703"/>
    <d v="2007-11-03T00:00:00"/>
    <s v="207"/>
    <n v="5303"/>
    <n v="58"/>
    <n v="130"/>
    <n v="188"/>
    <n v="0"/>
    <n v="188"/>
    <n v="15"/>
    <n v="15"/>
    <n v="6.2666666666666666"/>
    <n v="15.515068493150684"/>
    <s v="14-16"/>
    <s v="Z"/>
    <n v="28"/>
    <n v="29"/>
    <s v="1"/>
    <s v="05002025"/>
    <s v="2121"/>
    <s v="19-K07-01"/>
    <s v="P°#mß platba H"/>
    <n v="3.0285000000000002"/>
    <n v="3.0285000000000002"/>
    <n v="0"/>
    <x v="2"/>
    <s v="L208"/>
    <s v="D234"/>
    <n v="76178"/>
    <n v="0"/>
    <n v="0"/>
    <n v="0"/>
    <n v="188481.72600000002"/>
    <m/>
  </r>
  <r>
    <n v="30261769"/>
    <d v="2022-03-01T00:00:00"/>
    <d v="2022-02-22T00:00:00"/>
    <d v="2022-03-23T00:00:00"/>
    <s v="0708215079"/>
    <d v="2007-08-21T00:00:00"/>
    <s v="207"/>
    <n v="5299"/>
    <n v="132"/>
    <n v="52"/>
    <n v="184"/>
    <n v="0"/>
    <n v="184"/>
    <n v="15"/>
    <n v="15"/>
    <n v="6.1333333333333337"/>
    <n v="15.504109589041096"/>
    <s v="14-16"/>
    <s v="M"/>
    <n v="29"/>
    <n v="30"/>
    <s v="1"/>
    <s v="05002025"/>
    <s v="2121"/>
    <s v="19-K07-02"/>
    <s v="P°#mß platba H"/>
    <n v="2.6067"/>
    <n v="2.6067"/>
    <n v="0"/>
    <x v="2"/>
    <s v="F845"/>
    <m/>
    <n v="84823"/>
    <n v="0"/>
    <n v="0"/>
    <n v="0"/>
    <n v="162230.58120000002"/>
    <m/>
  </r>
  <r>
    <n v="30264998"/>
    <d v="2022-05-01T00:00:00"/>
    <d v="2022-04-08T00:00:00"/>
    <d v="2022-05-24T00:00:00"/>
    <s v="0760062699"/>
    <d v="2007-10-06T00:00:00"/>
    <s v="209"/>
    <n v="5298"/>
    <n v="86"/>
    <n v="97"/>
    <n v="183"/>
    <n v="0"/>
    <n v="183"/>
    <n v="15"/>
    <n v="15"/>
    <n v="6.1"/>
    <n v="15.501369863013698"/>
    <s v="14-16"/>
    <s v="Z"/>
    <n v="46"/>
    <n v="47"/>
    <s v="1"/>
    <s v="05002025"/>
    <s v="2121"/>
    <s v="19-K08-01"/>
    <s v="P°#mß platba H"/>
    <n v="4.9150999999999998"/>
    <n v="4.9150999999999998"/>
    <n v="0"/>
    <x v="9"/>
    <s v="F608"/>
    <s v="U6975"/>
    <n v="128992"/>
    <n v="0"/>
    <n v="0"/>
    <n v="0"/>
    <n v="305896.16359999997"/>
    <m/>
  </r>
  <r>
    <n v="30269776"/>
    <d v="2022-06-01T00:00:00"/>
    <d v="2022-05-24T00:00:00"/>
    <d v="2022-06-28T00:00:00"/>
    <s v="0761282093"/>
    <d v="2007-11-28T00:00:00"/>
    <s v="111"/>
    <n v="5291"/>
    <n v="33"/>
    <n v="143"/>
    <n v="176"/>
    <n v="0"/>
    <n v="176"/>
    <n v="15"/>
    <n v="15"/>
    <n v="5.8666666666666663"/>
    <n v="15.482191780821918"/>
    <s v="14-16"/>
    <s v="Z"/>
    <n v="35"/>
    <n v="36"/>
    <s v="1"/>
    <s v="05002025"/>
    <s v="2121"/>
    <s v="19-K07-01"/>
    <s v="P°#mß platba H"/>
    <n v="3.0285000000000002"/>
    <n v="3.0285000000000002"/>
    <n v="0"/>
    <x v="2"/>
    <m/>
    <m/>
    <n v="113134"/>
    <n v="1.2"/>
    <n v="0"/>
    <n v="0"/>
    <n v="188481.72600000002"/>
    <m/>
  </r>
  <r>
    <n v="30209793"/>
    <d v="2022-02-01T00:00:00"/>
    <d v="2022-01-27T00:00:00"/>
    <d v="2022-02-04T00:00:00"/>
    <s v="0758044771"/>
    <d v="2007-08-04T00:00:00"/>
    <s v="211"/>
    <n v="5290"/>
    <n v="149"/>
    <n v="26"/>
    <n v="175"/>
    <n v="0"/>
    <n v="175"/>
    <n v="15"/>
    <n v="15"/>
    <n v="5.833333333333333"/>
    <n v="15.479452054794521"/>
    <s v="14-16"/>
    <s v="Z"/>
    <n v="8"/>
    <n v="9"/>
    <s v="1"/>
    <s v="05002025"/>
    <s v="2121"/>
    <s v="19-K03-03"/>
    <s v="P°#mß platba H"/>
    <n v="0.92810000000000004"/>
    <n v="0.92810000000000004"/>
    <n v="0"/>
    <x v="2"/>
    <m/>
    <m/>
    <n v="22701"/>
    <n v="47"/>
    <n v="0"/>
    <n v="0"/>
    <n v="57761.231599999999"/>
    <m/>
  </r>
  <r>
    <n v="30242378"/>
    <d v="2022-02-01T00:00:00"/>
    <d v="2022-01-03T00:00:00"/>
    <d v="2022-02-02T00:00:00"/>
    <s v="0757124456"/>
    <d v="2007-07-12T00:00:00"/>
    <s v="207"/>
    <n v="5289"/>
    <n v="172"/>
    <n v="2"/>
    <n v="174"/>
    <n v="0"/>
    <n v="174"/>
    <n v="15"/>
    <n v="15"/>
    <n v="5.8"/>
    <n v="15.476712328767123"/>
    <s v="14-16"/>
    <s v="Z"/>
    <n v="30"/>
    <n v="31"/>
    <s v="1"/>
    <s v="05002025"/>
    <s v="2121"/>
    <s v="19-K07-01"/>
    <s v="P°#mß platba H"/>
    <n v="3.0285000000000002"/>
    <n v="3.0285000000000002"/>
    <n v="0"/>
    <x v="3"/>
    <s v="N910"/>
    <s v="U6975"/>
    <n v="51039"/>
    <n v="0"/>
    <n v="0"/>
    <n v="0"/>
    <n v="188481.72600000002"/>
    <m/>
  </r>
  <r>
    <n v="30265633"/>
    <d v="2022-05-01T00:00:00"/>
    <d v="2022-04-08T00:00:00"/>
    <d v="2022-05-25T00:00:00"/>
    <s v="0760168739"/>
    <d v="2007-10-16T00:00:00"/>
    <s v="111"/>
    <n v="5288"/>
    <n v="76"/>
    <n v="97"/>
    <n v="173"/>
    <n v="0"/>
    <n v="173"/>
    <n v="15"/>
    <n v="15"/>
    <n v="5.7666666666666666"/>
    <n v="15.473972602739726"/>
    <s v="14-16"/>
    <s v="Z"/>
    <n v="47"/>
    <n v="48"/>
    <s v="1"/>
    <s v="05002025"/>
    <s v="2121"/>
    <s v="19-K08-01"/>
    <s v="P°#mß platba H"/>
    <n v="4.9150999999999998"/>
    <n v="4.9150999999999998"/>
    <n v="0"/>
    <x v="2"/>
    <m/>
    <m/>
    <n v="127155"/>
    <n v="0"/>
    <n v="0"/>
    <n v="0"/>
    <n v="305896.16359999997"/>
    <m/>
  </r>
  <r>
    <n v="30209913"/>
    <d v="2022-03-01T00:00:00"/>
    <d v="2022-03-12T00:00:00"/>
    <d v="2022-03-21T00:00:00"/>
    <s v="0759212949"/>
    <d v="2007-09-21T00:00:00"/>
    <s v="111"/>
    <n v="5286"/>
    <n v="101"/>
    <n v="70"/>
    <n v="171"/>
    <n v="0"/>
    <n v="171"/>
    <n v="15"/>
    <n v="15"/>
    <n v="5.7"/>
    <n v="15.468493150684932"/>
    <s v="14-16"/>
    <s v="Z"/>
    <n v="9"/>
    <n v="10"/>
    <s v="6"/>
    <s v="05002025"/>
    <s v="2121"/>
    <s v="19-K03-03"/>
    <s v="P°#mß platba H"/>
    <n v="0.92810000000000004"/>
    <n v="0.92810000000000004"/>
    <n v="0"/>
    <x v="2"/>
    <s v="D500"/>
    <s v="E660"/>
    <n v="25917"/>
    <n v="0"/>
    <n v="0"/>
    <n v="0"/>
    <n v="57761.231599999999"/>
    <m/>
  </r>
  <r>
    <n v="30246888"/>
    <d v="2022-05-01T00:00:00"/>
    <d v="2022-02-11T00:00:00"/>
    <d v="2022-05-20T00:00:00"/>
    <s v="0758301951"/>
    <d v="2007-08-30T00:00:00"/>
    <s v="111"/>
    <n v="5279"/>
    <n v="123"/>
    <n v="41"/>
    <n v="164"/>
    <n v="0"/>
    <n v="164"/>
    <n v="15"/>
    <n v="15"/>
    <n v="5.4666666666666668"/>
    <n v="15.449315068493151"/>
    <s v="14-16"/>
    <s v="Z"/>
    <n v="98"/>
    <n v="99"/>
    <s v="1"/>
    <s v="05002025"/>
    <s v="2121"/>
    <s v="19-K08-01"/>
    <s v="P°#mß platba H"/>
    <n v="6.5920160000000001"/>
    <n v="6.5920160000000001"/>
    <n v="0"/>
    <x v="3"/>
    <s v="N911"/>
    <s v="L500"/>
    <n v="221305"/>
    <n v="0"/>
    <n v="0"/>
    <n v="0"/>
    <n v="410260.70777600002"/>
    <m/>
  </r>
  <r>
    <n v="30209794"/>
    <d v="2022-01-01T00:00:00"/>
    <d v="2022-01-13T00:00:00"/>
    <d v="2022-01-20T00:00:00"/>
    <s v="0758044771"/>
    <d v="2007-08-04T00:00:00"/>
    <s v="211"/>
    <n v="5276"/>
    <n v="149"/>
    <n v="12"/>
    <n v="161"/>
    <n v="0"/>
    <n v="161"/>
    <n v="15"/>
    <n v="15"/>
    <n v="5.3666666666666663"/>
    <n v="15.441095890410958"/>
    <s v="14-16"/>
    <s v="Z"/>
    <n v="7"/>
    <n v="8"/>
    <s v="1"/>
    <s v="05002025"/>
    <s v="2121"/>
    <s v="19-K03-03"/>
    <s v="P°#mß platba H"/>
    <n v="0.92810000000000004"/>
    <n v="0.92810000000000004"/>
    <n v="0"/>
    <x v="2"/>
    <s v="U6975"/>
    <m/>
    <n v="21160"/>
    <n v="0"/>
    <n v="0"/>
    <n v="0"/>
    <n v="57761.231599999999"/>
    <m/>
  </r>
  <r>
    <n v="30262602"/>
    <d v="2022-04-01T00:00:00"/>
    <d v="2022-03-09T00:00:00"/>
    <d v="2022-04-13T00:00:00"/>
    <s v="0760010779"/>
    <d v="2007-10-01T00:00:00"/>
    <s v="205"/>
    <n v="5273"/>
    <n v="91"/>
    <n v="67"/>
    <n v="158"/>
    <n v="0"/>
    <n v="158"/>
    <n v="15"/>
    <n v="15"/>
    <n v="5.2666666666666666"/>
    <n v="15.432876712328767"/>
    <s v="14-16"/>
    <s v="Z"/>
    <n v="35"/>
    <n v="36"/>
    <s v="1"/>
    <s v="05002025"/>
    <s v="2121"/>
    <s v="19-K08-01"/>
    <s v="P°#mß platba H"/>
    <n v="4.9150999999999998"/>
    <n v="4.9150999999999998"/>
    <n v="0"/>
    <x v="2"/>
    <s v="F608"/>
    <m/>
    <n v="107049"/>
    <n v="0"/>
    <n v="0"/>
    <n v="0"/>
    <n v="305896.16359999997"/>
    <m/>
  </r>
  <r>
    <n v="30211509"/>
    <d v="2022-11-01T00:00:00"/>
    <d v="2022-10-02T00:00:00"/>
    <d v="2022-11-15T00:00:00"/>
    <s v="0855054926"/>
    <d v="2008-05-05T00:00:00"/>
    <s v="211"/>
    <n v="5263"/>
    <n v="240"/>
    <n v="274"/>
    <n v="514"/>
    <n v="1"/>
    <n v="149"/>
    <n v="14"/>
    <n v="15"/>
    <n v="4.9666666666666668"/>
    <n v="15.408219178082192"/>
    <s v="14-16"/>
    <s v="Z"/>
    <n v="44"/>
    <n v="45"/>
    <s v="1"/>
    <s v="05002025"/>
    <s v="2121"/>
    <s v="19-K08-01"/>
    <s v="P°#mß platba H"/>
    <n v="4.9150999999999998"/>
    <n v="4.9150999999999998"/>
    <n v="0"/>
    <x v="2"/>
    <m/>
    <m/>
    <n v="129205"/>
    <n v="0"/>
    <n v="0"/>
    <n v="0"/>
    <n v="305896.16359999997"/>
    <m/>
  </r>
  <r>
    <n v="30217424"/>
    <d v="2022-03-01T00:00:00"/>
    <d v="2022-01-17T00:00:00"/>
    <d v="2022-03-11T00:00:00"/>
    <s v="0758304723"/>
    <d v="2007-08-30T00:00:00"/>
    <s v="111"/>
    <n v="5254"/>
    <n v="123"/>
    <n v="16"/>
    <n v="139"/>
    <n v="0"/>
    <n v="139"/>
    <n v="15"/>
    <n v="15"/>
    <n v="4.6333333333333337"/>
    <n v="15.38082191780822"/>
    <s v="14-16"/>
    <s v="Z"/>
    <n v="53"/>
    <n v="54"/>
    <s v="1"/>
    <s v="05002025"/>
    <s v="2121"/>
    <s v="19-K08-02"/>
    <s v="P°#mß platba H"/>
    <n v="4.5654000000000003"/>
    <n v="4.5654000000000003"/>
    <n v="0"/>
    <x v="28"/>
    <s v="F608"/>
    <s v="E038"/>
    <n v="129380"/>
    <n v="94"/>
    <n v="0"/>
    <n v="0"/>
    <n v="284132.23440000002"/>
    <m/>
  </r>
  <r>
    <n v="30255242"/>
    <d v="2022-07-01T00:00:00"/>
    <d v="2022-05-31T00:00:00"/>
    <d v="2022-07-01T00:00:00"/>
    <s v="0851154645"/>
    <d v="2008-01-15T00:00:00"/>
    <s v="207"/>
    <n v="5250"/>
    <n v="351"/>
    <n v="150"/>
    <n v="501"/>
    <n v="1"/>
    <n v="136"/>
    <n v="14"/>
    <n v="15"/>
    <n v="4.5333333333333332"/>
    <n v="15.372602739726027"/>
    <s v="14-16"/>
    <s v="Z"/>
    <n v="31"/>
    <n v="32"/>
    <s v="1"/>
    <s v="05002025"/>
    <s v="2121"/>
    <s v="19-K08-01"/>
    <s v="P°#mß platba H"/>
    <n v="4.9150999999999998"/>
    <n v="4.9150999999999998"/>
    <n v="0"/>
    <x v="0"/>
    <s v="L030"/>
    <m/>
    <n v="85095"/>
    <n v="0"/>
    <n v="0"/>
    <n v="0"/>
    <n v="305896.16359999997"/>
    <m/>
  </r>
  <r>
    <n v="30246889"/>
    <d v="2022-02-01T00:00:00"/>
    <d v="2022-01-13T00:00:00"/>
    <d v="2022-02-02T00:00:00"/>
    <s v="0758301951"/>
    <d v="2007-08-30T00:00:00"/>
    <s v="111"/>
    <n v="5250"/>
    <n v="123"/>
    <n v="12"/>
    <n v="135"/>
    <n v="0"/>
    <n v="135"/>
    <n v="15"/>
    <n v="15"/>
    <n v="4.5"/>
    <n v="15.36986301369863"/>
    <s v="14-16"/>
    <s v="Z"/>
    <n v="20"/>
    <n v="21"/>
    <s v="1"/>
    <s v="05002025"/>
    <s v="2121"/>
    <s v="19-K05-01"/>
    <s v="P°#mß platba H"/>
    <n v="2.0066000000000002"/>
    <n v="2.0066000000000002"/>
    <n v="0"/>
    <x v="3"/>
    <s v="N911"/>
    <s v="U6975"/>
    <n v="45630"/>
    <n v="0"/>
    <n v="0"/>
    <n v="0"/>
    <n v="124882.75760000001"/>
    <m/>
  </r>
  <r>
    <n v="30211838"/>
    <d v="2022-12-01T00:00:00"/>
    <d v="2022-11-07T00:00:00"/>
    <d v="2022-12-13T00:00:00"/>
    <s v="0856284924"/>
    <d v="2008-06-28T00:00:00"/>
    <s v="211"/>
    <n v="5245"/>
    <n v="186"/>
    <n v="310"/>
    <n v="496"/>
    <n v="1"/>
    <n v="131"/>
    <n v="14"/>
    <n v="15"/>
    <n v="4.3666666666666663"/>
    <n v="15.358904109589041"/>
    <s v="14-16"/>
    <s v="Z"/>
    <n v="36"/>
    <n v="37"/>
    <s v="1"/>
    <s v="05002025"/>
    <s v="2121"/>
    <s v="19-K08-01"/>
    <s v="P°#mß platba H"/>
    <n v="4.9150999999999998"/>
    <n v="4.9150999999999998"/>
    <n v="0"/>
    <x v="10"/>
    <s v="F401"/>
    <s v="F422"/>
    <n v="87898"/>
    <n v="0"/>
    <n v="0"/>
    <n v="0"/>
    <n v="305896.16359999997"/>
    <m/>
  </r>
  <r>
    <n v="30262112"/>
    <d v="2022-03-01T00:00:00"/>
    <d v="2022-02-10T00:00:00"/>
    <d v="2022-03-01T00:00:00"/>
    <s v="0760031954"/>
    <d v="2007-10-03T00:00:00"/>
    <s v="205"/>
    <n v="5244"/>
    <n v="89"/>
    <n v="40"/>
    <n v="129"/>
    <n v="0"/>
    <n v="129"/>
    <n v="15"/>
    <n v="15"/>
    <n v="4.3"/>
    <n v="15.353424657534246"/>
    <s v="14-16"/>
    <s v="Z"/>
    <n v="19"/>
    <n v="20"/>
    <s v="1"/>
    <s v="05002025"/>
    <s v="2121"/>
    <s v="19-K05-02"/>
    <s v="P°#mß platba H"/>
    <n v="1.8166"/>
    <n v="1.8166"/>
    <n v="0"/>
    <x v="10"/>
    <m/>
    <m/>
    <n v="61564"/>
    <n v="1.2"/>
    <n v="0"/>
    <n v="0"/>
    <n v="113057.9176"/>
    <m/>
  </r>
  <r>
    <n v="30214026"/>
    <d v="2022-12-01T00:00:00"/>
    <d v="2022-11-01T00:00:00"/>
    <d v="2022-12-07T00:00:00"/>
    <s v="0856284495"/>
    <d v="2008-06-28T00:00:00"/>
    <s v="111"/>
    <n v="5239"/>
    <n v="186"/>
    <n v="304"/>
    <n v="490"/>
    <n v="1"/>
    <n v="125"/>
    <n v="14"/>
    <n v="15"/>
    <n v="4.166666666666667"/>
    <n v="15.342465753424657"/>
    <s v="14-16"/>
    <s v="Z"/>
    <n v="36"/>
    <n v="37"/>
    <s v="1"/>
    <s v="05002025"/>
    <s v="2121"/>
    <s v="19-K07-01"/>
    <s v="P°#mß platba H"/>
    <n v="3.0285000000000002"/>
    <n v="3.0285000000000002"/>
    <n v="0"/>
    <x v="2"/>
    <m/>
    <m/>
    <n v="154900"/>
    <n v="0"/>
    <n v="0"/>
    <n v="0"/>
    <n v="188481.72600000002"/>
    <m/>
  </r>
  <r>
    <n v="30264779"/>
    <d v="2022-07-01T00:00:00"/>
    <d v="2022-07-06T00:00:00"/>
    <d v="2022-07-27T00:00:00"/>
    <s v="0853065114"/>
    <d v="2008-03-06T00:00:00"/>
    <s v="207"/>
    <n v="5235"/>
    <n v="300"/>
    <n v="186"/>
    <n v="486"/>
    <n v="1"/>
    <n v="121"/>
    <n v="14"/>
    <n v="15"/>
    <n v="4.0333333333333332"/>
    <n v="15.331506849315069"/>
    <s v="14-16"/>
    <s v="Z"/>
    <n v="21"/>
    <n v="22"/>
    <s v="1"/>
    <s v="05002025"/>
    <s v="2121"/>
    <s v="19-K05-01"/>
    <s v="P°#mß platba H"/>
    <n v="2.0066000000000002"/>
    <n v="2.0066000000000002"/>
    <n v="0"/>
    <x v="0"/>
    <s v="J039"/>
    <m/>
    <n v="60829"/>
    <n v="0"/>
    <n v="0"/>
    <n v="0"/>
    <n v="124882.75760000001"/>
    <m/>
  </r>
  <r>
    <n v="30237474"/>
    <d v="2022-12-01T00:00:00"/>
    <d v="2022-12-05T00:00:00"/>
    <d v="2022-12-20T00:00:00"/>
    <s v="0858100034"/>
    <d v="2008-08-10T00:00:00"/>
    <s v="211"/>
    <n v="5230"/>
    <n v="143"/>
    <n v="338"/>
    <n v="481"/>
    <n v="1"/>
    <n v="116"/>
    <n v="14"/>
    <n v="15"/>
    <n v="3.8666666666666667"/>
    <n v="15.317808219178083"/>
    <s v="14-16"/>
    <s v="Z"/>
    <n v="15"/>
    <n v="16"/>
    <s v="5"/>
    <s v="05002025"/>
    <s v="2121"/>
    <s v="19-K05-01"/>
    <s v="P°#mß platba H"/>
    <n v="2.0066000000000002"/>
    <n v="2.0066000000000002"/>
    <n v="0"/>
    <x v="0"/>
    <m/>
    <m/>
    <n v="33048"/>
    <n v="0"/>
    <n v="0"/>
    <n v="0"/>
    <n v="124882.75760000001"/>
    <m/>
  </r>
  <r>
    <n v="30252686"/>
    <d v="2022-01-01T00:00:00"/>
    <d v="2021-12-30T00:00:00"/>
    <d v="2022-01-19T00:00:00"/>
    <s v="0659144673"/>
    <d v="2006-09-14T00:00:00"/>
    <s v="211"/>
    <n v="5586"/>
    <n v="108"/>
    <n v="1"/>
    <n v="109"/>
    <n v="0"/>
    <n v="109"/>
    <n v="15"/>
    <n v="15"/>
    <n v="3.6333333333333333"/>
    <n v="15.298630136986301"/>
    <s v="14-16"/>
    <s v="Z"/>
    <n v="20"/>
    <n v="21"/>
    <s v="1"/>
    <s v="05002025"/>
    <s v="2121"/>
    <s v="19-K06-02"/>
    <s v="P°#mß platba H"/>
    <n v="2.2951000000000001"/>
    <n v="2.2951000000000001"/>
    <n v="0"/>
    <x v="0"/>
    <s v="F900"/>
    <m/>
    <n v="57530"/>
    <n v="0"/>
    <n v="0"/>
    <n v="0"/>
    <n v="142837.84360000002"/>
    <m/>
  </r>
  <r>
    <n v="30210220"/>
    <d v="2022-05-01T00:00:00"/>
    <d v="2022-04-27T00:00:00"/>
    <d v="2022-05-17T00:00:00"/>
    <s v="0851104947"/>
    <d v="2008-01-10T00:00:00"/>
    <s v="111"/>
    <n v="5221"/>
    <n v="356"/>
    <n v="116"/>
    <n v="472"/>
    <n v="1"/>
    <n v="107"/>
    <n v="14"/>
    <n v="15"/>
    <n v="3.5666666666666669"/>
    <n v="15.293150684931508"/>
    <s v="14-16"/>
    <s v="Z"/>
    <n v="20"/>
    <n v="21"/>
    <s v="1"/>
    <s v="05002025"/>
    <s v="2121"/>
    <s v="19-K05-01"/>
    <s v="P°#mß platba H"/>
    <n v="2.0066000000000002"/>
    <n v="2.0066000000000002"/>
    <n v="0"/>
    <x v="29"/>
    <m/>
    <m/>
    <n v="78783"/>
    <n v="0"/>
    <n v="0"/>
    <n v="0"/>
    <n v="124882.75760000001"/>
    <m/>
  </r>
  <r>
    <n v="30211543"/>
    <d v="2022-01-01T00:00:00"/>
    <d v="2022-01-03T00:00:00"/>
    <d v="2022-01-21T00:00:00"/>
    <s v="0759224488"/>
    <d v="2007-09-22T00:00:00"/>
    <s v="207"/>
    <n v="5217"/>
    <n v="100"/>
    <n v="2"/>
    <n v="102"/>
    <n v="0"/>
    <n v="102"/>
    <n v="15"/>
    <n v="15"/>
    <n v="3.4"/>
    <n v="15.27945205479452"/>
    <s v="14-16"/>
    <s v="Z"/>
    <n v="18"/>
    <n v="19"/>
    <s v="1"/>
    <s v="05002025"/>
    <s v="2121"/>
    <s v="19-K05-02"/>
    <s v="P°#mß platba H"/>
    <n v="1.8166"/>
    <n v="1.8166"/>
    <n v="0"/>
    <x v="10"/>
    <s v="F501"/>
    <s v="X7811"/>
    <n v="60101"/>
    <n v="0"/>
    <n v="0"/>
    <n v="0"/>
    <n v="113057.9176"/>
    <m/>
  </r>
  <r>
    <n v="30226393"/>
    <d v="2022-11-01T00:00:00"/>
    <d v="2022-10-19T00:00:00"/>
    <d v="2022-11-23T00:00:00"/>
    <s v="0857105095"/>
    <d v="2008-07-10T00:00:00"/>
    <s v="201"/>
    <n v="5214"/>
    <n v="174"/>
    <n v="291"/>
    <n v="465"/>
    <n v="1"/>
    <n v="100"/>
    <n v="14"/>
    <n v="15"/>
    <n v="3.3333333333333335"/>
    <n v="15.273972602739725"/>
    <s v="14-16"/>
    <s v="Z"/>
    <n v="35"/>
    <n v="36"/>
    <s v="1"/>
    <s v="05002025"/>
    <s v="2121"/>
    <s v="19-K08-01"/>
    <s v="P°#mß platba H"/>
    <n v="4.9150999999999998"/>
    <n v="4.9150999999999998"/>
    <n v="0"/>
    <x v="2"/>
    <m/>
    <m/>
    <n v="82662"/>
    <n v="0"/>
    <n v="0"/>
    <n v="0"/>
    <n v="305896.16359999997"/>
    <m/>
  </r>
  <r>
    <n v="30279857"/>
    <d v="2022-12-01T00:00:00"/>
    <d v="2022-11-30T00:00:00"/>
    <d v="2022-12-20T00:00:00"/>
    <s v="0858214676"/>
    <d v="2008-08-21T00:00:00"/>
    <s v="111"/>
    <n v="5214"/>
    <n v="132"/>
    <n v="333"/>
    <n v="465"/>
    <n v="1"/>
    <n v="100"/>
    <n v="14"/>
    <n v="15"/>
    <n v="3.3333333333333335"/>
    <n v="15.273972602739725"/>
    <s v="14-16"/>
    <s v="Z"/>
    <n v="20"/>
    <n v="21"/>
    <s v="1"/>
    <s v="05002025"/>
    <s v="2121"/>
    <s v="19-K06-02"/>
    <s v="P°#mß platba H"/>
    <n v="2.2951000000000001"/>
    <n v="2.2951000000000001"/>
    <n v="0"/>
    <x v="2"/>
    <m/>
    <m/>
    <n v="52564"/>
    <n v="0"/>
    <n v="0"/>
    <n v="0"/>
    <n v="142837.84360000002"/>
    <m/>
  </r>
  <r>
    <n v="30276325"/>
    <d v="2022-10-01T00:00:00"/>
    <d v="2022-09-07T00:00:00"/>
    <d v="2022-10-21T00:00:00"/>
    <s v="0855301084"/>
    <d v="2008-05-30T00:00:00"/>
    <s v="205"/>
    <n v="5213"/>
    <n v="215"/>
    <n v="249"/>
    <n v="464"/>
    <n v="1"/>
    <n v="99"/>
    <n v="14"/>
    <n v="15"/>
    <n v="3.3"/>
    <n v="15.271232876712329"/>
    <s v="14-16"/>
    <s v="Z"/>
    <n v="44"/>
    <n v="45"/>
    <s v="6"/>
    <s v="05002025"/>
    <s v="2121"/>
    <s v="19-K08-01"/>
    <s v="P°#mß platba H"/>
    <n v="4.9150999999999998"/>
    <n v="4.9150999999999998"/>
    <n v="0"/>
    <x v="3"/>
    <s v="N911"/>
    <m/>
    <n v="94906"/>
    <n v="0"/>
    <n v="0"/>
    <n v="0"/>
    <n v="305896.16359999997"/>
    <m/>
  </r>
  <r>
    <n v="30212253"/>
    <d v="2022-12-01T00:00:00"/>
    <d v="2022-10-20T00:00:00"/>
    <d v="2022-12-09T00:00:00"/>
    <s v="0857124972"/>
    <d v="2008-07-12T00:00:00"/>
    <s v="211"/>
    <n v="5213"/>
    <n v="172"/>
    <n v="292"/>
    <n v="464"/>
    <n v="1"/>
    <n v="99"/>
    <n v="14"/>
    <n v="15"/>
    <n v="3.3"/>
    <n v="15.271232876712329"/>
    <s v="14-16"/>
    <s v="Z"/>
    <n v="50"/>
    <n v="51"/>
    <s v="1"/>
    <s v="05002025"/>
    <s v="2121"/>
    <s v="19-K08-01"/>
    <s v="P°#mß platba H"/>
    <n v="4.9150999999999998"/>
    <n v="4.9150999999999998"/>
    <n v="0"/>
    <x v="2"/>
    <m/>
    <m/>
    <n v="150786"/>
    <n v="0"/>
    <n v="0"/>
    <n v="0"/>
    <n v="305896.16359999997"/>
    <m/>
  </r>
  <r>
    <n v="30262723"/>
    <d v="2022-07-01T00:00:00"/>
    <d v="2022-06-14T00:00:00"/>
    <d v="2022-07-13T00:00:00"/>
    <s v="0853125086"/>
    <d v="2008-03-12T00:00:00"/>
    <s v="207"/>
    <n v="5207"/>
    <n v="294"/>
    <n v="164"/>
    <n v="458"/>
    <n v="1"/>
    <n v="93"/>
    <n v="14"/>
    <n v="15"/>
    <n v="3.1"/>
    <n v="15.254794520547945"/>
    <s v="14-16"/>
    <s v="Z"/>
    <n v="29"/>
    <n v="30"/>
    <s v="1"/>
    <s v="05002025"/>
    <s v="2121"/>
    <s v="19-K07-01"/>
    <s v="P°#mß platba H"/>
    <n v="3.0285000000000002"/>
    <n v="3.0285000000000002"/>
    <n v="0"/>
    <x v="10"/>
    <s v="F508"/>
    <m/>
    <n v="79220"/>
    <n v="0"/>
    <n v="0"/>
    <n v="0"/>
    <n v="188481.72600000002"/>
    <m/>
  </r>
  <r>
    <n v="30212092"/>
    <d v="2022-11-01T00:00:00"/>
    <d v="2022-11-01T00:00:00"/>
    <d v="2022-11-23T00:00:00"/>
    <s v="0858014927"/>
    <d v="2008-08-01T00:00:00"/>
    <s v="201"/>
    <n v="5205"/>
    <n v="152"/>
    <n v="304"/>
    <n v="456"/>
    <n v="1"/>
    <n v="91"/>
    <n v="14"/>
    <n v="15"/>
    <n v="3.0333333333333332"/>
    <n v="15.24931506849315"/>
    <s v="14-16"/>
    <s v="Z"/>
    <n v="22"/>
    <n v="23"/>
    <s v="1"/>
    <s v="05002025"/>
    <s v="2121"/>
    <s v="19-K06-01"/>
    <s v="P°#mß platba H"/>
    <n v="2.5385"/>
    <n v="2.5385"/>
    <n v="0"/>
    <x v="30"/>
    <m/>
    <m/>
    <n v="70780"/>
    <n v="0"/>
    <n v="0"/>
    <n v="0"/>
    <n v="157986.08600000001"/>
    <m/>
  </r>
  <r>
    <n v="30267699"/>
    <d v="2022-03-01T00:00:00"/>
    <d v="2022-03-12T00:00:00"/>
    <d v="2022-03-29T00:00:00"/>
    <s v="0710734035"/>
    <d v="2007-12-12T00:00:00"/>
    <s v="111"/>
    <n v="5204"/>
    <n v="19"/>
    <n v="70"/>
    <n v="89"/>
    <n v="0"/>
    <n v="89"/>
    <n v="15"/>
    <n v="15"/>
    <n v="2.9666666666666668"/>
    <n v="15.243835616438357"/>
    <s v="14-16"/>
    <s v="M"/>
    <n v="17"/>
    <n v="18"/>
    <s v="2"/>
    <s v="05002025"/>
    <s v="2121"/>
    <s v="19-K05-02"/>
    <s v="P°#mß platba H"/>
    <n v="1.8166"/>
    <n v="1.8166"/>
    <n v="0"/>
    <x v="31"/>
    <m/>
    <m/>
    <n v="42560"/>
    <n v="0"/>
    <n v="0"/>
    <n v="0"/>
    <n v="113057.9176"/>
    <m/>
  </r>
  <r>
    <n v="30245003"/>
    <d v="2022-06-01T00:00:00"/>
    <d v="2022-06-14T00:00:00"/>
    <d v="2022-06-24T00:00:00"/>
    <s v="0853184684"/>
    <d v="2008-03-18T00:00:00"/>
    <s v="207"/>
    <n v="5201"/>
    <n v="288"/>
    <n v="164"/>
    <n v="452"/>
    <n v="1"/>
    <n v="87"/>
    <n v="14"/>
    <n v="15"/>
    <n v="2.9"/>
    <n v="15.238356164383562"/>
    <s v="14-16"/>
    <s v="Z"/>
    <n v="10"/>
    <n v="11"/>
    <s v="6"/>
    <s v="05002025"/>
    <s v="2121"/>
    <s v="19-K02-01"/>
    <s v="P°#mß platba H"/>
    <n v="1.093"/>
    <n v="1.093"/>
    <n v="0"/>
    <x v="2"/>
    <m/>
    <m/>
    <n v="24993"/>
    <n v="1.2"/>
    <n v="0"/>
    <n v="0"/>
    <n v="68023.948000000004"/>
    <m/>
  </r>
  <r>
    <n v="30195150"/>
    <d v="2022-02-01T00:00:00"/>
    <d v="2021-12-10T00:00:00"/>
    <d v="2022-02-09T00:00:00"/>
    <s v="0660284636"/>
    <d v="2006-10-28T00:00:00"/>
    <s v="207"/>
    <n v="5522"/>
    <n v="64"/>
    <n v="21"/>
    <n v="85"/>
    <n v="0"/>
    <n v="85"/>
    <n v="15"/>
    <n v="15"/>
    <n v="2.8333333333333335"/>
    <n v="15.232876712328768"/>
    <s v="14-16"/>
    <s v="Z"/>
    <n v="61"/>
    <n v="62"/>
    <s v="5"/>
    <s v="05002025"/>
    <s v="2121"/>
    <s v="19-K08-02"/>
    <s v="P°#mß platba H"/>
    <n v="4.5654000000000003"/>
    <n v="4.5654000000000003"/>
    <n v="0"/>
    <x v="32"/>
    <s v="F608"/>
    <m/>
    <n v="92795"/>
    <n v="267.52"/>
    <n v="0"/>
    <n v="0"/>
    <n v="284132.23440000002"/>
    <m/>
  </r>
  <r>
    <n v="30254394"/>
    <d v="2022-05-01T00:00:00"/>
    <d v="2022-03-22T00:00:00"/>
    <d v="2022-05-16T00:00:00"/>
    <s v="0762270762"/>
    <d v="2007-12-27T00:00:00"/>
    <s v="111"/>
    <n v="5199"/>
    <n v="4"/>
    <n v="80"/>
    <n v="84"/>
    <n v="0"/>
    <n v="84"/>
    <n v="15"/>
    <n v="15"/>
    <n v="2.8"/>
    <n v="15.230136986301369"/>
    <s v="14-16"/>
    <s v="Z"/>
    <n v="55"/>
    <n v="56"/>
    <s v="1"/>
    <s v="05002025"/>
    <s v="2121"/>
    <s v="19-K08-01"/>
    <s v="P°#mß platba H"/>
    <n v="4.9150999999999998"/>
    <n v="4.9150999999999998"/>
    <n v="0"/>
    <x v="2"/>
    <m/>
    <m/>
    <n v="129476"/>
    <n v="1.2"/>
    <n v="0"/>
    <n v="0"/>
    <n v="305896.16359999997"/>
    <m/>
  </r>
  <r>
    <n v="30263515"/>
    <d v="2022-03-01T00:00:00"/>
    <d v="2022-03-04T00:00:00"/>
    <d v="2022-03-24T00:00:00"/>
    <s v="0712114777"/>
    <d v="2007-12-11T00:00:00"/>
    <s v="111"/>
    <n v="5197"/>
    <n v="20"/>
    <n v="62"/>
    <n v="82"/>
    <n v="0"/>
    <n v="82"/>
    <n v="15"/>
    <n v="15"/>
    <n v="2.7333333333333334"/>
    <n v="15.224657534246575"/>
    <s v="14-16"/>
    <s v="M"/>
    <n v="20"/>
    <n v="21"/>
    <s v="1"/>
    <s v="05002025"/>
    <s v="2121"/>
    <s v="19-K06-02"/>
    <s v="P°#mß platba H"/>
    <n v="2.2951000000000001"/>
    <n v="2.2951000000000001"/>
    <n v="0"/>
    <x v="2"/>
    <m/>
    <m/>
    <n v="56202"/>
    <n v="0"/>
    <n v="0"/>
    <n v="0"/>
    <n v="142837.84360000002"/>
    <m/>
  </r>
  <r>
    <n v="30228700"/>
    <d v="2022-07-01T00:00:00"/>
    <d v="2022-06-13T00:00:00"/>
    <d v="2022-07-03T00:00:00"/>
    <s v="0803234696"/>
    <d v="2008-03-23T00:00:00"/>
    <s v="207"/>
    <n v="5195"/>
    <n v="283"/>
    <n v="163"/>
    <n v="446"/>
    <n v="1"/>
    <n v="81"/>
    <n v="14"/>
    <n v="15"/>
    <n v="2.7"/>
    <n v="15.221917808219178"/>
    <s v="14-16"/>
    <s v="M"/>
    <n v="20"/>
    <n v="21"/>
    <s v="1"/>
    <s v="05002025"/>
    <s v="2121"/>
    <s v="19-K05-01"/>
    <s v="P°#mß platba H"/>
    <n v="2.0066000000000002"/>
    <n v="2.0066000000000002"/>
    <n v="0"/>
    <x v="10"/>
    <m/>
    <m/>
    <n v="44879"/>
    <n v="0"/>
    <n v="0"/>
    <n v="0"/>
    <n v="124882.75760000001"/>
    <m/>
  </r>
  <r>
    <n v="30260560"/>
    <d v="2022-05-01T00:00:00"/>
    <d v="2022-03-03T00:00:00"/>
    <d v="2022-05-27T00:00:00"/>
    <s v="0762172510"/>
    <d v="2007-12-17T00:00:00"/>
    <s v="111"/>
    <n v="5190"/>
    <n v="14"/>
    <n v="61"/>
    <n v="75"/>
    <n v="0"/>
    <n v="75"/>
    <n v="15"/>
    <n v="15"/>
    <n v="2.5"/>
    <n v="15.205479452054794"/>
    <s v="14-16"/>
    <s v="Z"/>
    <n v="85"/>
    <n v="86"/>
    <s v="1"/>
    <s v="05002025"/>
    <s v="2121"/>
    <s v="19-K08-01"/>
    <s v="P°#mß platba H"/>
    <n v="5.9559449999999998"/>
    <n v="5.9559449999999998"/>
    <n v="0"/>
    <x v="3"/>
    <s v="N911"/>
    <m/>
    <n v="200465"/>
    <n v="0"/>
    <n v="0"/>
    <n v="0"/>
    <n v="370674.19302000001"/>
    <m/>
  </r>
  <r>
    <n v="30210829"/>
    <d v="2022-03-01T00:00:00"/>
    <d v="2022-02-08T00:00:00"/>
    <d v="2022-03-17T00:00:00"/>
    <s v="0761258740"/>
    <d v="2007-11-25T00:00:00"/>
    <s v="111"/>
    <n v="5189"/>
    <n v="36"/>
    <n v="38"/>
    <n v="74"/>
    <n v="0"/>
    <n v="74"/>
    <n v="15"/>
    <n v="15"/>
    <n v="2.4666666666666668"/>
    <n v="15.202739726027398"/>
    <s v="14-16"/>
    <s v="Z"/>
    <n v="37"/>
    <n v="38"/>
    <s v="1"/>
    <s v="05002025"/>
    <s v="2121"/>
    <s v="19-K08-02"/>
    <s v="P°#mß platba H"/>
    <n v="4.5654000000000003"/>
    <n v="4.5654000000000003"/>
    <n v="0"/>
    <x v="2"/>
    <s v="U6975"/>
    <m/>
    <n v="91224"/>
    <n v="0"/>
    <n v="0"/>
    <n v="0"/>
    <n v="284132.23440000002"/>
    <m/>
  </r>
  <r>
    <n v="30237475"/>
    <d v="2022-11-01T00:00:00"/>
    <d v="2022-10-23T00:00:00"/>
    <d v="2022-11-16T00:00:00"/>
    <s v="0858100034"/>
    <d v="2008-08-10T00:00:00"/>
    <s v="211"/>
    <n v="5187"/>
    <n v="143"/>
    <n v="295"/>
    <n v="438"/>
    <n v="1"/>
    <n v="73"/>
    <n v="14"/>
    <n v="15"/>
    <n v="2.4333333333333331"/>
    <n v="15.2"/>
    <s v="14-16"/>
    <s v="Z"/>
    <n v="24"/>
    <n v="25"/>
    <s v="1"/>
    <s v="05002025"/>
    <s v="2121"/>
    <s v="19-K06-01"/>
    <s v="P°#mß platba H"/>
    <n v="2.5385"/>
    <n v="2.5385"/>
    <n v="0"/>
    <x v="2"/>
    <s v="F608"/>
    <m/>
    <n v="67883"/>
    <n v="0"/>
    <n v="0"/>
    <n v="0"/>
    <n v="157986.08600000001"/>
    <m/>
  </r>
  <r>
    <n v="30210769"/>
    <d v="2022-06-01T00:00:00"/>
    <d v="2022-05-06T00:00:00"/>
    <d v="2022-06-14T00:00:00"/>
    <s v="0853024920"/>
    <d v="2008-03-02T00:00:00"/>
    <s v="111"/>
    <n v="5178"/>
    <n v="304"/>
    <n v="125"/>
    <n v="429"/>
    <n v="1"/>
    <n v="64"/>
    <n v="14"/>
    <n v="15"/>
    <n v="2.1333333333333333"/>
    <n v="15.175342465753424"/>
    <s v="14-16"/>
    <s v="Z"/>
    <n v="39"/>
    <n v="40"/>
    <s v="1"/>
    <s v="05002025"/>
    <s v="2121"/>
    <s v="19-K08-01"/>
    <s v="P°#mß platba H"/>
    <n v="4.9150999999999998"/>
    <n v="4.9150999999999998"/>
    <n v="0"/>
    <x v="0"/>
    <m/>
    <m/>
    <n v="91095"/>
    <n v="0"/>
    <n v="0"/>
    <n v="0"/>
    <n v="305896.16359999997"/>
    <m/>
  </r>
  <r>
    <n v="30226343"/>
    <d v="2022-05-01T00:00:00"/>
    <d v="2022-04-06T00:00:00"/>
    <d v="2022-05-20T00:00:00"/>
    <s v="0852104682"/>
    <d v="2008-02-10T00:00:00"/>
    <s v="211"/>
    <n v="5169"/>
    <n v="325"/>
    <n v="95"/>
    <n v="420"/>
    <n v="1"/>
    <n v="55"/>
    <n v="14"/>
    <n v="15"/>
    <n v="1.8333333333333333"/>
    <n v="15.150684931506849"/>
    <s v="14-16"/>
    <s v="Z"/>
    <n v="44"/>
    <n v="45"/>
    <s v="1"/>
    <s v="05002025"/>
    <s v="2121"/>
    <s v="19-K08-01"/>
    <s v="P°#mß platba H"/>
    <n v="4.9150999999999998"/>
    <n v="4.9150999999999998"/>
    <n v="0"/>
    <x v="3"/>
    <s v="F608"/>
    <s v="N911"/>
    <n v="112166"/>
    <n v="0"/>
    <n v="0"/>
    <n v="0"/>
    <n v="305896.16359999997"/>
    <m/>
  </r>
  <r>
    <n v="30271659"/>
    <d v="2022-07-01T00:00:00"/>
    <d v="2022-06-10T00:00:00"/>
    <d v="2022-07-08T00:00:00"/>
    <s v="0854171945"/>
    <d v="2008-04-17T00:00:00"/>
    <s v="111"/>
    <n v="5167"/>
    <n v="258"/>
    <n v="160"/>
    <n v="418"/>
    <n v="1"/>
    <n v="53"/>
    <n v="14"/>
    <n v="15"/>
    <n v="1.7666666666666666"/>
    <n v="15.145205479452056"/>
    <s v="14-16"/>
    <s v="Z"/>
    <n v="28"/>
    <n v="29"/>
    <s v="1"/>
    <s v="05002025"/>
    <s v="2121"/>
    <s v="19-K07-01"/>
    <s v="P°#mß platba H"/>
    <n v="3.0285000000000002"/>
    <n v="3.0285000000000002"/>
    <n v="0"/>
    <x v="2"/>
    <m/>
    <m/>
    <n v="82239"/>
    <n v="0"/>
    <n v="0"/>
    <n v="0"/>
    <n v="188481.72600000002"/>
    <m/>
  </r>
  <r>
    <n v="30264780"/>
    <d v="2022-05-01T00:00:00"/>
    <d v="2022-04-27T00:00:00"/>
    <d v="2022-05-31T00:00:00"/>
    <s v="0853065114"/>
    <d v="2008-03-06T00:00:00"/>
    <s v="207"/>
    <n v="5165"/>
    <n v="300"/>
    <n v="116"/>
    <n v="416"/>
    <n v="1"/>
    <n v="51"/>
    <n v="14"/>
    <n v="15"/>
    <n v="1.7"/>
    <n v="15.139726027397261"/>
    <s v="14-16"/>
    <s v="Z"/>
    <n v="34"/>
    <n v="35"/>
    <s v="1"/>
    <s v="05002025"/>
    <s v="2121"/>
    <s v="19-K07-01"/>
    <s v="P°#mß platba H"/>
    <n v="3.0285000000000002"/>
    <n v="3.0285000000000002"/>
    <n v="0"/>
    <x v="2"/>
    <m/>
    <m/>
    <n v="139007"/>
    <n v="37.32"/>
    <n v="0"/>
    <n v="0"/>
    <n v="188481.72600000002"/>
    <m/>
  </r>
  <r>
    <n v="30225262"/>
    <d v="2022-09-01T00:00:00"/>
    <d v="2022-09-05T00:00:00"/>
    <d v="2022-09-23T00:00:00"/>
    <s v="0857158962"/>
    <d v="2008-07-15T00:00:00"/>
    <s v="111"/>
    <n v="5165"/>
    <n v="169"/>
    <n v="247"/>
    <n v="416"/>
    <n v="1"/>
    <n v="51"/>
    <n v="14"/>
    <n v="15"/>
    <n v="1.7"/>
    <n v="15.139726027397261"/>
    <s v="14-16"/>
    <s v="Z"/>
    <n v="18"/>
    <n v="19"/>
    <s v="5"/>
    <s v="05002025"/>
    <s v="2121"/>
    <s v="19-K05-01"/>
    <s v="P°#mß platba H"/>
    <n v="2.0066000000000002"/>
    <n v="2.0066000000000002"/>
    <n v="0"/>
    <x v="0"/>
    <s v="F444"/>
    <m/>
    <n v="48551"/>
    <n v="0"/>
    <n v="0"/>
    <n v="0"/>
    <n v="124882.75760000001"/>
    <m/>
  </r>
  <r>
    <n v="30212689"/>
    <d v="2022-12-01T00:00:00"/>
    <d v="2022-11-09T00:00:00"/>
    <d v="2022-12-06T00:00:00"/>
    <s v="0859254913"/>
    <d v="2008-09-25T00:00:00"/>
    <s v="111"/>
    <n v="5158"/>
    <n v="97"/>
    <n v="312"/>
    <n v="409"/>
    <n v="1"/>
    <n v="44"/>
    <n v="14"/>
    <n v="15"/>
    <n v="1.4666666666666666"/>
    <n v="15.12054794520548"/>
    <s v="14-16"/>
    <s v="Z"/>
    <n v="27"/>
    <n v="28"/>
    <s v="1"/>
    <s v="05002025"/>
    <s v="2121"/>
    <s v="19-K07-01"/>
    <s v="P°#mß platba H"/>
    <n v="3.0285000000000002"/>
    <n v="3.0285000000000002"/>
    <n v="0"/>
    <x v="2"/>
    <m/>
    <m/>
    <n v="58350"/>
    <n v="0"/>
    <n v="0"/>
    <n v="0"/>
    <n v="188481.72600000002"/>
    <m/>
  </r>
  <r>
    <n v="30217354"/>
    <d v="2022-02-01T00:00:00"/>
    <d v="2022-01-27T00:00:00"/>
    <d v="2022-02-14T00:00:00"/>
    <s v="0712148965"/>
    <d v="2007-12-14T00:00:00"/>
    <s v="211"/>
    <n v="5158"/>
    <n v="17"/>
    <n v="26"/>
    <n v="43"/>
    <n v="0"/>
    <n v="43"/>
    <n v="15"/>
    <n v="15"/>
    <n v="1.4333333333333333"/>
    <n v="15.117808219178082"/>
    <s v="14-16"/>
    <s v="M"/>
    <n v="18"/>
    <n v="19"/>
    <s v="1"/>
    <s v="05002025"/>
    <s v="2121"/>
    <s v="19-K05-02"/>
    <s v="P°#mß platba H"/>
    <n v="1.8166"/>
    <n v="1.8166"/>
    <n v="0"/>
    <x v="0"/>
    <s v="U6975"/>
    <s v="F508"/>
    <n v="51183"/>
    <n v="73.08"/>
    <n v="0"/>
    <n v="0"/>
    <n v="113057.9176"/>
    <m/>
  </r>
  <r>
    <n v="30210768"/>
    <d v="2022-06-01T00:00:00"/>
    <d v="2022-04-05T00:00:00"/>
    <d v="2022-06-30T00:00:00"/>
    <s v="0852214913"/>
    <d v="2008-02-21T00:00:00"/>
    <s v="111"/>
    <n v="5157"/>
    <n v="314"/>
    <n v="94"/>
    <n v="408"/>
    <n v="1"/>
    <n v="43"/>
    <n v="14"/>
    <n v="15"/>
    <n v="1.4333333333333333"/>
    <n v="15.117808219178082"/>
    <s v="14-16"/>
    <s v="Z"/>
    <n v="86"/>
    <n v="87"/>
    <s v="5"/>
    <s v="05002025"/>
    <s v="2121"/>
    <s v="19-K08-01"/>
    <s v="P°#mß platba H"/>
    <n v="5.8981199999999996"/>
    <n v="5.8981199999999996"/>
    <n v="0"/>
    <x v="2"/>
    <s v="F608"/>
    <s v="F500"/>
    <n v="162583"/>
    <n v="0"/>
    <n v="0"/>
    <n v="0"/>
    <n v="367075.39632"/>
    <m/>
  </r>
  <r>
    <n v="30248925"/>
    <d v="2022-06-01T00:00:00"/>
    <d v="2022-03-30T00:00:00"/>
    <d v="2022-06-03T00:00:00"/>
    <s v="0852164445"/>
    <d v="2008-02-16T00:00:00"/>
    <s v="207"/>
    <n v="5156"/>
    <n v="319"/>
    <n v="88"/>
    <n v="407"/>
    <n v="1"/>
    <n v="42"/>
    <n v="14"/>
    <n v="15"/>
    <n v="1.4"/>
    <n v="15.115068493150686"/>
    <s v="14-16"/>
    <s v="Z"/>
    <n v="65"/>
    <n v="66"/>
    <s v="1"/>
    <s v="05002025"/>
    <s v="2121"/>
    <s v="19-K08-01"/>
    <s v="P°#mß platba H"/>
    <n v="4.9150999999999998"/>
    <n v="4.9150999999999998"/>
    <n v="0"/>
    <x v="10"/>
    <s v="F608"/>
    <s v="F412"/>
    <n v="137372"/>
    <n v="0"/>
    <n v="0"/>
    <n v="0"/>
    <n v="305896.16359999997"/>
    <m/>
  </r>
  <r>
    <n v="30243447"/>
    <d v="2022-07-01T00:00:00"/>
    <d v="2022-06-24T00:00:00"/>
    <d v="2022-07-14T00:00:00"/>
    <s v="0855127999"/>
    <d v="2008-05-12T00:00:00"/>
    <s v="207"/>
    <n v="5156"/>
    <n v="233"/>
    <n v="174"/>
    <n v="407"/>
    <n v="1"/>
    <n v="42"/>
    <n v="14"/>
    <n v="15"/>
    <n v="1.4"/>
    <n v="15.115068493150686"/>
    <s v="14-16"/>
    <s v="Z"/>
    <n v="20"/>
    <n v="21"/>
    <s v="1"/>
    <s v="05002025"/>
    <s v="2121"/>
    <s v="19-K05-01"/>
    <s v="P°#mß platba H"/>
    <n v="2.0066000000000002"/>
    <n v="2.0066000000000002"/>
    <n v="0"/>
    <x v="0"/>
    <m/>
    <m/>
    <n v="52962"/>
    <n v="0"/>
    <n v="0"/>
    <n v="0"/>
    <n v="124882.75760000001"/>
    <m/>
  </r>
  <r>
    <n v="30261667"/>
    <d v="2022-03-01T00:00:00"/>
    <d v="2022-02-02T00:00:00"/>
    <d v="2022-03-11T00:00:00"/>
    <s v="0762248729"/>
    <d v="2007-12-24T00:00:00"/>
    <s v="201"/>
    <n v="5154"/>
    <n v="7"/>
    <n v="32"/>
    <n v="39"/>
    <n v="0"/>
    <n v="39"/>
    <n v="15"/>
    <n v="15"/>
    <n v="1.3"/>
    <n v="15.106849315068493"/>
    <s v="14-16"/>
    <s v="Z"/>
    <n v="37"/>
    <n v="38"/>
    <s v="1"/>
    <s v="05002025"/>
    <s v="2121"/>
    <s v="19-K08-02"/>
    <s v="P°#mß platba H"/>
    <n v="4.5654000000000003"/>
    <n v="4.5654000000000003"/>
    <n v="0"/>
    <x v="2"/>
    <s v="U6975"/>
    <m/>
    <n v="90643"/>
    <n v="0"/>
    <n v="0"/>
    <n v="0"/>
    <n v="284132.23440000002"/>
    <m/>
  </r>
  <r>
    <n v="30210439"/>
    <d v="2022-05-01T00:00:00"/>
    <d v="2022-03-25T00:00:00"/>
    <d v="2022-05-03T00:00:00"/>
    <s v="0852174961"/>
    <d v="2008-02-17T00:00:00"/>
    <s v="111"/>
    <n v="5150"/>
    <n v="318"/>
    <n v="83"/>
    <n v="401"/>
    <n v="1"/>
    <n v="36"/>
    <n v="14"/>
    <n v="15"/>
    <n v="1.2"/>
    <n v="15.098630136986301"/>
    <s v="14-16"/>
    <s v="Z"/>
    <n v="39"/>
    <n v="40"/>
    <s v="5"/>
    <s v="05002025"/>
    <s v="2121"/>
    <s v="19-K08-01"/>
    <s v="P°#mß platba H"/>
    <n v="4.9150999999999998"/>
    <n v="4.9150999999999998"/>
    <n v="0"/>
    <x v="2"/>
    <s v="F608"/>
    <s v="S9230"/>
    <n v="107345"/>
    <n v="0"/>
    <n v="0"/>
    <n v="0"/>
    <n v="305896.16359999997"/>
    <m/>
  </r>
  <r>
    <n v="30280545"/>
    <d v="2022-12-01T00:00:00"/>
    <d v="2022-12-02T00:00:00"/>
    <d v="2022-12-29T00:00:00"/>
    <s v="0860295073"/>
    <d v="2008-10-29T00:00:00"/>
    <s v="111"/>
    <n v="5147"/>
    <n v="63"/>
    <n v="335"/>
    <n v="398"/>
    <n v="1"/>
    <n v="33"/>
    <n v="14"/>
    <n v="15"/>
    <n v="1.1000000000000001"/>
    <n v="15.09041095890411"/>
    <s v="14-16"/>
    <s v="Z"/>
    <n v="27"/>
    <n v="28"/>
    <s v="1"/>
    <s v="05002025"/>
    <s v="2121"/>
    <s v="19-K07-01"/>
    <s v="P°#mß platba H"/>
    <n v="3.0285000000000002"/>
    <n v="3.0285000000000002"/>
    <n v="0"/>
    <x v="2"/>
    <s v="F608"/>
    <m/>
    <n v="65048"/>
    <n v="0"/>
    <n v="0"/>
    <n v="0"/>
    <n v="188481.72600000002"/>
    <m/>
  </r>
  <r>
    <n v="30271658"/>
    <d v="2022-09-01T00:00:00"/>
    <d v="2022-06-24T00:00:00"/>
    <d v="2022-09-21T00:00:00"/>
    <s v="0855236877"/>
    <d v="2008-05-23T00:00:00"/>
    <s v="111"/>
    <n v="5145"/>
    <n v="222"/>
    <n v="174"/>
    <n v="396"/>
    <n v="1"/>
    <n v="31"/>
    <n v="14"/>
    <n v="15"/>
    <n v="1.0333333333333334"/>
    <n v="15.084931506849315"/>
    <s v="14-16"/>
    <s v="Z"/>
    <n v="89"/>
    <n v="90"/>
    <s v="5"/>
    <s v="05002025"/>
    <s v="2121"/>
    <s v="19-K08-01"/>
    <s v="P°#mß platba H"/>
    <n v="6.1872439999999997"/>
    <n v="6.1872439999999997"/>
    <n v="0"/>
    <x v="9"/>
    <s v="F608"/>
    <s v="U6975"/>
    <n v="192012"/>
    <n v="0"/>
    <n v="0"/>
    <n v="0"/>
    <n v="385069.317584"/>
    <m/>
  </r>
  <r>
    <n v="30274008"/>
    <d v="2022-09-01T00:00:00"/>
    <d v="2022-08-20T00:00:00"/>
    <d v="2022-09-15T00:00:00"/>
    <s v="0857194360"/>
    <d v="2008-07-19T00:00:00"/>
    <s v="211"/>
    <n v="5145"/>
    <n v="165"/>
    <n v="231"/>
    <n v="396"/>
    <n v="1"/>
    <n v="31"/>
    <n v="14"/>
    <n v="15"/>
    <n v="1.0333333333333334"/>
    <n v="15.084931506849315"/>
    <s v="14-16"/>
    <s v="Z"/>
    <n v="26"/>
    <n v="27"/>
    <s v="6"/>
    <s v="05002025"/>
    <s v="2121"/>
    <s v="19-K06-01"/>
    <s v="P°#mß platba H"/>
    <n v="2.5409999999999999"/>
    <n v="2.5385"/>
    <n v="2.5000000000000001E-3"/>
    <x v="0"/>
    <m/>
    <m/>
    <n v="114137"/>
    <n v="198.38"/>
    <n v="0"/>
    <n v="198.38"/>
    <n v="158141.67600000001"/>
    <m/>
  </r>
  <r>
    <n v="30249206"/>
    <d v="2022-06-01T00:00:00"/>
    <d v="2022-04-19T00:00:00"/>
    <d v="2022-06-01T00:00:00"/>
    <s v="0853194375"/>
    <d v="2008-03-19T00:00:00"/>
    <s v="111"/>
    <n v="5144"/>
    <n v="287"/>
    <n v="108"/>
    <n v="395"/>
    <n v="1"/>
    <n v="30"/>
    <n v="14"/>
    <n v="15"/>
    <n v="1"/>
    <n v="15.082191780821917"/>
    <s v="14-16"/>
    <s v="Z"/>
    <n v="43"/>
    <n v="44"/>
    <s v="1"/>
    <s v="05002025"/>
    <s v="2121"/>
    <s v="19-K07-01"/>
    <s v="P°#mß platba H"/>
    <n v="3.083564"/>
    <n v="3.083564"/>
    <n v="0"/>
    <x v="2"/>
    <s v="F445"/>
    <s v="F608"/>
    <n v="162435"/>
    <n v="7.15"/>
    <n v="0"/>
    <n v="0"/>
    <n v="191908.68910399999"/>
    <m/>
  </r>
  <r>
    <n v="30219820"/>
    <d v="2022-07-01T00:00:00"/>
    <d v="2022-06-08T00:00:00"/>
    <d v="2022-07-14T00:00:00"/>
    <s v="0855104635"/>
    <d v="2008-05-10T00:00:00"/>
    <s v="111"/>
    <n v="5142"/>
    <n v="235"/>
    <n v="158"/>
    <n v="393"/>
    <n v="1"/>
    <n v="28"/>
    <n v="14"/>
    <n v="15"/>
    <n v="0.93333333333333335"/>
    <n v="15.076712328767123"/>
    <s v="14-16"/>
    <s v="Z"/>
    <n v="36"/>
    <n v="37"/>
    <s v="1"/>
    <s v="05002025"/>
    <s v="2121"/>
    <s v="19-K08-01"/>
    <s v="P°#mß platba H"/>
    <n v="4.9150999999999998"/>
    <n v="4.9150999999999998"/>
    <n v="0"/>
    <x v="2"/>
    <s v="F900"/>
    <s v="L608"/>
    <n v="62107"/>
    <n v="0"/>
    <n v="0"/>
    <n v="0"/>
    <n v="305896.16359999997"/>
    <m/>
  </r>
  <r>
    <n v="30249500"/>
    <d v="2022-12-01T00:00:00"/>
    <d v="2022-11-15T00:00:00"/>
    <d v="2022-12-14T00:00:00"/>
    <s v="0860176867"/>
    <d v="2008-10-17T00:00:00"/>
    <s v="201"/>
    <n v="5142"/>
    <n v="75"/>
    <n v="318"/>
    <n v="393"/>
    <n v="1"/>
    <n v="28"/>
    <n v="14"/>
    <n v="15"/>
    <n v="0.93333333333333335"/>
    <n v="15.076712328767123"/>
    <s v="14-16"/>
    <s v="Z"/>
    <n v="29"/>
    <n v="30"/>
    <s v="1"/>
    <s v="05002025"/>
    <s v="2121"/>
    <s v="19-K06-01"/>
    <s v="P°#mß platba H"/>
    <n v="2.5385"/>
    <n v="2.5385"/>
    <n v="0"/>
    <x v="0"/>
    <m/>
    <m/>
    <n v="68139"/>
    <n v="0"/>
    <n v="0"/>
    <n v="0"/>
    <n v="157986.08600000001"/>
    <m/>
  </r>
  <r>
    <n v="30223403"/>
    <d v="2022-07-01T00:00:00"/>
    <d v="2022-06-01T00:00:00"/>
    <d v="2022-07-07T00:00:00"/>
    <s v="0855078994"/>
    <d v="2008-05-07T00:00:00"/>
    <s v="207"/>
    <n v="5138"/>
    <n v="238"/>
    <n v="151"/>
    <n v="389"/>
    <n v="1"/>
    <n v="24"/>
    <n v="14"/>
    <n v="15"/>
    <n v="0.8"/>
    <n v="15.065753424657535"/>
    <s v="14-16"/>
    <s v="Z"/>
    <n v="36"/>
    <n v="37"/>
    <s v="1"/>
    <s v="05002025"/>
    <s v="2121"/>
    <s v="19-K08-01"/>
    <s v="P°#mß platba H"/>
    <n v="4.9150999999999998"/>
    <n v="4.9150999999999998"/>
    <n v="0"/>
    <x v="9"/>
    <s v="F910"/>
    <m/>
    <n v="81329"/>
    <n v="0"/>
    <n v="0"/>
    <n v="0"/>
    <n v="305896.16359999997"/>
    <m/>
  </r>
  <r>
    <n v="30210770"/>
    <d v="2022-04-01T00:00:00"/>
    <d v="2022-03-24T00:00:00"/>
    <d v="2022-04-22T00:00:00"/>
    <s v="0853024920"/>
    <d v="2008-03-02T00:00:00"/>
    <s v="111"/>
    <n v="5135"/>
    <n v="304"/>
    <n v="82"/>
    <n v="386"/>
    <n v="1"/>
    <n v="21"/>
    <n v="14"/>
    <n v="15"/>
    <n v="0.7"/>
    <n v="15.057534246575342"/>
    <s v="14-16"/>
    <s v="Z"/>
    <n v="29"/>
    <n v="30"/>
    <s v="1"/>
    <s v="05002025"/>
    <s v="2121"/>
    <s v="19-K07-02"/>
    <s v="P°#mß platba H"/>
    <n v="2.6067"/>
    <n v="2.6067"/>
    <n v="0"/>
    <x v="0"/>
    <s v="U6975"/>
    <m/>
    <n v="75205"/>
    <n v="0"/>
    <n v="0"/>
    <n v="0"/>
    <n v="162230.58120000002"/>
    <m/>
  </r>
  <r>
    <n v="30210644"/>
    <d v="2022-03-01T00:00:00"/>
    <d v="2022-02-10T00:00:00"/>
    <d v="2022-03-04T00:00:00"/>
    <s v="0851284962"/>
    <d v="2008-01-28T00:00:00"/>
    <s v="211"/>
    <n v="5127"/>
    <n v="338"/>
    <n v="40"/>
    <n v="378"/>
    <n v="1"/>
    <n v="13"/>
    <n v="14"/>
    <n v="15"/>
    <n v="0.43333333333333335"/>
    <n v="15.035616438356165"/>
    <s v="14-16"/>
    <s v="Z"/>
    <n v="22"/>
    <n v="23"/>
    <s v="6"/>
    <s v="05002025"/>
    <s v="2121"/>
    <s v="19-K06-02"/>
    <s v="P°#mß platba H"/>
    <n v="2.2951000000000001"/>
    <n v="2.2951000000000001"/>
    <n v="0"/>
    <x v="2"/>
    <s v="F608"/>
    <m/>
    <n v="62633"/>
    <n v="47"/>
    <n v="0"/>
    <n v="0"/>
    <n v="142837.84360000002"/>
    <m/>
  </r>
  <r>
    <n v="30212664"/>
    <d v="2022-03-01T00:00:00"/>
    <d v="2022-03-24T00:00:00"/>
    <d v="2022-03-24T00:00:00"/>
    <s v="0853125108"/>
    <d v="2008-03-12T00:00:00"/>
    <s v="211"/>
    <n v="5125"/>
    <n v="294"/>
    <n v="82"/>
    <n v="376"/>
    <n v="1"/>
    <n v="11"/>
    <n v="14"/>
    <n v="15"/>
    <n v="0.36666666666666664"/>
    <n v="15.03013698630137"/>
    <s v="14-16"/>
    <s v="Z"/>
    <n v="1"/>
    <n v="1"/>
    <s v="6"/>
    <s v="05002025"/>
    <s v="2121"/>
    <s v="19-K01-03"/>
    <s v="P°#mß platba H"/>
    <n v="0.29530000000000001"/>
    <n v="0.29530000000000001"/>
    <n v="0"/>
    <x v="2"/>
    <m/>
    <m/>
    <n v="4192"/>
    <n v="0"/>
    <n v="0"/>
    <n v="0"/>
    <n v="18378.290799999999"/>
    <m/>
  </r>
  <r>
    <n v="30210152"/>
    <d v="2022-02-01T00:00:00"/>
    <d v="2022-01-26T00:00:00"/>
    <d v="2022-02-03T00:00:00"/>
    <s v="0851164952"/>
    <d v="2008-01-16T00:00:00"/>
    <s v="207"/>
    <n v="5124"/>
    <n v="350"/>
    <n v="25"/>
    <n v="375"/>
    <n v="1"/>
    <n v="10"/>
    <n v="14"/>
    <n v="15"/>
    <n v="0.33333333333333331"/>
    <n v="15.027397260273972"/>
    <s v="14-16"/>
    <s v="Z"/>
    <n v="8"/>
    <n v="9"/>
    <s v="1"/>
    <s v="05002025"/>
    <s v="2121"/>
    <s v="19-K03-03"/>
    <s v="P°#mß platba H"/>
    <n v="0.92810000000000004"/>
    <n v="0.92810000000000004"/>
    <n v="0"/>
    <x v="9"/>
    <s v="F608"/>
    <m/>
    <n v="18240"/>
    <n v="0"/>
    <n v="0"/>
    <n v="0"/>
    <n v="57761.231599999999"/>
    <m/>
  </r>
  <r>
    <n v="30246787"/>
    <d v="2022-10-01T00:00:00"/>
    <d v="2022-09-07T00:00:00"/>
    <d v="2022-10-26T00:00:00"/>
    <s v="0858281193"/>
    <d v="2008-08-28T00:00:00"/>
    <s v="111"/>
    <n v="5123"/>
    <n v="125"/>
    <n v="249"/>
    <n v="374"/>
    <n v="1"/>
    <n v="9"/>
    <n v="14"/>
    <n v="15"/>
    <n v="0.3"/>
    <n v="15.024657534246575"/>
    <s v="14-16"/>
    <s v="Z"/>
    <n v="49"/>
    <n v="50"/>
    <s v="1"/>
    <s v="05002025"/>
    <s v="2121"/>
    <s v="19-K08-01"/>
    <s v="P°#mß platba H"/>
    <n v="4.9150999999999998"/>
    <n v="4.9150999999999998"/>
    <n v="0"/>
    <x v="2"/>
    <s v="F500"/>
    <s v="N911"/>
    <n v="111845"/>
    <n v="0"/>
    <n v="0"/>
    <n v="0"/>
    <n v="305896.16359999997"/>
    <m/>
  </r>
  <r>
    <n v="30218793"/>
    <d v="2022-12-01T00:00:00"/>
    <d v="2022-12-12T00:00:00"/>
    <d v="2022-12-17T00:00:00"/>
    <s v="0862064654"/>
    <d v="2008-12-06T00:00:00"/>
    <s v="111"/>
    <n v="5119"/>
    <n v="25"/>
    <n v="345"/>
    <n v="370"/>
    <n v="1"/>
    <n v="5"/>
    <n v="14"/>
    <n v="15"/>
    <n v="0.16666666666666666"/>
    <n v="15.013698630136986"/>
    <s v="14-16"/>
    <s v="Z"/>
    <n v="5"/>
    <n v="6"/>
    <s v="6"/>
    <s v="05002025"/>
    <s v="2121"/>
    <s v="19-K03-01"/>
    <s v="P°#mß platba H"/>
    <n v="1.3039000000000001"/>
    <n v="1.3039000000000001"/>
    <n v="0"/>
    <x v="2"/>
    <m/>
    <m/>
    <n v="13467"/>
    <n v="0"/>
    <n v="0"/>
    <n v="0"/>
    <n v="81149.520400000009"/>
    <m/>
  </r>
  <r>
    <n v="30249681"/>
    <d v="2022-02-01T00:00:00"/>
    <d v="2021-12-21T00:00:00"/>
    <d v="2022-02-21T00:00:00"/>
    <s v="0751117972"/>
    <d v="2007-01-11T00:00:00"/>
    <s v="205"/>
    <n v="5458"/>
    <n v="354"/>
    <n v="10"/>
    <n v="364"/>
    <n v="0"/>
    <n v="364"/>
    <n v="14"/>
    <n v="14"/>
    <n v="12.133333333333333"/>
    <n v="14.997260273972604"/>
    <s v="14-16"/>
    <s v="Z"/>
    <n v="62"/>
    <n v="63"/>
    <s v="5"/>
    <s v="05002025"/>
    <s v="2121"/>
    <s v="19-K08-02"/>
    <s v="P°#mß platba H"/>
    <n v="4.5654000000000003"/>
    <n v="4.5654000000000003"/>
    <n v="0"/>
    <x v="2"/>
    <s v="F608"/>
    <s v="F900"/>
    <n v="121235"/>
    <n v="0"/>
    <n v="0"/>
    <n v="0"/>
    <n v="284132.23440000002"/>
    <m/>
  </r>
  <r>
    <n v="30258547"/>
    <d v="2022-01-01T00:00:00"/>
    <d v="2021-12-31T00:00:00"/>
    <d v="2022-01-21T00:00:00"/>
    <s v="0751034471"/>
    <d v="2007-01-03T00:00:00"/>
    <s v="111"/>
    <n v="5476"/>
    <n v="362"/>
    <n v="0"/>
    <n v="362"/>
    <n v="0"/>
    <n v="362"/>
    <n v="14"/>
    <n v="14"/>
    <n v="12.066666666666666"/>
    <n v="14.991780821917809"/>
    <s v="14-16"/>
    <s v="Z"/>
    <n v="21"/>
    <n v="22"/>
    <s v="1"/>
    <s v="05002025"/>
    <s v="2121"/>
    <s v="19-K06-02"/>
    <s v="P°#mß platba H"/>
    <n v="2.2951000000000001"/>
    <n v="2.2951000000000001"/>
    <n v="0"/>
    <x v="2"/>
    <s v="U6975"/>
    <m/>
    <n v="61909"/>
    <n v="0"/>
    <n v="0"/>
    <n v="0"/>
    <n v="142837.84360000002"/>
    <m/>
  </r>
  <r>
    <n v="30220990"/>
    <d v="2022-01-01T00:00:00"/>
    <d v="2022-01-03T00:00:00"/>
    <d v="2022-01-13T00:00:00"/>
    <s v="0851074741"/>
    <d v="2008-01-07T00:00:00"/>
    <s v="111"/>
    <n v="5110"/>
    <n v="359"/>
    <n v="2"/>
    <n v="361"/>
    <n v="0"/>
    <n v="361"/>
    <n v="14"/>
    <n v="14"/>
    <n v="12.033333333333333"/>
    <n v="14.989041095890411"/>
    <s v="14-16"/>
    <s v="Z"/>
    <n v="10"/>
    <n v="11"/>
    <s v="1"/>
    <s v="05002025"/>
    <s v="2121"/>
    <s v="19-K03-03"/>
    <s v="P°#mß platba H"/>
    <n v="0.92810000000000004"/>
    <n v="0.92810000000000004"/>
    <n v="0"/>
    <x v="0"/>
    <m/>
    <m/>
    <n v="28039"/>
    <n v="0"/>
    <n v="0"/>
    <n v="0"/>
    <n v="57761.231599999999"/>
    <m/>
  </r>
  <r>
    <n v="30210153"/>
    <d v="2022-01-01T00:00:00"/>
    <d v="2022-01-11T00:00:00"/>
    <d v="2022-01-19T00:00:00"/>
    <s v="0851164952"/>
    <d v="2008-01-16T00:00:00"/>
    <s v="207"/>
    <n v="5109"/>
    <n v="350"/>
    <n v="10"/>
    <n v="360"/>
    <n v="0"/>
    <n v="360"/>
    <n v="14"/>
    <n v="14"/>
    <n v="12"/>
    <n v="14.986301369863014"/>
    <s v="14-16"/>
    <s v="Z"/>
    <n v="8"/>
    <n v="9"/>
    <s v="1"/>
    <s v="05002025"/>
    <s v="2121"/>
    <s v="19-K03-03"/>
    <s v="P°#mß platba H"/>
    <n v="0.92810000000000004"/>
    <n v="0.92810000000000004"/>
    <n v="0"/>
    <x v="9"/>
    <s v="Z290"/>
    <s v="U071"/>
    <n v="28516"/>
    <n v="0"/>
    <n v="0"/>
    <n v="0"/>
    <n v="57761.231599999999"/>
    <m/>
  </r>
  <r>
    <n v="30276352"/>
    <d v="2022-10-01T00:00:00"/>
    <d v="2022-08-31T00:00:00"/>
    <d v="2022-10-27T00:00:00"/>
    <s v="0859062688"/>
    <d v="2008-09-06T00:00:00"/>
    <s v="209"/>
    <n v="5107"/>
    <n v="116"/>
    <n v="242"/>
    <n v="358"/>
    <n v="0"/>
    <n v="358"/>
    <n v="14"/>
    <n v="14"/>
    <n v="11.933333333333334"/>
    <n v="14.980821917808219"/>
    <s v="14-16"/>
    <s v="Z"/>
    <n v="57"/>
    <n v="58"/>
    <s v="1"/>
    <s v="05002025"/>
    <s v="2121"/>
    <s v="19-K08-01"/>
    <s v="P°#mß platba H"/>
    <n v="4.9150999999999998"/>
    <n v="4.9150999999999998"/>
    <n v="0"/>
    <x v="0"/>
    <m/>
    <m/>
    <n v="114910"/>
    <n v="0"/>
    <n v="0"/>
    <n v="0"/>
    <n v="305896.16359999997"/>
    <m/>
  </r>
  <r>
    <n v="30215686"/>
    <d v="2022-04-01T00:00:00"/>
    <d v="2022-04-01T00:00:00"/>
    <d v="2022-04-29T00:00:00"/>
    <s v="0854085078"/>
    <d v="2008-04-08T00:00:00"/>
    <s v="111"/>
    <n v="5106"/>
    <n v="267"/>
    <n v="90"/>
    <n v="357"/>
    <n v="0"/>
    <n v="357"/>
    <n v="14"/>
    <n v="14"/>
    <n v="11.9"/>
    <n v="14.978082191780821"/>
    <s v="14-16"/>
    <s v="Z"/>
    <n v="28"/>
    <n v="29"/>
    <s v="1"/>
    <s v="05002025"/>
    <s v="2121"/>
    <s v="19-K07-02"/>
    <s v="P°#mß platba H"/>
    <n v="2.6067"/>
    <n v="2.6067"/>
    <n v="0"/>
    <x v="9"/>
    <s v="U6975"/>
    <m/>
    <n v="76967"/>
    <n v="0"/>
    <n v="0"/>
    <n v="0"/>
    <n v="162230.58120000002"/>
    <m/>
  </r>
  <r>
    <n v="30214100"/>
    <d v="2022-12-01T00:00:00"/>
    <d v="2022-12-15T00:00:00"/>
    <d v="2022-12-28T00:00:00"/>
    <s v="0862250763"/>
    <d v="2008-12-25T00:00:00"/>
    <s v="205"/>
    <n v="5103"/>
    <n v="6"/>
    <n v="348"/>
    <n v="354"/>
    <n v="0"/>
    <n v="354"/>
    <n v="14"/>
    <n v="14"/>
    <n v="11.8"/>
    <n v="14.96986301369863"/>
    <s v="14-16"/>
    <s v="Z"/>
    <n v="13"/>
    <n v="14"/>
    <s v="1"/>
    <s v="05002025"/>
    <s v="2121"/>
    <s v="19-K03-01"/>
    <s v="P°#mß platba H"/>
    <n v="1.3039000000000001"/>
    <n v="1.3039000000000001"/>
    <n v="0"/>
    <x v="2"/>
    <m/>
    <m/>
    <n v="32731"/>
    <n v="0"/>
    <n v="0"/>
    <n v="0"/>
    <n v="81149.520400000009"/>
    <m/>
  </r>
  <r>
    <n v="30211007"/>
    <d v="2022-04-01T00:00:00"/>
    <d v="2022-04-02T00:00:00"/>
    <d v="2022-04-25T00:00:00"/>
    <s v="0854154961"/>
    <d v="2008-04-15T00:00:00"/>
    <s v="207"/>
    <n v="5100"/>
    <n v="260"/>
    <n v="91"/>
    <n v="351"/>
    <n v="0"/>
    <n v="351"/>
    <n v="14"/>
    <n v="14"/>
    <n v="11.7"/>
    <n v="14.961643835616439"/>
    <s v="14-16"/>
    <s v="Z"/>
    <n v="23"/>
    <n v="24"/>
    <s v="1"/>
    <s v="05002025"/>
    <s v="2121"/>
    <s v="19-K06-02"/>
    <s v="P°#mß platba H"/>
    <n v="2.2951000000000001"/>
    <n v="2.2951000000000001"/>
    <n v="0"/>
    <x v="2"/>
    <s v="F608"/>
    <s v="J459"/>
    <n v="58032"/>
    <n v="0"/>
    <n v="0"/>
    <n v="0"/>
    <n v="142837.84360000002"/>
    <m/>
  </r>
  <r>
    <n v="30265632"/>
    <d v="2022-06-01T00:00:00"/>
    <d v="2022-05-04T00:00:00"/>
    <d v="2022-06-17T00:00:00"/>
    <s v="0855174672"/>
    <d v="2008-05-17T00:00:00"/>
    <s v="111"/>
    <n v="5100"/>
    <n v="228"/>
    <n v="123"/>
    <n v="351"/>
    <n v="0"/>
    <n v="351"/>
    <n v="14"/>
    <n v="14"/>
    <n v="11.7"/>
    <n v="14.961643835616439"/>
    <s v="14-16"/>
    <s v="Z"/>
    <n v="44"/>
    <n v="45"/>
    <s v="1"/>
    <s v="05002025"/>
    <s v="2121"/>
    <s v="19-K08-01"/>
    <s v="P°#mß platba H"/>
    <n v="4.9150999999999998"/>
    <n v="4.9150999999999998"/>
    <n v="0"/>
    <x v="2"/>
    <m/>
    <m/>
    <n v="112416"/>
    <n v="0"/>
    <n v="0"/>
    <n v="0"/>
    <n v="305896.16359999997"/>
    <m/>
  </r>
  <r>
    <n v="30232533"/>
    <d v="2022-12-01T00:00:00"/>
    <d v="2022-11-30T00:00:00"/>
    <d v="2022-12-16T00:00:00"/>
    <s v="0860761110"/>
    <d v="2008-12-15T00:00:00"/>
    <s v="211"/>
    <n v="5098"/>
    <n v="16"/>
    <n v="333"/>
    <n v="349"/>
    <n v="0"/>
    <n v="349"/>
    <n v="14"/>
    <n v="14"/>
    <n v="11.633333333333333"/>
    <n v="14.956164383561644"/>
    <s v="14-16"/>
    <s v="Z"/>
    <n v="16"/>
    <n v="17"/>
    <s v="5"/>
    <s v="05002025"/>
    <s v="2121"/>
    <s v="19-K05-01"/>
    <s v="P°#mß platba H"/>
    <n v="2.0066000000000002"/>
    <n v="2.0066000000000002"/>
    <n v="0"/>
    <x v="0"/>
    <s v="F100"/>
    <m/>
    <n v="46905"/>
    <n v="41.68"/>
    <n v="0"/>
    <n v="0"/>
    <n v="124882.75760000001"/>
    <m/>
  </r>
  <r>
    <n v="30214079"/>
    <d v="2022-10-01T00:00:00"/>
    <d v="2022-09-29T00:00:00"/>
    <d v="2022-10-01T00:00:00"/>
    <s v="0860204488"/>
    <d v="2008-10-20T00:00:00"/>
    <s v="207"/>
    <n v="5092"/>
    <n v="72"/>
    <n v="271"/>
    <n v="343"/>
    <n v="0"/>
    <n v="343"/>
    <n v="14"/>
    <n v="14"/>
    <n v="11.433333333333334"/>
    <n v="14.93972602739726"/>
    <s v="14-16"/>
    <s v="Z"/>
    <n v="2"/>
    <n v="3"/>
    <s v="5"/>
    <s v="05002025"/>
    <s v="2121"/>
    <s v="19-K02-01"/>
    <s v="P°#mß platba H"/>
    <n v="1.093"/>
    <n v="1.093"/>
    <n v="0"/>
    <x v="2"/>
    <m/>
    <m/>
    <n v="7208"/>
    <n v="0"/>
    <n v="0"/>
    <n v="0"/>
    <n v="68023.948000000004"/>
    <m/>
  </r>
  <r>
    <n v="30261770"/>
    <d v="2022-03-01T00:00:00"/>
    <d v="2022-02-03T00:00:00"/>
    <d v="2022-03-02T00:00:00"/>
    <s v="0853038659"/>
    <d v="2008-03-03T00:00:00"/>
    <s v="207"/>
    <n v="5085"/>
    <n v="303"/>
    <n v="33"/>
    <n v="336"/>
    <n v="0"/>
    <n v="336"/>
    <n v="14"/>
    <n v="14"/>
    <n v="11.2"/>
    <n v="14.920547945205479"/>
    <s v="14-16"/>
    <s v="Z"/>
    <n v="27"/>
    <n v="28"/>
    <s v="1"/>
    <s v="05002025"/>
    <s v="2121"/>
    <s v="19-K07-01"/>
    <s v="P°#mß platba H"/>
    <n v="3.0285000000000002"/>
    <n v="3.0285000000000002"/>
    <n v="0"/>
    <x v="5"/>
    <s v="F608"/>
    <m/>
    <n v="72695"/>
    <n v="0"/>
    <n v="0"/>
    <n v="0"/>
    <n v="188481.72600000002"/>
    <m/>
  </r>
  <r>
    <n v="30220856"/>
    <d v="2022-09-01T00:00:00"/>
    <d v="2022-09-09T00:00:00"/>
    <d v="2022-09-27T00:00:00"/>
    <s v="0860144505"/>
    <d v="2008-10-14T00:00:00"/>
    <s v="111"/>
    <n v="5078"/>
    <n v="78"/>
    <n v="251"/>
    <n v="329"/>
    <n v="0"/>
    <n v="329"/>
    <n v="14"/>
    <n v="14"/>
    <n v="10.966666666666667"/>
    <n v="14.901369863013699"/>
    <s v="14-16"/>
    <s v="Z"/>
    <n v="18"/>
    <n v="19"/>
    <s v="1"/>
    <s v="05002025"/>
    <s v="2121"/>
    <s v="19-K05-01"/>
    <s v="P°#mß platba H"/>
    <n v="2.0066000000000002"/>
    <n v="2.0066000000000002"/>
    <n v="0"/>
    <x v="2"/>
    <m/>
    <m/>
    <n v="34483"/>
    <n v="0"/>
    <n v="0"/>
    <n v="0"/>
    <n v="124882.75760000001"/>
    <m/>
  </r>
  <r>
    <n v="30213476"/>
    <d v="2022-12-01T00:00:00"/>
    <d v="2022-11-22T00:00:00"/>
    <d v="2022-12-20T00:00:00"/>
    <s v="0951094925"/>
    <d v="2009-01-09T00:00:00"/>
    <s v="207"/>
    <n v="5065"/>
    <n v="356"/>
    <n v="325"/>
    <n v="681"/>
    <n v="1"/>
    <n v="316"/>
    <n v="13"/>
    <n v="14"/>
    <n v="10.533333333333333"/>
    <n v="14.865753424657534"/>
    <s v="14-16"/>
    <s v="Z"/>
    <n v="28"/>
    <n v="29"/>
    <s v="1"/>
    <s v="05002025"/>
    <s v="2121"/>
    <s v="19-K07-01"/>
    <s v="P°#mß platba H"/>
    <n v="3.0285000000000002"/>
    <n v="3.0285000000000002"/>
    <n v="0"/>
    <x v="31"/>
    <m/>
    <m/>
    <n v="76908"/>
    <n v="0"/>
    <n v="0"/>
    <n v="0"/>
    <n v="188481.72600000002"/>
    <m/>
  </r>
  <r>
    <n v="30252784"/>
    <d v="2022-06-01T00:00:00"/>
    <d v="2022-04-07T00:00:00"/>
    <d v="2022-06-07T00:00:00"/>
    <s v="0855293692"/>
    <d v="2008-05-29T00:00:00"/>
    <s v="211"/>
    <n v="5061"/>
    <n v="216"/>
    <n v="96"/>
    <n v="312"/>
    <n v="0"/>
    <n v="312"/>
    <n v="14"/>
    <n v="14"/>
    <n v="10.4"/>
    <n v="14.854794520547944"/>
    <s v="14-16"/>
    <s v="Z"/>
    <n v="61"/>
    <n v="62"/>
    <s v="1"/>
    <s v="05002025"/>
    <s v="2121"/>
    <s v="19-K08-01"/>
    <s v="P°#mß platba H"/>
    <n v="4.9150999999999998"/>
    <n v="4.9150999999999998"/>
    <n v="0"/>
    <x v="2"/>
    <m/>
    <m/>
    <n v="157523"/>
    <n v="2.4300000000000002"/>
    <n v="0"/>
    <n v="0"/>
    <n v="305896.16359999997"/>
    <m/>
  </r>
  <r>
    <n v="30275433"/>
    <d v="2022-12-01T00:00:00"/>
    <d v="2022-08-23T00:00:00"/>
    <d v="2022-12-12T00:00:00"/>
    <s v="0860194676"/>
    <d v="2008-10-19T00:00:00"/>
    <s v="111"/>
    <n v="5056"/>
    <n v="73"/>
    <n v="234"/>
    <n v="307"/>
    <n v="0"/>
    <n v="307"/>
    <n v="14"/>
    <n v="14"/>
    <n v="10.233333333333333"/>
    <n v="14.841095890410958"/>
    <s v="14-16"/>
    <s v="Z"/>
    <n v="111"/>
    <n v="112"/>
    <s v="1"/>
    <s v="05002025"/>
    <s v="2121"/>
    <s v="19-K08-01"/>
    <s v="P°#mß platba H"/>
    <n v="7.4015620000000002"/>
    <n v="7.4015620000000002"/>
    <n v="0"/>
    <x v="3"/>
    <s v="N910"/>
    <m/>
    <n v="201322"/>
    <n v="0"/>
    <n v="0"/>
    <n v="0"/>
    <n v="460643.612632"/>
    <m/>
  </r>
  <r>
    <n v="30275181"/>
    <d v="2022-12-01T00:00:00"/>
    <d v="2022-08-22T00:00:00"/>
    <d v="2022-12-21T00:00:00"/>
    <s v="0860194665"/>
    <d v="2008-10-19T00:00:00"/>
    <s v="111"/>
    <n v="5055"/>
    <n v="73"/>
    <n v="233"/>
    <n v="306"/>
    <n v="0"/>
    <n v="306"/>
    <n v="14"/>
    <n v="14"/>
    <n v="10.199999999999999"/>
    <n v="14.838356164383562"/>
    <s v="14-16"/>
    <s v="Z"/>
    <n v="121"/>
    <n v="122"/>
    <s v="1"/>
    <s v="05002025"/>
    <s v="2121"/>
    <s v="19-K08-01"/>
    <s v="P°#mß platba H"/>
    <n v="7.9798090000000004"/>
    <n v="7.9798090000000004"/>
    <n v="0"/>
    <x v="3"/>
    <s v="N910"/>
    <m/>
    <n v="292329"/>
    <n v="0"/>
    <n v="0"/>
    <n v="0"/>
    <n v="496631.39292400004"/>
    <m/>
  </r>
  <r>
    <n v="30249501"/>
    <d v="2022-08-01T00:00:00"/>
    <d v="2022-08-15T00:00:00"/>
    <d v="2022-08-31T00:00:00"/>
    <s v="0860176867"/>
    <d v="2008-10-17T00:00:00"/>
    <s v="201"/>
    <n v="5050"/>
    <n v="75"/>
    <n v="226"/>
    <n v="301"/>
    <n v="0"/>
    <n v="301"/>
    <n v="14"/>
    <n v="14"/>
    <n v="10.033333333333333"/>
    <n v="14.824657534246576"/>
    <s v="14-16"/>
    <s v="Z"/>
    <n v="16"/>
    <n v="17"/>
    <s v="6"/>
    <s v="05002025"/>
    <s v="2121"/>
    <s v="19-K05-01"/>
    <s v="P°#mß platba H"/>
    <n v="2.0066000000000002"/>
    <n v="2.0066000000000002"/>
    <n v="0"/>
    <x v="0"/>
    <s v="U6975"/>
    <s v="J030"/>
    <n v="62538"/>
    <n v="0"/>
    <n v="0"/>
    <n v="0"/>
    <n v="124882.75760000001"/>
    <m/>
  </r>
  <r>
    <n v="30238931"/>
    <d v="2022-06-01T00:00:00"/>
    <d v="2022-05-04T00:00:00"/>
    <d v="2022-06-10T00:00:00"/>
    <s v="0857072975"/>
    <d v="2008-07-07T00:00:00"/>
    <s v="207"/>
    <n v="5049"/>
    <n v="177"/>
    <n v="123"/>
    <n v="300"/>
    <n v="0"/>
    <n v="300"/>
    <n v="14"/>
    <n v="14"/>
    <n v="10"/>
    <n v="14.821917808219178"/>
    <s v="14-16"/>
    <s v="Z"/>
    <n v="37"/>
    <n v="38"/>
    <s v="1"/>
    <s v="05002025"/>
    <s v="2121"/>
    <s v="19-K08-01"/>
    <s v="P°#mß platba H"/>
    <n v="4.9150999999999998"/>
    <n v="4.9150999999999998"/>
    <n v="0"/>
    <x v="2"/>
    <s v="N911"/>
    <s v="F608"/>
    <n v="87236"/>
    <n v="0"/>
    <n v="0"/>
    <n v="0"/>
    <n v="305896.16359999997"/>
    <m/>
  </r>
  <r>
    <n v="30275615"/>
    <d v="2022-10-01T00:00:00"/>
    <d v="2022-09-15T00:00:00"/>
    <d v="2022-10-17T00:00:00"/>
    <s v="0861193784"/>
    <d v="2008-11-19T00:00:00"/>
    <s v="213"/>
    <n v="5048"/>
    <n v="42"/>
    <n v="257"/>
    <n v="299"/>
    <n v="0"/>
    <n v="299"/>
    <n v="14"/>
    <n v="14"/>
    <n v="9.9666666666666668"/>
    <n v="14.819178082191781"/>
    <s v="14-16"/>
    <s v="Z"/>
    <n v="32"/>
    <n v="33"/>
    <s v="1"/>
    <s v="05002025"/>
    <s v="2121"/>
    <s v="19-K08-01"/>
    <s v="P°#mß platba H"/>
    <n v="4.9150999999999998"/>
    <n v="4.9150999999999998"/>
    <n v="0"/>
    <x v="2"/>
    <s v="F608"/>
    <m/>
    <n v="80767"/>
    <n v="0"/>
    <n v="0"/>
    <n v="0"/>
    <n v="305896.16359999997"/>
    <m/>
  </r>
  <r>
    <n v="30224004"/>
    <d v="2022-12-01T00:00:00"/>
    <d v="2022-11-04T00:00:00"/>
    <d v="2022-12-16T00:00:00"/>
    <s v="0951088996"/>
    <d v="2009-01-08T00:00:00"/>
    <s v="201"/>
    <n v="5048"/>
    <n v="357"/>
    <n v="307"/>
    <n v="664"/>
    <n v="1"/>
    <n v="299"/>
    <n v="13"/>
    <n v="14"/>
    <n v="9.9666666666666668"/>
    <n v="14.819178082191781"/>
    <s v="14-16"/>
    <s v="Z"/>
    <n v="42"/>
    <n v="43"/>
    <s v="1"/>
    <s v="05002025"/>
    <s v="2121"/>
    <s v="19-K08-01"/>
    <s v="P°#mß platba H"/>
    <n v="4.9150999999999998"/>
    <n v="4.9150999999999998"/>
    <n v="0"/>
    <x v="10"/>
    <m/>
    <m/>
    <n v="113978"/>
    <n v="0"/>
    <n v="0"/>
    <n v="0"/>
    <n v="305896.16359999997"/>
    <m/>
  </r>
  <r>
    <n v="30213296"/>
    <d v="2022-02-01T00:00:00"/>
    <d v="2022-01-15T00:00:00"/>
    <d v="2022-02-10T00:00:00"/>
    <s v="0853234712"/>
    <d v="2008-03-23T00:00:00"/>
    <s v="111"/>
    <n v="5046"/>
    <n v="283"/>
    <n v="14"/>
    <n v="297"/>
    <n v="0"/>
    <n v="297"/>
    <n v="14"/>
    <n v="14"/>
    <n v="9.9"/>
    <n v="14.813698630136987"/>
    <s v="14-16"/>
    <s v="Z"/>
    <n v="26"/>
    <n v="27"/>
    <s v="1"/>
    <s v="05002025"/>
    <s v="2121"/>
    <s v="19-K07-02"/>
    <s v="P°#mß platba H"/>
    <n v="2.6067"/>
    <n v="2.6067"/>
    <n v="0"/>
    <x v="2"/>
    <s v="F500"/>
    <m/>
    <n v="74456"/>
    <n v="0"/>
    <n v="0"/>
    <n v="0"/>
    <n v="162230.58120000002"/>
    <m/>
  </r>
  <r>
    <n v="30213198"/>
    <d v="2022-03-01T00:00:00"/>
    <d v="2022-01-29T00:00:00"/>
    <d v="2022-03-02T00:00:00"/>
    <s v="0854074738"/>
    <d v="2008-04-07T00:00:00"/>
    <s v="111"/>
    <n v="5045"/>
    <n v="268"/>
    <n v="28"/>
    <n v="296"/>
    <n v="0"/>
    <n v="296"/>
    <n v="14"/>
    <n v="14"/>
    <n v="9.8666666666666671"/>
    <n v="14.810958904109588"/>
    <s v="14-16"/>
    <s v="Z"/>
    <n v="32"/>
    <n v="33"/>
    <s v="1"/>
    <s v="05002025"/>
    <s v="2121"/>
    <s v="19-K06-02"/>
    <s v="P°#mß platba H"/>
    <n v="2.2951000000000001"/>
    <n v="2.2951000000000001"/>
    <n v="0"/>
    <x v="2"/>
    <m/>
    <m/>
    <n v="101518"/>
    <n v="1.2"/>
    <n v="0"/>
    <n v="0"/>
    <n v="142837.84360000002"/>
    <m/>
  </r>
  <r>
    <n v="30222357"/>
    <d v="2022-12-01T00:00:00"/>
    <d v="2022-11-23T00:00:00"/>
    <d v="2022-12-13T00:00:00"/>
    <s v="0952035205"/>
    <d v="2009-02-03T00:00:00"/>
    <s v="111"/>
    <n v="5041"/>
    <n v="331"/>
    <n v="326"/>
    <n v="657"/>
    <n v="1"/>
    <n v="292"/>
    <n v="13"/>
    <n v="14"/>
    <n v="9.7333333333333325"/>
    <n v="14.8"/>
    <s v="14-16"/>
    <s v="Z"/>
    <n v="20"/>
    <n v="21"/>
    <s v="1"/>
    <s v="05002025"/>
    <s v="2121"/>
    <s v="19-K05-01"/>
    <s v="P°#mß platba H"/>
    <n v="2.0066000000000002"/>
    <n v="2.0066000000000002"/>
    <n v="0"/>
    <x v="0"/>
    <s v="K219"/>
    <m/>
    <n v="68759"/>
    <n v="0"/>
    <n v="0"/>
    <n v="0"/>
    <n v="124882.75760000001"/>
    <m/>
  </r>
  <r>
    <n v="30278038"/>
    <d v="2022-11-01T00:00:00"/>
    <d v="2022-10-15T00:00:00"/>
    <d v="2022-11-15T00:00:00"/>
    <s v="0951023018"/>
    <d v="2009-01-02T00:00:00"/>
    <s v="111"/>
    <n v="5034"/>
    <n v="363"/>
    <n v="287"/>
    <n v="650"/>
    <n v="1"/>
    <n v="285"/>
    <n v="13"/>
    <n v="14"/>
    <n v="9.5"/>
    <n v="14.780821917808218"/>
    <s v="14-16"/>
    <s v="Z"/>
    <n v="31"/>
    <n v="32"/>
    <s v="1"/>
    <s v="05002025"/>
    <s v="2121"/>
    <s v="19-K07-01"/>
    <s v="P°#mß platba H"/>
    <n v="3.0285000000000002"/>
    <n v="3.0285000000000002"/>
    <n v="0"/>
    <x v="2"/>
    <m/>
    <m/>
    <n v="103332"/>
    <n v="0"/>
    <n v="0"/>
    <n v="0"/>
    <n v="188481.72600000002"/>
    <m/>
  </r>
  <r>
    <n v="30237476"/>
    <d v="2022-06-01T00:00:00"/>
    <d v="2022-05-21T00:00:00"/>
    <d v="2022-06-29T00:00:00"/>
    <s v="0858100034"/>
    <d v="2008-08-10T00:00:00"/>
    <s v="211"/>
    <n v="5032"/>
    <n v="143"/>
    <n v="140"/>
    <n v="283"/>
    <n v="0"/>
    <n v="283"/>
    <n v="14"/>
    <n v="14"/>
    <n v="9.4333333333333336"/>
    <n v="14.775342465753425"/>
    <s v="14-16"/>
    <s v="Z"/>
    <n v="39"/>
    <n v="40"/>
    <s v="1"/>
    <s v="05002025"/>
    <s v="2121"/>
    <s v="19-K08-01"/>
    <s v="P°#mß platba H"/>
    <n v="4.9150999999999998"/>
    <n v="4.9150999999999998"/>
    <n v="0"/>
    <x v="2"/>
    <s v="F608"/>
    <m/>
    <n v="93466"/>
    <n v="0"/>
    <n v="0"/>
    <n v="0"/>
    <n v="305896.16359999997"/>
    <m/>
  </r>
  <r>
    <n v="30228710"/>
    <d v="2022-12-01T00:00:00"/>
    <d v="2022-11-19T00:00:00"/>
    <d v="2022-12-19T00:00:00"/>
    <s v="0952092702"/>
    <d v="2009-02-09T00:00:00"/>
    <s v="209"/>
    <n v="5031"/>
    <n v="325"/>
    <n v="322"/>
    <n v="647"/>
    <n v="1"/>
    <n v="282"/>
    <n v="13"/>
    <n v="14"/>
    <n v="9.4"/>
    <n v="14.772602739726027"/>
    <s v="14-16"/>
    <s v="Z"/>
    <n v="30"/>
    <n v="31"/>
    <s v="1"/>
    <s v="05002025"/>
    <s v="2121"/>
    <s v="19-K08-01"/>
    <s v="P°#mß platba H"/>
    <n v="4.9150999999999998"/>
    <n v="4.9150999999999998"/>
    <n v="0"/>
    <x v="2"/>
    <m/>
    <m/>
    <n v="71809"/>
    <n v="0"/>
    <n v="0"/>
    <n v="0"/>
    <n v="305896.16359999997"/>
    <m/>
  </r>
  <r>
    <n v="30254594"/>
    <d v="2022-01-01T00:00:00"/>
    <d v="2022-01-03T00:00:00"/>
    <d v="2022-01-07T00:00:00"/>
    <s v="0853311723"/>
    <d v="2008-03-31T00:00:00"/>
    <s v="201"/>
    <n v="5026"/>
    <n v="275"/>
    <n v="2"/>
    <n v="277"/>
    <n v="0"/>
    <n v="277"/>
    <n v="14"/>
    <n v="14"/>
    <n v="9.2333333333333325"/>
    <n v="14.758904109589041"/>
    <s v="14-16"/>
    <s v="Z"/>
    <n v="4"/>
    <n v="5"/>
    <s v="1"/>
    <s v="05002025"/>
    <s v="2121"/>
    <s v="19-K02-02"/>
    <s v="P°#mß platba H"/>
    <n v="1.093"/>
    <n v="1.093"/>
    <n v="0"/>
    <x v="3"/>
    <m/>
    <m/>
    <n v="7946"/>
    <n v="0"/>
    <n v="0"/>
    <n v="0"/>
    <n v="68023.948000000004"/>
    <m/>
  </r>
  <r>
    <n v="30276810"/>
    <d v="2022-12-01T00:00:00"/>
    <d v="2022-09-24T00:00:00"/>
    <d v="2022-12-09T00:00:00"/>
    <s v="0862204695"/>
    <d v="2008-12-20T00:00:00"/>
    <s v="111"/>
    <n v="5026"/>
    <n v="11"/>
    <n v="266"/>
    <n v="277"/>
    <n v="0"/>
    <n v="277"/>
    <n v="14"/>
    <n v="14"/>
    <n v="9.2333333333333325"/>
    <n v="14.758904109589041"/>
    <s v="14-16"/>
    <s v="Z"/>
    <n v="76"/>
    <n v="77"/>
    <s v="1"/>
    <s v="05002025"/>
    <s v="2121"/>
    <s v="19-K08-01"/>
    <s v="P°#mß platba H"/>
    <n v="5.0885740000000004"/>
    <n v="5.0885740000000004"/>
    <n v="0"/>
    <x v="11"/>
    <m/>
    <m/>
    <n v="175530"/>
    <n v="0"/>
    <n v="0"/>
    <n v="0"/>
    <n v="316692.49146400002"/>
    <m/>
  </r>
  <r>
    <n v="30218794"/>
    <d v="2022-09-01T00:00:00"/>
    <d v="2022-09-06T00:00:00"/>
    <d v="2022-09-30T00:00:00"/>
    <s v="0862064654"/>
    <d v="2008-12-06T00:00:00"/>
    <s v="111"/>
    <n v="5022"/>
    <n v="25"/>
    <n v="248"/>
    <n v="273"/>
    <n v="0"/>
    <n v="273"/>
    <n v="14"/>
    <n v="14"/>
    <n v="9.1"/>
    <n v="14.747945205479452"/>
    <s v="14-16"/>
    <s v="Z"/>
    <n v="24"/>
    <n v="25"/>
    <s v="6"/>
    <s v="05002025"/>
    <s v="2121"/>
    <s v="19-K06-01"/>
    <s v="P°#mß platba H"/>
    <n v="2.5385"/>
    <n v="2.5385"/>
    <n v="0"/>
    <x v="2"/>
    <m/>
    <m/>
    <n v="57113"/>
    <n v="0"/>
    <n v="0"/>
    <n v="0"/>
    <n v="157986.08600000001"/>
    <m/>
  </r>
  <r>
    <n v="30212397"/>
    <d v="2022-08-01T00:00:00"/>
    <d v="2022-06-09T00:00:00"/>
    <d v="2022-08-11T00:00:00"/>
    <s v="0859094940"/>
    <d v="2008-09-09T00:00:00"/>
    <s v="111"/>
    <n v="5021"/>
    <n v="113"/>
    <n v="159"/>
    <n v="272"/>
    <n v="0"/>
    <n v="272"/>
    <n v="14"/>
    <n v="14"/>
    <n v="9.0666666666666664"/>
    <n v="14.745205479452055"/>
    <s v="14-16"/>
    <s v="Z"/>
    <n v="63"/>
    <n v="64"/>
    <s v="1"/>
    <s v="05002025"/>
    <s v="2121"/>
    <s v="19-K08-01"/>
    <s v="P°#mß platba H"/>
    <n v="4.9150999999999998"/>
    <n v="4.9150999999999998"/>
    <n v="0"/>
    <x v="15"/>
    <m/>
    <m/>
    <n v="168553"/>
    <n v="0"/>
    <n v="0"/>
    <n v="0"/>
    <n v="305896.16359999997"/>
    <m/>
  </r>
  <r>
    <n v="30229141"/>
    <d v="2022-10-01T00:00:00"/>
    <d v="2022-09-20T00:00:00"/>
    <d v="2022-10-14T00:00:00"/>
    <s v="0862254701"/>
    <d v="2008-12-25T00:00:00"/>
    <s v="207"/>
    <n v="5017"/>
    <n v="6"/>
    <n v="262"/>
    <n v="268"/>
    <n v="0"/>
    <n v="268"/>
    <n v="14"/>
    <n v="14"/>
    <n v="8.9333333333333336"/>
    <n v="14.734246575342466"/>
    <s v="14-16"/>
    <s v="Z"/>
    <n v="24"/>
    <n v="25"/>
    <s v="1"/>
    <s v="05002025"/>
    <s v="2121"/>
    <s v="19-K06-01"/>
    <s v="P°#mß platba H"/>
    <n v="2.5385"/>
    <n v="2.5385"/>
    <n v="0"/>
    <x v="2"/>
    <s v="F608"/>
    <s v="F900"/>
    <n v="59561"/>
    <n v="0"/>
    <n v="0"/>
    <n v="0"/>
    <n v="157986.08600000001"/>
    <m/>
  </r>
  <r>
    <n v="30220468"/>
    <d v="2022-07-01T00:00:00"/>
    <d v="2022-06-22T00:00:00"/>
    <d v="2022-07-08T00:00:00"/>
    <s v="0860072620"/>
    <d v="2008-10-07T00:00:00"/>
    <s v="111"/>
    <n v="5006"/>
    <n v="85"/>
    <n v="172"/>
    <n v="257"/>
    <n v="0"/>
    <n v="257"/>
    <n v="14"/>
    <n v="14"/>
    <n v="8.5666666666666664"/>
    <n v="14.704109589041096"/>
    <s v="14-16"/>
    <s v="Z"/>
    <n v="16"/>
    <n v="17"/>
    <s v="1"/>
    <s v="05002025"/>
    <s v="2121"/>
    <s v="19-K04-01"/>
    <s v="P°#mß platba H"/>
    <n v="1.6146"/>
    <n v="1.6146"/>
    <n v="0"/>
    <x v="2"/>
    <m/>
    <m/>
    <n v="38759"/>
    <n v="0"/>
    <n v="0"/>
    <n v="0"/>
    <n v="100486.24560000001"/>
    <m/>
  </r>
  <r>
    <n v="30221520"/>
    <d v="2022-08-01T00:00:00"/>
    <d v="2022-06-29T00:00:00"/>
    <d v="2022-08-24T00:00:00"/>
    <s v="0860147849"/>
    <d v="2008-10-14T00:00:00"/>
    <s v="111"/>
    <n v="5006"/>
    <n v="78"/>
    <n v="179"/>
    <n v="257"/>
    <n v="0"/>
    <n v="257"/>
    <n v="14"/>
    <n v="14"/>
    <n v="8.5666666666666664"/>
    <n v="14.704109589041096"/>
    <s v="14-16"/>
    <s v="Z"/>
    <n v="56"/>
    <n v="57"/>
    <s v="5"/>
    <s v="05002025"/>
    <s v="2121"/>
    <s v="19-K08-01"/>
    <s v="P°#mß platba H"/>
    <n v="4.9150999999999998"/>
    <n v="4.9150999999999998"/>
    <n v="0"/>
    <x v="2"/>
    <s v="F608"/>
    <m/>
    <n v="149558"/>
    <n v="0"/>
    <n v="0"/>
    <n v="0"/>
    <n v="305896.16359999997"/>
    <m/>
  </r>
  <r>
    <n v="30277528"/>
    <d v="2022-11-01T00:00:00"/>
    <d v="2022-10-13T00:00:00"/>
    <d v="2022-11-23T00:00:00"/>
    <s v="0952014371"/>
    <d v="2009-02-01T00:00:00"/>
    <s v="207"/>
    <n v="5002"/>
    <n v="333"/>
    <n v="285"/>
    <n v="618"/>
    <n v="1"/>
    <n v="253"/>
    <n v="13"/>
    <n v="14"/>
    <n v="8.4333333333333336"/>
    <n v="14.693150684931506"/>
    <s v="14-16"/>
    <s v="Z"/>
    <n v="41"/>
    <n v="42"/>
    <s v="1"/>
    <s v="05002025"/>
    <s v="2121"/>
    <s v="19-K08-01"/>
    <s v="P°#mß platba H"/>
    <n v="4.9150999999999998"/>
    <n v="4.9150999999999998"/>
    <n v="0"/>
    <x v="0"/>
    <s v="F432"/>
    <m/>
    <n v="97293"/>
    <n v="0"/>
    <n v="0"/>
    <n v="0"/>
    <n v="305896.16359999997"/>
    <m/>
  </r>
  <r>
    <n v="30228143"/>
    <d v="2022-06-01T00:00:00"/>
    <d v="2022-05-06T00:00:00"/>
    <d v="2022-06-20T00:00:00"/>
    <s v="0858285076"/>
    <d v="2008-08-28T00:00:00"/>
    <s v="111"/>
    <n v="4999"/>
    <n v="125"/>
    <n v="125"/>
    <n v="250"/>
    <n v="0"/>
    <n v="250"/>
    <n v="14"/>
    <n v="14"/>
    <n v="8.3333333333333339"/>
    <n v="14.684931506849315"/>
    <s v="14-16"/>
    <s v="Z"/>
    <n v="45"/>
    <n v="46"/>
    <s v="6"/>
    <s v="05002025"/>
    <s v="2121"/>
    <s v="19-K08-01"/>
    <s v="P°#mß platba H"/>
    <n v="4.9150999999999998"/>
    <n v="4.9150999999999998"/>
    <n v="0"/>
    <x v="3"/>
    <s v="N911"/>
    <m/>
    <n v="105547"/>
    <n v="0"/>
    <n v="0"/>
    <n v="0"/>
    <n v="305896.16359999997"/>
    <m/>
  </r>
  <r>
    <n v="30225398"/>
    <d v="2022-07-01T00:00:00"/>
    <d v="2022-07-01T00:00:00"/>
    <d v="2022-07-14T00:00:00"/>
    <s v="0860244374"/>
    <d v="2008-10-24T00:00:00"/>
    <s v="201"/>
    <n v="4998"/>
    <n v="68"/>
    <n v="181"/>
    <n v="249"/>
    <n v="0"/>
    <n v="249"/>
    <n v="14"/>
    <n v="14"/>
    <n v="8.3000000000000007"/>
    <n v="14.682191780821917"/>
    <s v="14-16"/>
    <s v="Z"/>
    <n v="13"/>
    <n v="14"/>
    <s v="5"/>
    <s v="05002025"/>
    <s v="2121"/>
    <s v="19-K04-01"/>
    <s v="P°#mß platba H"/>
    <n v="1.6146"/>
    <n v="1.6146"/>
    <n v="0"/>
    <x v="2"/>
    <s v="F608"/>
    <s v="J350"/>
    <n v="28304"/>
    <n v="0"/>
    <n v="0"/>
    <n v="0"/>
    <n v="100486.24560000001"/>
    <m/>
  </r>
  <r>
    <n v="30241963"/>
    <d v="2022-12-01T00:00:00"/>
    <d v="2022-12-09T00:00:00"/>
    <d v="2022-12-19T00:00:00"/>
    <s v="0954084505"/>
    <d v="2009-04-08T00:00:00"/>
    <s v="111"/>
    <n v="4993"/>
    <n v="267"/>
    <n v="342"/>
    <n v="609"/>
    <n v="1"/>
    <n v="244"/>
    <n v="13"/>
    <n v="14"/>
    <n v="8.1333333333333329"/>
    <n v="14.668493150684931"/>
    <s v="14-16"/>
    <s v="Z"/>
    <n v="10"/>
    <n v="11"/>
    <s v="1"/>
    <s v="05002025"/>
    <s v="2121"/>
    <s v="19-K04-02"/>
    <s v="P°#mß platba H"/>
    <n v="1.3713"/>
    <n v="1.3713"/>
    <n v="0"/>
    <x v="2"/>
    <m/>
    <m/>
    <n v="28006"/>
    <n v="0"/>
    <n v="0"/>
    <n v="0"/>
    <n v="85344.226800000004"/>
    <m/>
  </r>
  <r>
    <n v="30211814"/>
    <d v="2022-03-01T00:00:00"/>
    <d v="2022-02-27T00:00:00"/>
    <d v="2022-03-24T00:00:00"/>
    <s v="0857044914"/>
    <d v="2008-07-04T00:00:00"/>
    <s v="207"/>
    <n v="4986"/>
    <n v="180"/>
    <n v="57"/>
    <n v="237"/>
    <n v="0"/>
    <n v="237"/>
    <n v="14"/>
    <n v="14"/>
    <n v="7.9"/>
    <n v="14.64931506849315"/>
    <s v="14-16"/>
    <s v="Z"/>
    <n v="25"/>
    <n v="26"/>
    <s v="1"/>
    <s v="05002025"/>
    <s v="2121"/>
    <s v="19-K06-01"/>
    <s v="P°#mß platba H"/>
    <n v="2.5385"/>
    <n v="2.5385"/>
    <n v="0"/>
    <x v="0"/>
    <s v="F500"/>
    <m/>
    <n v="52123"/>
    <n v="0"/>
    <n v="0"/>
    <n v="0"/>
    <n v="157986.08600000001"/>
    <m/>
  </r>
  <r>
    <n v="30224475"/>
    <d v="2022-01-01T00:00:00"/>
    <d v="2021-12-28T00:00:00"/>
    <d v="2022-01-17T00:00:00"/>
    <s v="0756082965"/>
    <d v="2007-06-08T00:00:00"/>
    <s v="209"/>
    <n v="5317"/>
    <n v="206"/>
    <n v="3"/>
    <n v="209"/>
    <n v="0"/>
    <n v="209"/>
    <n v="14"/>
    <n v="14"/>
    <n v="6.9666666666666668"/>
    <n v="14.572602739726028"/>
    <s v="14-16"/>
    <s v="Z"/>
    <n v="20"/>
    <n v="21"/>
    <s v="5"/>
    <s v="05002025"/>
    <s v="2121"/>
    <s v="19-K06-02"/>
    <s v="P°#mß platba H"/>
    <n v="2.2951000000000001"/>
    <n v="2.2951000000000001"/>
    <n v="0"/>
    <x v="33"/>
    <s v="F721"/>
    <s v="G408"/>
    <n v="61373"/>
    <n v="0"/>
    <n v="0"/>
    <n v="0"/>
    <n v="142837.84360000002"/>
    <m/>
  </r>
  <r>
    <n v="30222358"/>
    <d v="2022-09-01T00:00:00"/>
    <d v="2022-08-17T00:00:00"/>
    <d v="2022-09-13T00:00:00"/>
    <s v="0952035205"/>
    <d v="2009-02-03T00:00:00"/>
    <s v="111"/>
    <n v="4943"/>
    <n v="331"/>
    <n v="228"/>
    <n v="559"/>
    <n v="1"/>
    <n v="194"/>
    <n v="13"/>
    <n v="14"/>
    <n v="6.4666666666666668"/>
    <n v="14.531506849315068"/>
    <s v="14-16"/>
    <s v="Z"/>
    <n v="27"/>
    <n v="28"/>
    <s v="1"/>
    <s v="05002025"/>
    <s v="2121"/>
    <s v="19-K07-01"/>
    <s v="P°#mß platba H"/>
    <n v="3.0285000000000002"/>
    <n v="3.0285000000000002"/>
    <n v="0"/>
    <x v="0"/>
    <m/>
    <m/>
    <n v="95269"/>
    <n v="0"/>
    <n v="0"/>
    <n v="0"/>
    <n v="188481.72600000002"/>
    <m/>
  </r>
  <r>
    <n v="30272970"/>
    <d v="2022-07-01T00:00:00"/>
    <d v="2022-07-04T00:00:00"/>
    <d v="2022-07-07T00:00:00"/>
    <s v="0862272499"/>
    <d v="2008-12-27T00:00:00"/>
    <s v="111"/>
    <n v="4937"/>
    <n v="4"/>
    <n v="184"/>
    <n v="188"/>
    <n v="0"/>
    <n v="188"/>
    <n v="14"/>
    <n v="14"/>
    <n v="6.2666666666666666"/>
    <n v="14.515068493150684"/>
    <s v="14-16"/>
    <s v="Z"/>
    <n v="3"/>
    <n v="4"/>
    <s v="6"/>
    <s v="05002025"/>
    <s v="2121"/>
    <s v="19-K02-01"/>
    <s v="P°#mß platba H"/>
    <n v="1.093"/>
    <n v="1.093"/>
    <n v="0"/>
    <x v="34"/>
    <s v="K219"/>
    <m/>
    <n v="13812"/>
    <n v="0"/>
    <n v="0"/>
    <n v="0"/>
    <n v="68023.948000000004"/>
    <m/>
  </r>
  <r>
    <n v="30238854"/>
    <d v="2022-04-01T00:00:00"/>
    <d v="2022-04-02T00:00:00"/>
    <d v="2022-04-04T00:00:00"/>
    <s v="0860010613"/>
    <d v="2008-10-01T00:00:00"/>
    <s v="205"/>
    <n v="4931"/>
    <n v="91"/>
    <n v="91"/>
    <n v="182"/>
    <n v="0"/>
    <n v="182"/>
    <n v="14"/>
    <n v="14"/>
    <n v="6.0666666666666664"/>
    <n v="14.498630136986302"/>
    <s v="14-16"/>
    <s v="Z"/>
    <n v="2"/>
    <n v="3"/>
    <s v="5"/>
    <s v="05002025"/>
    <s v="2121"/>
    <s v="19-K02-01"/>
    <s v="P°#mß platba H"/>
    <n v="1.093"/>
    <n v="1.093"/>
    <n v="0"/>
    <x v="2"/>
    <s v="U6975"/>
    <m/>
    <n v="8522"/>
    <n v="0"/>
    <n v="0"/>
    <n v="0"/>
    <n v="68023.948000000004"/>
    <m/>
  </r>
  <r>
    <n v="30221435"/>
    <d v="2022-01-01T00:00:00"/>
    <d v="2021-11-24T00:00:00"/>
    <d v="2022-01-24T00:00:00"/>
    <s v="0758154452"/>
    <d v="2007-08-15T00:00:00"/>
    <s v="211"/>
    <n v="5215"/>
    <n v="138"/>
    <n v="37"/>
    <n v="175"/>
    <n v="0"/>
    <n v="175"/>
    <n v="14"/>
    <n v="14"/>
    <n v="5.833333333333333"/>
    <n v="14.479452054794521"/>
    <s v="14-16"/>
    <s v="Z"/>
    <n v="61"/>
    <n v="62"/>
    <s v="1"/>
    <s v="05002025"/>
    <s v="2121"/>
    <s v="19-K08-02"/>
    <s v="P°#mß platba H"/>
    <n v="4.5654000000000003"/>
    <n v="4.5654000000000003"/>
    <n v="0"/>
    <x v="9"/>
    <m/>
    <m/>
    <n v="138813"/>
    <n v="0"/>
    <n v="0"/>
    <n v="0"/>
    <n v="284132.23440000002"/>
    <m/>
  </r>
  <r>
    <n v="30232534"/>
    <d v="2022-07-01T00:00:00"/>
    <d v="2022-06-09T00:00:00"/>
    <d v="2022-07-19T00:00:00"/>
    <s v="0860761110"/>
    <d v="2008-12-15T00:00:00"/>
    <s v="211"/>
    <n v="4924"/>
    <n v="16"/>
    <n v="159"/>
    <n v="175"/>
    <n v="0"/>
    <n v="175"/>
    <n v="14"/>
    <n v="14"/>
    <n v="5.833333333333333"/>
    <n v="14.479452054794521"/>
    <s v="14-16"/>
    <s v="Z"/>
    <n v="40"/>
    <n v="41"/>
    <s v="1"/>
    <s v="05002025"/>
    <s v="2121"/>
    <s v="19-K08-01"/>
    <s v="P°#mß platba H"/>
    <n v="4.9150999999999998"/>
    <n v="4.9150999999999998"/>
    <n v="0"/>
    <x v="0"/>
    <m/>
    <m/>
    <n v="66030"/>
    <n v="0"/>
    <n v="0"/>
    <n v="0"/>
    <n v="305896.16359999997"/>
    <m/>
  </r>
  <r>
    <n v="30218730"/>
    <d v="2022-03-01T00:00:00"/>
    <d v="2022-02-21T00:00:00"/>
    <d v="2022-03-25T00:00:00"/>
    <s v="0859094665"/>
    <d v="2008-09-09T00:00:00"/>
    <s v="211"/>
    <n v="4913"/>
    <n v="113"/>
    <n v="51"/>
    <n v="164"/>
    <n v="0"/>
    <n v="164"/>
    <n v="14"/>
    <n v="14"/>
    <n v="5.4666666666666668"/>
    <n v="14.449315068493151"/>
    <s v="14-16"/>
    <s v="Z"/>
    <n v="32"/>
    <n v="33"/>
    <s v="1"/>
    <s v="05002025"/>
    <s v="2121"/>
    <s v="19-K08-02"/>
    <s v="P°#mß platba H"/>
    <n v="4.5654000000000003"/>
    <n v="4.5654000000000003"/>
    <n v="0"/>
    <x v="9"/>
    <s v="L209"/>
    <s v="U6975"/>
    <n v="103029"/>
    <n v="0"/>
    <n v="0"/>
    <n v="0"/>
    <n v="284132.23440000002"/>
    <m/>
  </r>
  <r>
    <n v="30261766"/>
    <d v="2022-03-01T00:00:00"/>
    <d v="2022-02-03T00:00:00"/>
    <d v="2022-03-02T00:00:00"/>
    <s v="0858274659"/>
    <d v="2008-08-27T00:00:00"/>
    <s v="207"/>
    <n v="4908"/>
    <n v="126"/>
    <n v="33"/>
    <n v="159"/>
    <n v="0"/>
    <n v="159"/>
    <n v="14"/>
    <n v="14"/>
    <n v="5.3"/>
    <n v="14.435616438356165"/>
    <s v="14-16"/>
    <s v="Z"/>
    <n v="27"/>
    <n v="28"/>
    <s v="1"/>
    <s v="05002025"/>
    <s v="2121"/>
    <s v="19-K07-02"/>
    <s v="P°#mß platba H"/>
    <n v="2.6067"/>
    <n v="2.6067"/>
    <n v="0"/>
    <x v="2"/>
    <s v="F608"/>
    <s v="U6975"/>
    <n v="78938"/>
    <n v="47"/>
    <n v="0"/>
    <n v="0"/>
    <n v="162230.58120000002"/>
    <m/>
  </r>
  <r>
    <n v="30257618"/>
    <d v="2022-01-01T00:00:00"/>
    <d v="2021-12-05T00:00:00"/>
    <d v="2022-01-03T00:00:00"/>
    <s v="0758252957"/>
    <d v="2007-08-25T00:00:00"/>
    <s v="111"/>
    <n v="5216"/>
    <n v="128"/>
    <n v="26"/>
    <n v="154"/>
    <n v="0"/>
    <n v="154"/>
    <n v="14"/>
    <n v="14"/>
    <n v="5.1333333333333337"/>
    <n v="14.421917808219177"/>
    <s v="14-16"/>
    <s v="Z"/>
    <n v="29"/>
    <n v="30"/>
    <s v="1"/>
    <s v="05002025"/>
    <s v="2121"/>
    <s v="19-K07-02"/>
    <s v="P°#mß platba H"/>
    <n v="2.6067"/>
    <n v="2.6067"/>
    <n v="0"/>
    <x v="2"/>
    <s v="F929"/>
    <m/>
    <n v="77196"/>
    <n v="0"/>
    <n v="0"/>
    <n v="0"/>
    <n v="162230.58120000002"/>
    <m/>
  </r>
  <r>
    <n v="30261142"/>
    <d v="2022-02-01T00:00:00"/>
    <d v="2022-02-07T00:00:00"/>
    <d v="2022-02-16T00:00:00"/>
    <s v="0859052634"/>
    <d v="2008-09-05T00:00:00"/>
    <s v="111"/>
    <n v="4903"/>
    <n v="117"/>
    <n v="37"/>
    <n v="154"/>
    <n v="0"/>
    <n v="154"/>
    <n v="14"/>
    <n v="14"/>
    <n v="5.1333333333333337"/>
    <n v="14.421917808219177"/>
    <s v="14-16"/>
    <s v="Z"/>
    <n v="9"/>
    <n v="10"/>
    <s v="1"/>
    <s v="05002025"/>
    <s v="2121"/>
    <s v="19-K03-03"/>
    <s v="P°#mß platba H"/>
    <n v="0.92810000000000004"/>
    <n v="0.92810000000000004"/>
    <n v="0"/>
    <x v="2"/>
    <s v="U071"/>
    <s v="Z290"/>
    <n v="28467"/>
    <n v="0"/>
    <n v="0"/>
    <n v="0"/>
    <n v="57761.231599999999"/>
    <m/>
  </r>
  <r>
    <n v="30208868"/>
    <d v="2022-01-01T00:00:00"/>
    <d v="2021-12-14T00:00:00"/>
    <d v="2022-01-05T00:00:00"/>
    <s v="0758184922"/>
    <d v="2007-08-18T00:00:00"/>
    <s v="207"/>
    <n v="5232"/>
    <n v="135"/>
    <n v="17"/>
    <n v="152"/>
    <n v="0"/>
    <n v="152"/>
    <n v="14"/>
    <n v="14"/>
    <n v="5.0666666666666664"/>
    <n v="14.416438356164383"/>
    <s v="14-16"/>
    <s v="Z"/>
    <n v="22"/>
    <n v="23"/>
    <s v="1"/>
    <s v="05002025"/>
    <s v="2121"/>
    <s v="19-K05-02"/>
    <s v="P°#mß platba H"/>
    <n v="1.8166"/>
    <n v="1.8166"/>
    <n v="0"/>
    <x v="2"/>
    <s v="F950"/>
    <s v="X7891"/>
    <n v="46097"/>
    <n v="0"/>
    <n v="0"/>
    <n v="0"/>
    <n v="113057.9176"/>
    <m/>
  </r>
  <r>
    <n v="30215256"/>
    <d v="2022-04-01T00:00:00"/>
    <d v="2022-04-02T00:00:00"/>
    <d v="2022-04-13T00:00:00"/>
    <s v="0861075413"/>
    <d v="2008-11-07T00:00:00"/>
    <s v="201"/>
    <n v="4894"/>
    <n v="54"/>
    <n v="91"/>
    <n v="145"/>
    <n v="0"/>
    <n v="145"/>
    <n v="14"/>
    <n v="14"/>
    <n v="4.833333333333333"/>
    <n v="14.397260273972602"/>
    <s v="14-16"/>
    <s v="Z"/>
    <n v="11"/>
    <n v="12"/>
    <s v="5"/>
    <s v="05002025"/>
    <s v="2121"/>
    <s v="19-K04-01"/>
    <s v="P°#mß platba H"/>
    <n v="1.6146"/>
    <n v="1.6146"/>
    <n v="0"/>
    <x v="2"/>
    <s v="F608"/>
    <s v="C910"/>
    <n v="33107"/>
    <n v="0"/>
    <n v="0"/>
    <n v="0"/>
    <n v="100486.24560000001"/>
    <m/>
  </r>
  <r>
    <n v="30275779"/>
    <d v="2022-12-01T00:00:00"/>
    <d v="2022-09-14T00:00:00"/>
    <d v="2022-12-08T00:00:00"/>
    <s v="0955076881"/>
    <d v="2009-05-07T00:00:00"/>
    <s v="207"/>
    <n v="4878"/>
    <n v="238"/>
    <n v="256"/>
    <n v="494"/>
    <n v="1"/>
    <n v="129"/>
    <n v="13"/>
    <n v="14"/>
    <n v="4.3"/>
    <n v="14.353424657534246"/>
    <s v="14-16"/>
    <s v="Z"/>
    <n v="85"/>
    <n v="86"/>
    <s v="1"/>
    <s v="05002025"/>
    <s v="2121"/>
    <s v="19-K08-01"/>
    <s v="P°#mß platba H"/>
    <n v="5.7824710000000001"/>
    <n v="5.7824710000000001"/>
    <n v="0"/>
    <x v="3"/>
    <s v="N911"/>
    <m/>
    <n v="167858"/>
    <n v="0"/>
    <n v="0"/>
    <n v="0"/>
    <n v="359877.86515600001"/>
    <m/>
  </r>
  <r>
    <n v="30214231"/>
    <d v="2022-07-01T00:00:00"/>
    <d v="2022-07-01T00:00:00"/>
    <d v="2022-07-13T00:00:00"/>
    <s v="0952222953"/>
    <d v="2009-02-22T00:00:00"/>
    <s v="207"/>
    <n v="4877"/>
    <n v="312"/>
    <n v="181"/>
    <n v="493"/>
    <n v="1"/>
    <n v="128"/>
    <n v="13"/>
    <n v="14"/>
    <n v="4.2666666666666666"/>
    <n v="14.35068493150685"/>
    <s v="14-16"/>
    <s v="Z"/>
    <n v="12"/>
    <n v="13"/>
    <s v="1"/>
    <s v="05002025"/>
    <s v="2121"/>
    <s v="19-K04-01"/>
    <s v="P°#mß platba H"/>
    <n v="1.6146"/>
    <n v="1.6146"/>
    <n v="0"/>
    <x v="2"/>
    <m/>
    <m/>
    <n v="34624"/>
    <n v="0"/>
    <n v="0"/>
    <n v="0"/>
    <n v="100486.24560000001"/>
    <m/>
  </r>
  <r>
    <n v="30246788"/>
    <d v="2022-02-01T00:00:00"/>
    <d v="2022-01-03T00:00:00"/>
    <d v="2022-02-02T00:00:00"/>
    <s v="0858281193"/>
    <d v="2008-08-28T00:00:00"/>
    <s v="111"/>
    <n v="4876"/>
    <n v="125"/>
    <n v="2"/>
    <n v="127"/>
    <n v="0"/>
    <n v="127"/>
    <n v="14"/>
    <n v="14"/>
    <n v="4.2333333333333334"/>
    <n v="14.347945205479451"/>
    <s v="14-16"/>
    <s v="Z"/>
    <n v="30"/>
    <n v="31"/>
    <s v="1"/>
    <s v="05002025"/>
    <s v="2121"/>
    <s v="19-K07-01"/>
    <s v="P°#mß platba H"/>
    <n v="3.0285000000000002"/>
    <n v="3.0285000000000002"/>
    <n v="0"/>
    <x v="3"/>
    <s v="U6975"/>
    <m/>
    <n v="58367"/>
    <n v="0"/>
    <n v="0"/>
    <n v="0"/>
    <n v="188481.72600000002"/>
    <m/>
  </r>
  <r>
    <n v="30259780"/>
    <d v="2022-05-01T00:00:00"/>
    <d v="2022-01-27T00:00:00"/>
    <d v="2022-05-04T00:00:00"/>
    <s v="0859235421"/>
    <d v="2008-09-23T00:00:00"/>
    <s v="111"/>
    <n v="4874"/>
    <n v="99"/>
    <n v="26"/>
    <n v="125"/>
    <n v="0"/>
    <n v="125"/>
    <n v="14"/>
    <n v="14"/>
    <n v="4.166666666666667"/>
    <n v="14.342465753424657"/>
    <s v="14-16"/>
    <s v="Z"/>
    <n v="97"/>
    <n v="98"/>
    <s v="1"/>
    <s v="05002025"/>
    <s v="2121"/>
    <s v="19-K08-01"/>
    <s v="P°#mß platba H"/>
    <n v="6.534192"/>
    <n v="6.534192"/>
    <n v="0"/>
    <x v="3"/>
    <s v="Z915"/>
    <m/>
    <n v="204767"/>
    <n v="0"/>
    <n v="0"/>
    <n v="0"/>
    <n v="406661.97331199999"/>
    <m/>
  </r>
  <r>
    <n v="30226303"/>
    <d v="2022-02-01T00:00:00"/>
    <d v="2021-12-10T00:00:00"/>
    <d v="2022-02-22T00:00:00"/>
    <s v="0759274791"/>
    <d v="2007-09-27T00:00:00"/>
    <s v="207"/>
    <n v="5188"/>
    <n v="95"/>
    <n v="21"/>
    <n v="116"/>
    <n v="0"/>
    <n v="116"/>
    <n v="14"/>
    <n v="14"/>
    <n v="3.8666666666666667"/>
    <n v="14.317808219178083"/>
    <s v="14-16"/>
    <s v="Z"/>
    <n v="74"/>
    <n v="75"/>
    <s v="5"/>
    <s v="05002025"/>
    <s v="2121"/>
    <s v="19-K08-01"/>
    <s v="P°#mß platba H"/>
    <n v="5.1463989999999997"/>
    <n v="5.1463989999999997"/>
    <n v="0"/>
    <x v="5"/>
    <s v="F432"/>
    <s v="F608"/>
    <n v="173837"/>
    <n v="0"/>
    <n v="0"/>
    <n v="0"/>
    <n v="320291.28816399997"/>
    <m/>
  </r>
  <r>
    <n v="30226291"/>
    <d v="2022-04-01T00:00:00"/>
    <d v="2022-03-10T00:00:00"/>
    <d v="2022-04-05T00:00:00"/>
    <s v="0861194532"/>
    <d v="2008-11-19T00:00:00"/>
    <s v="207"/>
    <n v="4859"/>
    <n v="42"/>
    <n v="68"/>
    <n v="110"/>
    <n v="0"/>
    <n v="110"/>
    <n v="14"/>
    <n v="14"/>
    <n v="3.6666666666666665"/>
    <n v="14.301369863013699"/>
    <s v="14-16"/>
    <s v="Z"/>
    <n v="26"/>
    <n v="27"/>
    <s v="1"/>
    <s v="05002025"/>
    <s v="2121"/>
    <s v="19-K06-02"/>
    <s v="P°#mß platba H"/>
    <n v="2.2951000000000001"/>
    <n v="2.2951000000000001"/>
    <n v="0"/>
    <x v="2"/>
    <m/>
    <m/>
    <n v="60151"/>
    <n v="0"/>
    <n v="0"/>
    <n v="0"/>
    <n v="142837.84360000002"/>
    <m/>
  </r>
  <r>
    <n v="30223202"/>
    <d v="2022-12-01T00:00:00"/>
    <d v="2022-11-10T00:00:00"/>
    <d v="2022-12-07T00:00:00"/>
    <s v="0957234751"/>
    <d v="2009-07-23T00:00:00"/>
    <s v="111"/>
    <n v="4858"/>
    <n v="161"/>
    <n v="313"/>
    <n v="474"/>
    <n v="1"/>
    <n v="109"/>
    <n v="13"/>
    <n v="14"/>
    <n v="3.6333333333333333"/>
    <n v="14.298630136986301"/>
    <s v="14-16"/>
    <s v="Z"/>
    <n v="27"/>
    <n v="28"/>
    <s v="1"/>
    <s v="05002025"/>
    <s v="2121"/>
    <s v="19-K07-01"/>
    <s v="P°#mß platba H"/>
    <n v="3.0285000000000002"/>
    <n v="3.0285000000000002"/>
    <n v="0"/>
    <x v="2"/>
    <m/>
    <m/>
    <n v="65222"/>
    <n v="0"/>
    <n v="0"/>
    <n v="0"/>
    <n v="188481.72600000002"/>
    <m/>
  </r>
  <r>
    <n v="30233130"/>
    <d v="2022-11-01T00:00:00"/>
    <d v="2022-09-14T00:00:00"/>
    <d v="2022-11-04T00:00:00"/>
    <s v="0955302084"/>
    <d v="2009-05-30T00:00:00"/>
    <s v="205"/>
    <n v="4855"/>
    <n v="215"/>
    <n v="256"/>
    <n v="471"/>
    <n v="1"/>
    <n v="106"/>
    <n v="13"/>
    <n v="14"/>
    <n v="3.5333333333333332"/>
    <n v="14.29041095890411"/>
    <s v="14-16"/>
    <s v="Z"/>
    <n v="51"/>
    <n v="52"/>
    <s v="1"/>
    <s v="05002025"/>
    <s v="2121"/>
    <s v="19-K08-01"/>
    <s v="P°#mß platba H"/>
    <n v="4.9150999999999998"/>
    <n v="4.9150999999999998"/>
    <n v="0"/>
    <x v="3"/>
    <s v="N911"/>
    <m/>
    <n v="99181"/>
    <n v="0"/>
    <n v="0"/>
    <n v="0"/>
    <n v="305896.16359999997"/>
    <m/>
  </r>
  <r>
    <n v="30228172"/>
    <d v="2022-12-01T00:00:00"/>
    <d v="2022-11-15T00:00:00"/>
    <d v="2022-12-16T00:00:00"/>
    <s v="0958042624"/>
    <d v="2009-08-04T00:00:00"/>
    <s v="211"/>
    <n v="4851"/>
    <n v="149"/>
    <n v="318"/>
    <n v="467"/>
    <n v="1"/>
    <n v="102"/>
    <n v="13"/>
    <n v="14"/>
    <n v="3.4"/>
    <n v="14.27945205479452"/>
    <s v="14-16"/>
    <s v="Z"/>
    <n v="31"/>
    <n v="32"/>
    <s v="1"/>
    <s v="05002025"/>
    <s v="2121"/>
    <s v="19-K08-01"/>
    <s v="P°#mß platba H"/>
    <n v="4.9150999999999998"/>
    <n v="4.9150999999999998"/>
    <n v="0"/>
    <x v="3"/>
    <m/>
    <m/>
    <n v="79449"/>
    <n v="0"/>
    <n v="0"/>
    <n v="0"/>
    <n v="305896.16359999997"/>
    <m/>
  </r>
  <r>
    <n v="30232535"/>
    <d v="2022-04-01T00:00:00"/>
    <d v="2022-03-17T00:00:00"/>
    <d v="2022-04-21T00:00:00"/>
    <s v="0860761110"/>
    <d v="2008-12-15T00:00:00"/>
    <s v="211"/>
    <n v="4840"/>
    <n v="16"/>
    <n v="75"/>
    <n v="91"/>
    <n v="0"/>
    <n v="91"/>
    <n v="14"/>
    <n v="14"/>
    <n v="3.0333333333333332"/>
    <n v="14.24931506849315"/>
    <s v="14-16"/>
    <s v="Z"/>
    <n v="35"/>
    <n v="36"/>
    <s v="1"/>
    <s v="05002025"/>
    <s v="2121"/>
    <s v="19-K07-02"/>
    <s v="P°#mß platba H"/>
    <n v="2.6067"/>
    <n v="2.6067"/>
    <n v="0"/>
    <x v="2"/>
    <s v="J039"/>
    <m/>
    <n v="81390"/>
    <n v="0"/>
    <n v="0"/>
    <n v="0"/>
    <n v="162230.58120000002"/>
    <m/>
  </r>
  <r>
    <n v="30215257"/>
    <d v="2022-03-01T00:00:00"/>
    <d v="2022-01-26T00:00:00"/>
    <d v="2022-03-03T00:00:00"/>
    <s v="0861075413"/>
    <d v="2008-11-07T00:00:00"/>
    <s v="201"/>
    <n v="4828"/>
    <n v="54"/>
    <n v="25"/>
    <n v="79"/>
    <n v="0"/>
    <n v="79"/>
    <n v="14"/>
    <n v="14"/>
    <n v="2.6333333333333333"/>
    <n v="14.216438356164383"/>
    <s v="14-16"/>
    <s v="Z"/>
    <n v="36"/>
    <n v="37"/>
    <s v="5"/>
    <s v="05002025"/>
    <s v="2121"/>
    <s v="19-K08-02"/>
    <s v="P°#mß platba H"/>
    <n v="4.5654000000000003"/>
    <n v="4.5654000000000003"/>
    <n v="0"/>
    <x v="2"/>
    <m/>
    <m/>
    <n v="105078"/>
    <n v="0"/>
    <n v="0"/>
    <n v="0"/>
    <n v="284132.23440000002"/>
    <m/>
  </r>
  <r>
    <n v="30212864"/>
    <d v="2022-01-01T00:00:00"/>
    <d v="2022-01-04T00:00:00"/>
    <d v="2022-01-14T00:00:00"/>
    <s v="0860214641"/>
    <d v="2008-10-21T00:00:00"/>
    <s v="207"/>
    <n v="4823"/>
    <n v="71"/>
    <n v="3"/>
    <n v="74"/>
    <n v="0"/>
    <n v="74"/>
    <n v="14"/>
    <n v="14"/>
    <n v="2.4666666666666668"/>
    <n v="14.202739726027398"/>
    <s v="14-16"/>
    <s v="Z"/>
    <n v="10"/>
    <n v="11"/>
    <s v="1"/>
    <s v="05002025"/>
    <s v="2121"/>
    <s v="19-K03-02"/>
    <s v="P°#mß platba H"/>
    <n v="1.3039000000000001"/>
    <n v="1.3039000000000001"/>
    <n v="0"/>
    <x v="5"/>
    <s v="F321"/>
    <s v="F420"/>
    <n v="21658"/>
    <n v="0"/>
    <n v="0"/>
    <n v="0"/>
    <n v="81149.520400000009"/>
    <m/>
  </r>
  <r>
    <n v="30268910"/>
    <d v="2022-06-01T00:00:00"/>
    <d v="2022-05-26T00:00:00"/>
    <d v="2022-06-28T00:00:00"/>
    <s v="0953162804"/>
    <d v="2009-03-16T00:00:00"/>
    <s v="111"/>
    <n v="4819"/>
    <n v="290"/>
    <n v="145"/>
    <n v="435"/>
    <n v="1"/>
    <n v="70"/>
    <n v="13"/>
    <n v="14"/>
    <n v="2.3333333333333335"/>
    <n v="14.191780821917808"/>
    <s v="14-16"/>
    <s v="Z"/>
    <n v="33"/>
    <n v="34"/>
    <s v="1"/>
    <s v="05002025"/>
    <s v="2121"/>
    <s v="19-K08-01"/>
    <s v="P°#mß platba H"/>
    <n v="4.9150999999999998"/>
    <n v="4.9150999999999998"/>
    <n v="0"/>
    <x v="2"/>
    <m/>
    <m/>
    <n v="79136"/>
    <n v="0"/>
    <n v="0"/>
    <n v="0"/>
    <n v="305896.16359999997"/>
    <m/>
  </r>
  <r>
    <n v="30226898"/>
    <d v="2022-08-01T00:00:00"/>
    <d v="2022-06-06T00:00:00"/>
    <d v="2022-08-11T00:00:00"/>
    <s v="0954058919"/>
    <d v="2009-04-05T00:00:00"/>
    <s v="207"/>
    <n v="4810"/>
    <n v="270"/>
    <n v="156"/>
    <n v="426"/>
    <n v="1"/>
    <n v="61"/>
    <n v="13"/>
    <n v="14"/>
    <n v="2.0333333333333332"/>
    <n v="14.167123287671233"/>
    <s v="14-16"/>
    <s v="Z"/>
    <n v="66"/>
    <n v="67"/>
    <s v="1"/>
    <s v="05002025"/>
    <s v="2121"/>
    <s v="19-K08-01"/>
    <s v="P°#mß platba H"/>
    <n v="4.9154"/>
    <n v="4.9150999999999998"/>
    <n v="2.9999999999999997E-4"/>
    <x v="2"/>
    <s v="T393"/>
    <m/>
    <n v="154490"/>
    <n v="52.16"/>
    <n v="0"/>
    <n v="52.16"/>
    <n v="305914.83439999999"/>
    <m/>
  </r>
  <r>
    <n v="30264771"/>
    <d v="2022-06-01T00:00:00"/>
    <d v="2022-06-07T00:00:00"/>
    <d v="2022-06-28T00:00:00"/>
    <s v="0954075089"/>
    <d v="2009-04-07T00:00:00"/>
    <s v="207"/>
    <n v="4809"/>
    <n v="268"/>
    <n v="157"/>
    <n v="425"/>
    <n v="1"/>
    <n v="60"/>
    <n v="13"/>
    <n v="14"/>
    <n v="2"/>
    <n v="14.164383561643836"/>
    <s v="14-16"/>
    <s v="Z"/>
    <n v="21"/>
    <n v="22"/>
    <s v="1"/>
    <s v="05002025"/>
    <s v="2121"/>
    <s v="19-K06-01"/>
    <s v="P°#mß platba H"/>
    <n v="2.5385"/>
    <n v="2.5385"/>
    <n v="0"/>
    <x v="2"/>
    <m/>
    <m/>
    <n v="42544"/>
    <n v="0"/>
    <n v="0"/>
    <n v="0"/>
    <n v="157986.08600000001"/>
    <m/>
  </r>
  <r>
    <n v="30265617"/>
    <d v="2022-09-01T00:00:00"/>
    <d v="2022-07-11T00:00:00"/>
    <d v="2022-09-06T00:00:00"/>
    <s v="0956134696"/>
    <d v="2009-06-13T00:00:00"/>
    <s v="111"/>
    <n v="4776"/>
    <n v="201"/>
    <n v="191"/>
    <n v="392"/>
    <n v="1"/>
    <n v="27"/>
    <n v="13"/>
    <n v="14"/>
    <n v="0.9"/>
    <n v="14.073972602739726"/>
    <s v="14-16"/>
    <s v="Z"/>
    <n v="57"/>
    <n v="58"/>
    <s v="1"/>
    <s v="05002025"/>
    <s v="2121"/>
    <s v="19-K08-01"/>
    <s v="P°#mß platba H"/>
    <n v="4.9150999999999998"/>
    <n v="4.9150999999999998"/>
    <n v="0"/>
    <x v="3"/>
    <s v="N910"/>
    <m/>
    <n v="139154"/>
    <n v="0"/>
    <n v="0"/>
    <n v="0"/>
    <n v="305896.16359999997"/>
    <m/>
  </r>
  <r>
    <n v="30264773"/>
    <d v="2022-05-01T00:00:00"/>
    <d v="2022-04-13T00:00:00"/>
    <d v="2022-05-10T00:00:00"/>
    <s v="0954075089"/>
    <d v="2009-04-07T00:00:00"/>
    <s v="207"/>
    <n v="4754"/>
    <n v="268"/>
    <n v="102"/>
    <n v="370"/>
    <n v="1"/>
    <n v="5"/>
    <n v="13"/>
    <n v="14"/>
    <n v="0.16666666666666666"/>
    <n v="14.013698630136986"/>
    <s v="14-16"/>
    <s v="Z"/>
    <n v="27"/>
    <n v="28"/>
    <s v="1"/>
    <s v="05002025"/>
    <s v="2121"/>
    <s v="19-K07-01"/>
    <s v="P°#mß platba H"/>
    <n v="3.0285000000000002"/>
    <n v="3.0285000000000002"/>
    <n v="0"/>
    <x v="2"/>
    <s v="T188"/>
    <s v="K420"/>
    <n v="60915"/>
    <n v="0"/>
    <n v="0"/>
    <n v="0"/>
    <n v="188481.72600000002"/>
    <m/>
  </r>
  <r>
    <n v="30233698"/>
    <d v="2022-08-01T00:00:00"/>
    <d v="2022-08-10T00:00:00"/>
    <d v="2022-08-31T00:00:00"/>
    <s v="0958154714"/>
    <d v="2009-08-15T00:00:00"/>
    <s v="207"/>
    <n v="4743"/>
    <n v="138"/>
    <n v="221"/>
    <n v="359"/>
    <n v="0"/>
    <n v="359"/>
    <n v="13"/>
    <n v="13"/>
    <n v="11.966666666666667"/>
    <n v="13.983561643835616"/>
    <s v="11-13"/>
    <s v="Z"/>
    <n v="21"/>
    <n v="22"/>
    <s v="1"/>
    <s v="05002025"/>
    <s v="2121"/>
    <s v="19-K05-01"/>
    <s v="P°#mß platba H"/>
    <n v="2.0066000000000002"/>
    <n v="2.0066000000000002"/>
    <n v="0"/>
    <x v="31"/>
    <s v="F980"/>
    <m/>
    <n v="48199"/>
    <n v="0"/>
    <n v="0"/>
    <n v="0"/>
    <n v="124882.75760000001"/>
    <m/>
  </r>
  <r>
    <n v="30250461"/>
    <d v="2022-02-01T00:00:00"/>
    <d v="2022-01-11T00:00:00"/>
    <d v="2022-02-02T00:00:00"/>
    <s v="0951220028"/>
    <d v="2009-01-22T00:00:00"/>
    <s v="211"/>
    <n v="4737"/>
    <n v="343"/>
    <n v="10"/>
    <n v="353"/>
    <n v="0"/>
    <n v="353"/>
    <n v="13"/>
    <n v="13"/>
    <n v="11.766666666666667"/>
    <n v="13.967123287671233"/>
    <s v="11-13"/>
    <s v="Z"/>
    <n v="22"/>
    <n v="23"/>
    <s v="1"/>
    <s v="05002025"/>
    <s v="2121"/>
    <s v="19-K06-02"/>
    <s v="P°#mß platba H"/>
    <n v="2.2951000000000001"/>
    <n v="2.2951000000000001"/>
    <n v="0"/>
    <x v="2"/>
    <s v="U071"/>
    <m/>
    <n v="56194"/>
    <n v="0"/>
    <n v="0"/>
    <n v="0"/>
    <n v="142837.84360000002"/>
    <m/>
  </r>
  <r>
    <n v="30264775"/>
    <d v="2022-08-01T00:00:00"/>
    <d v="2022-07-12T00:00:00"/>
    <d v="2022-08-18T00:00:00"/>
    <s v="0957305085"/>
    <d v="2009-07-30T00:00:00"/>
    <s v="207"/>
    <n v="4730"/>
    <n v="154"/>
    <n v="192"/>
    <n v="346"/>
    <n v="0"/>
    <n v="346"/>
    <n v="13"/>
    <n v="13"/>
    <n v="11.533333333333333"/>
    <n v="13.947945205479453"/>
    <s v="11-13"/>
    <s v="Z"/>
    <n v="37"/>
    <n v="38"/>
    <s v="1"/>
    <s v="05002025"/>
    <s v="2121"/>
    <s v="19-K08-01"/>
    <s v="P°#mß platba H"/>
    <n v="4.9150999999999998"/>
    <n v="4.9150999999999998"/>
    <n v="0"/>
    <x v="11"/>
    <m/>
    <m/>
    <n v="60844"/>
    <n v="0"/>
    <n v="0"/>
    <n v="0"/>
    <n v="305896.16359999997"/>
    <m/>
  </r>
  <r>
    <n v="30271656"/>
    <d v="2022-07-01T00:00:00"/>
    <d v="2022-06-07T00:00:00"/>
    <d v="2022-07-12T00:00:00"/>
    <s v="0957132528"/>
    <d v="2009-07-13T00:00:00"/>
    <s v="111"/>
    <n v="4712"/>
    <n v="171"/>
    <n v="157"/>
    <n v="328"/>
    <n v="0"/>
    <n v="328"/>
    <n v="13"/>
    <n v="13"/>
    <n v="10.933333333333334"/>
    <n v="13.898630136986302"/>
    <s v="11-13"/>
    <s v="Z"/>
    <n v="35"/>
    <n v="36"/>
    <s v="1"/>
    <s v="05002025"/>
    <s v="2121"/>
    <s v="19-K08-01"/>
    <s v="P°#mß platba H"/>
    <n v="4.9150999999999998"/>
    <n v="4.9150999999999998"/>
    <n v="0"/>
    <x v="2"/>
    <m/>
    <m/>
    <n v="58378"/>
    <n v="0"/>
    <n v="0"/>
    <n v="0"/>
    <n v="305896.16359999997"/>
    <m/>
  </r>
  <r>
    <n v="30211825"/>
    <d v="2022-03-01T00:00:00"/>
    <d v="2021-11-11T00:00:00"/>
    <d v="2022-03-15T00:00:00"/>
    <s v="0853304683"/>
    <d v="2008-03-30T00:00:00"/>
    <s v="207"/>
    <n v="4974"/>
    <n v="276"/>
    <n v="50"/>
    <n v="326"/>
    <n v="0"/>
    <n v="326"/>
    <n v="13"/>
    <n v="13"/>
    <n v="10.866666666666667"/>
    <n v="13.893150684931507"/>
    <s v="11-13"/>
    <s v="Z"/>
    <n v="124"/>
    <n v="125"/>
    <s v="6"/>
    <s v="05002025"/>
    <s v="2121"/>
    <s v="19-K08-02"/>
    <s v="P°#mß platba H"/>
    <n v="7.6269039999999997"/>
    <n v="7.6269039999999997"/>
    <n v="0"/>
    <x v="35"/>
    <s v="F422"/>
    <s v="U071"/>
    <n v="267136"/>
    <n v="47"/>
    <n v="0"/>
    <n v="0"/>
    <n v="474667.99734399997"/>
    <m/>
  </r>
  <r>
    <n v="30224126"/>
    <d v="2022-01-01T00:00:00"/>
    <d v="2021-12-31T00:00:00"/>
    <d v="2022-01-04T00:00:00"/>
    <s v="0852218741"/>
    <d v="2008-02-21T00:00:00"/>
    <s v="111"/>
    <n v="5062"/>
    <n v="314"/>
    <n v="0"/>
    <n v="314"/>
    <n v="0"/>
    <n v="314"/>
    <n v="13"/>
    <n v="13"/>
    <n v="10.466666666666667"/>
    <n v="13.860273972602739"/>
    <s v="11-13"/>
    <s v="Z"/>
    <n v="4"/>
    <n v="5"/>
    <s v="6"/>
    <s v="05002025"/>
    <s v="2121"/>
    <s v="19-K02-03"/>
    <s v="P°#mß platba H"/>
    <n v="0.74470000000000003"/>
    <n v="0.74470000000000003"/>
    <n v="0"/>
    <x v="2"/>
    <s v="F431"/>
    <m/>
    <n v="10059"/>
    <n v="0"/>
    <n v="0"/>
    <n v="0"/>
    <n v="46347.1492"/>
    <m/>
  </r>
  <r>
    <n v="30265619"/>
    <d v="2022-06-01T00:00:00"/>
    <d v="2022-04-12T00:00:00"/>
    <d v="2022-06-08T00:00:00"/>
    <s v="0956024443"/>
    <d v="2009-06-02T00:00:00"/>
    <s v="111"/>
    <n v="4697"/>
    <n v="212"/>
    <n v="101"/>
    <n v="313"/>
    <n v="0"/>
    <n v="313"/>
    <n v="13"/>
    <n v="13"/>
    <n v="10.433333333333334"/>
    <n v="13.857534246575343"/>
    <s v="11-13"/>
    <s v="Z"/>
    <n v="57"/>
    <n v="58"/>
    <s v="5"/>
    <s v="05002025"/>
    <s v="2121"/>
    <s v="19-K08-01"/>
    <s v="P°#mß platba H"/>
    <n v="4.9150999999999998"/>
    <n v="4.9150999999999998"/>
    <n v="0"/>
    <x v="36"/>
    <s v="L030"/>
    <s v="U6975"/>
    <n v="152404"/>
    <n v="0"/>
    <n v="0"/>
    <n v="0"/>
    <n v="305896.16359999997"/>
    <m/>
  </r>
  <r>
    <n v="30280289"/>
    <d v="2022-12-01T00:00:00"/>
    <d v="2022-11-04T00:00:00"/>
    <d v="2022-12-16T00:00:00"/>
    <s v="0962255107"/>
    <d v="2009-12-25T00:00:00"/>
    <s v="111"/>
    <n v="4697"/>
    <n v="6"/>
    <n v="307"/>
    <n v="313"/>
    <n v="0"/>
    <n v="313"/>
    <n v="13"/>
    <n v="13"/>
    <n v="10.433333333333334"/>
    <n v="13.857534246575343"/>
    <s v="11-13"/>
    <s v="Z"/>
    <n v="42"/>
    <n v="43"/>
    <s v="1"/>
    <s v="05002025"/>
    <s v="2121"/>
    <s v="19-K08-01"/>
    <s v="P°#mß platba H"/>
    <n v="4.9150999999999998"/>
    <n v="4.9150999999999998"/>
    <n v="0"/>
    <x v="3"/>
    <m/>
    <m/>
    <n v="105696"/>
    <n v="0"/>
    <n v="0"/>
    <n v="0"/>
    <n v="305896.16359999997"/>
    <m/>
  </r>
  <r>
    <n v="30276401"/>
    <d v="2022-12-01T00:00:00"/>
    <d v="2022-12-02T00:00:00"/>
    <d v="2022-12-16T00:00:00"/>
    <s v="1051272992"/>
    <d v="2010-01-27T00:00:00"/>
    <s v="207"/>
    <n v="4692"/>
    <n v="338"/>
    <n v="335"/>
    <n v="673"/>
    <n v="1"/>
    <n v="308"/>
    <n v="12"/>
    <n v="13"/>
    <n v="10.266666666666667"/>
    <n v="13.843835616438357"/>
    <s v="11-13"/>
    <s v="Z"/>
    <n v="14"/>
    <n v="15"/>
    <s v="1"/>
    <s v="05002025"/>
    <s v="2121"/>
    <s v="19-K04-01"/>
    <s v="P°#mß platba H"/>
    <n v="1.6146"/>
    <n v="1.6146"/>
    <n v="0"/>
    <x v="3"/>
    <s v="N911"/>
    <m/>
    <n v="39889"/>
    <n v="0"/>
    <n v="0"/>
    <n v="0"/>
    <n v="100486.24560000001"/>
    <m/>
  </r>
  <r>
    <n v="30228173"/>
    <d v="2022-08-01T00:00:00"/>
    <d v="2022-06-02T00:00:00"/>
    <d v="2022-08-08T00:00:00"/>
    <s v="0958042624"/>
    <d v="2009-08-04T00:00:00"/>
    <s v="211"/>
    <n v="4685"/>
    <n v="149"/>
    <n v="152"/>
    <n v="301"/>
    <n v="0"/>
    <n v="301"/>
    <n v="13"/>
    <n v="13"/>
    <n v="10.033333333333333"/>
    <n v="13.824657534246576"/>
    <s v="11-13"/>
    <s v="Z"/>
    <n v="67"/>
    <n v="68"/>
    <s v="1"/>
    <s v="05002025"/>
    <s v="2121"/>
    <s v="19-K08-01"/>
    <s v="P°#mß platba H"/>
    <n v="4.9150999999999998"/>
    <n v="4.9150999999999998"/>
    <n v="0"/>
    <x v="3"/>
    <s v="N910"/>
    <m/>
    <n v="174393"/>
    <n v="0"/>
    <n v="0"/>
    <n v="0"/>
    <n v="305896.16359999997"/>
    <m/>
  </r>
  <r>
    <n v="30216442"/>
    <d v="2022-11-01T00:00:00"/>
    <d v="2022-10-11T00:00:00"/>
    <d v="2022-11-03T00:00:00"/>
    <s v="0962154930"/>
    <d v="2009-12-15T00:00:00"/>
    <s v="111"/>
    <n v="4683"/>
    <n v="16"/>
    <n v="283"/>
    <n v="299"/>
    <n v="0"/>
    <n v="299"/>
    <n v="13"/>
    <n v="13"/>
    <n v="9.9666666666666668"/>
    <n v="13.819178082191781"/>
    <s v="11-13"/>
    <s v="Z"/>
    <n v="23"/>
    <n v="24"/>
    <s v="1"/>
    <s v="05002025"/>
    <s v="2121"/>
    <s v="19-K06-01"/>
    <s v="P°#mß platba H"/>
    <n v="2.5385"/>
    <n v="2.5385"/>
    <n v="0"/>
    <x v="2"/>
    <s v="F500"/>
    <m/>
    <n v="45154"/>
    <n v="0"/>
    <n v="0"/>
    <n v="0"/>
    <n v="157986.08600000001"/>
    <m/>
  </r>
  <r>
    <n v="30264120"/>
    <d v="2022-10-01T00:00:00"/>
    <d v="2022-10-15T00:00:00"/>
    <d v="2022-10-19T00:00:00"/>
    <s v="0962224670"/>
    <d v="2009-12-22T00:00:00"/>
    <s v="111"/>
    <n v="4680"/>
    <n v="9"/>
    <n v="287"/>
    <n v="296"/>
    <n v="0"/>
    <n v="296"/>
    <n v="13"/>
    <n v="13"/>
    <n v="9.8666666666666671"/>
    <n v="13.810958904109588"/>
    <s v="11-13"/>
    <s v="Z"/>
    <n v="4"/>
    <n v="5"/>
    <s v="1"/>
    <s v="05002025"/>
    <s v="2121"/>
    <s v="19-K02-01"/>
    <s v="P°#mß platba H"/>
    <n v="1.093"/>
    <n v="1.093"/>
    <n v="0"/>
    <x v="0"/>
    <s v="F432"/>
    <s v="F900"/>
    <n v="12504"/>
    <n v="0"/>
    <n v="0"/>
    <n v="0"/>
    <n v="68023.948000000004"/>
    <m/>
  </r>
  <r>
    <n v="30263489"/>
    <d v="2022-09-01T00:00:00"/>
    <d v="2022-08-17T00:00:00"/>
    <d v="2022-09-08T00:00:00"/>
    <s v="0961115419"/>
    <d v="2009-11-11T00:00:00"/>
    <s v="111"/>
    <n v="4662"/>
    <n v="50"/>
    <n v="228"/>
    <n v="278"/>
    <n v="0"/>
    <n v="278"/>
    <n v="13"/>
    <n v="13"/>
    <n v="9.2666666666666675"/>
    <n v="13.761643835616438"/>
    <s v="11-13"/>
    <s v="Z"/>
    <n v="22"/>
    <n v="23"/>
    <s v="1"/>
    <s v="05002025"/>
    <s v="2121"/>
    <s v="19-K06-01"/>
    <s v="P°#mß platba H"/>
    <n v="2.5385"/>
    <n v="2.5385"/>
    <n v="0"/>
    <x v="0"/>
    <m/>
    <m/>
    <n v="49244"/>
    <n v="0"/>
    <n v="0"/>
    <n v="0"/>
    <n v="157986.08600000001"/>
    <m/>
  </r>
  <r>
    <n v="30256754"/>
    <d v="2022-05-01T00:00:00"/>
    <d v="2022-04-14T00:00:00"/>
    <d v="2022-05-02T00:00:00"/>
    <s v="0957174460"/>
    <d v="2009-07-17T00:00:00"/>
    <s v="111"/>
    <n v="4654"/>
    <n v="167"/>
    <n v="103"/>
    <n v="270"/>
    <n v="0"/>
    <n v="270"/>
    <n v="13"/>
    <n v="13"/>
    <n v="9"/>
    <n v="13.739726027397261"/>
    <s v="11-13"/>
    <s v="Z"/>
    <n v="18"/>
    <n v="19"/>
    <s v="1"/>
    <s v="05002025"/>
    <s v="2121"/>
    <s v="19-K05-01"/>
    <s v="P°#mß platba H"/>
    <n v="2.0066000000000002"/>
    <n v="2.0066000000000002"/>
    <n v="0"/>
    <x v="2"/>
    <m/>
    <m/>
    <n v="38948"/>
    <n v="0"/>
    <n v="0"/>
    <n v="0"/>
    <n v="124882.75760000001"/>
    <m/>
  </r>
  <r>
    <n v="30233699"/>
    <d v="2022-06-01T00:00:00"/>
    <d v="2022-05-11T00:00:00"/>
    <d v="2022-06-24T00:00:00"/>
    <s v="0958154714"/>
    <d v="2009-08-15T00:00:00"/>
    <s v="207"/>
    <n v="4652"/>
    <n v="138"/>
    <n v="130"/>
    <n v="268"/>
    <n v="0"/>
    <n v="268"/>
    <n v="13"/>
    <n v="13"/>
    <n v="8.9333333333333336"/>
    <n v="13.734246575342466"/>
    <s v="11-13"/>
    <s v="Z"/>
    <n v="44"/>
    <n v="45"/>
    <s v="1"/>
    <s v="05002025"/>
    <s v="2121"/>
    <s v="19-K08-01"/>
    <s v="P°#mß platba H"/>
    <n v="4.9150999999999998"/>
    <n v="4.9150999999999998"/>
    <n v="0"/>
    <x v="2"/>
    <m/>
    <m/>
    <n v="123714"/>
    <n v="0"/>
    <n v="0"/>
    <n v="0"/>
    <n v="305896.16359999997"/>
    <m/>
  </r>
  <r>
    <n v="30264776"/>
    <d v="2022-05-01T00:00:00"/>
    <d v="2022-04-07T00:00:00"/>
    <d v="2022-05-20T00:00:00"/>
    <s v="0957305085"/>
    <d v="2009-07-30T00:00:00"/>
    <s v="207"/>
    <n v="4634"/>
    <n v="154"/>
    <n v="96"/>
    <n v="250"/>
    <n v="0"/>
    <n v="250"/>
    <n v="13"/>
    <n v="13"/>
    <n v="8.3333333333333339"/>
    <n v="13.684931506849315"/>
    <s v="11-13"/>
    <s v="Z"/>
    <n v="43"/>
    <n v="44"/>
    <s v="1"/>
    <s v="05002025"/>
    <s v="2121"/>
    <s v="19-K08-01"/>
    <s v="P°#mß platba H"/>
    <n v="4.9150999999999998"/>
    <n v="4.9150999999999998"/>
    <n v="0"/>
    <x v="1"/>
    <m/>
    <m/>
    <n v="122315"/>
    <n v="0"/>
    <n v="0"/>
    <n v="0"/>
    <n v="305896.16359999997"/>
    <m/>
  </r>
  <r>
    <n v="30211570"/>
    <d v="2022-01-01T00:00:00"/>
    <d v="2021-11-29T00:00:00"/>
    <d v="2022-01-15T00:00:00"/>
    <s v="0856024928"/>
    <d v="2008-06-02T00:00:00"/>
    <s v="207"/>
    <n v="4928"/>
    <n v="212"/>
    <n v="32"/>
    <n v="244"/>
    <n v="0"/>
    <n v="244"/>
    <n v="13"/>
    <n v="13"/>
    <n v="8.1333333333333329"/>
    <n v="13.668493150684931"/>
    <s v="11-13"/>
    <s v="Z"/>
    <n v="47"/>
    <n v="48"/>
    <s v="1"/>
    <s v="05002025"/>
    <s v="2121"/>
    <s v="19-K08-02"/>
    <s v="P°#mß platba H"/>
    <n v="4.5654000000000003"/>
    <n v="4.5654000000000003"/>
    <n v="0"/>
    <x v="2"/>
    <m/>
    <m/>
    <n v="134987"/>
    <n v="0"/>
    <n v="0"/>
    <n v="0"/>
    <n v="284132.23440000002"/>
    <m/>
  </r>
  <r>
    <n v="30215921"/>
    <d v="2022-01-01T00:00:00"/>
    <d v="2021-12-10T00:00:00"/>
    <d v="2022-01-12T00:00:00"/>
    <s v="0855294682"/>
    <d v="2008-05-29T00:00:00"/>
    <s v="111"/>
    <n v="4943"/>
    <n v="216"/>
    <n v="21"/>
    <n v="237"/>
    <n v="0"/>
    <n v="237"/>
    <n v="13"/>
    <n v="13"/>
    <n v="7.9"/>
    <n v="13.64931506849315"/>
    <s v="11-13"/>
    <s v="Z"/>
    <n v="33"/>
    <n v="34"/>
    <s v="1"/>
    <s v="05002025"/>
    <s v="2121"/>
    <s v="19-K08-02"/>
    <s v="P°#mß platba H"/>
    <n v="4.5654000000000003"/>
    <n v="4.5654000000000003"/>
    <n v="0"/>
    <x v="2"/>
    <m/>
    <m/>
    <n v="72934"/>
    <n v="0"/>
    <n v="0"/>
    <n v="0"/>
    <n v="284132.23440000002"/>
    <m/>
  </r>
  <r>
    <n v="30223340"/>
    <d v="2022-10-01T00:00:00"/>
    <d v="2022-08-24T00:00:00"/>
    <d v="2022-10-18T00:00:00"/>
    <s v="1051084683"/>
    <d v="2010-01-08T00:00:00"/>
    <s v="207"/>
    <n v="4611"/>
    <n v="357"/>
    <n v="235"/>
    <n v="592"/>
    <n v="1"/>
    <n v="227"/>
    <n v="12"/>
    <n v="13"/>
    <n v="7.5666666666666664"/>
    <n v="13.621917808219179"/>
    <s v="11-13"/>
    <s v="Z"/>
    <n v="55"/>
    <n v="56"/>
    <s v="1"/>
    <s v="05002025"/>
    <s v="2121"/>
    <s v="19-K08-01"/>
    <s v="P°#mß platba H"/>
    <n v="4.9150999999999998"/>
    <n v="4.9150999999999998"/>
    <n v="0"/>
    <x v="9"/>
    <s v="F608"/>
    <m/>
    <n v="130458"/>
    <n v="0"/>
    <n v="0"/>
    <n v="0"/>
    <n v="305896.16359999997"/>
    <m/>
  </r>
  <r>
    <n v="30264642"/>
    <d v="2022-05-01T00:00:00"/>
    <d v="2022-04-22T00:00:00"/>
    <d v="2022-05-31T00:00:00"/>
    <s v="0959172511"/>
    <d v="2009-09-17T00:00:00"/>
    <s v="211"/>
    <n v="4600"/>
    <n v="105"/>
    <n v="111"/>
    <n v="216"/>
    <n v="0"/>
    <n v="216"/>
    <n v="13"/>
    <n v="13"/>
    <n v="7.2"/>
    <n v="13.591780821917808"/>
    <s v="11-13"/>
    <s v="Z"/>
    <n v="39"/>
    <n v="40"/>
    <s v="6"/>
    <s v="05002025"/>
    <s v="2121"/>
    <s v="19-K07-01"/>
    <s v="P°#mß platba H"/>
    <n v="3.0285000000000002"/>
    <n v="3.0285000000000002"/>
    <n v="0"/>
    <x v="3"/>
    <m/>
    <m/>
    <n v="93839"/>
    <n v="0"/>
    <n v="0"/>
    <n v="0"/>
    <n v="188481.72600000002"/>
    <m/>
  </r>
  <r>
    <n v="30215049"/>
    <d v="2022-04-01T00:00:00"/>
    <d v="2022-02-25T00:00:00"/>
    <d v="2022-04-21T00:00:00"/>
    <s v="0957274934"/>
    <d v="2009-07-27T00:00:00"/>
    <s v="207"/>
    <n v="4596"/>
    <n v="157"/>
    <n v="55"/>
    <n v="212"/>
    <n v="0"/>
    <n v="212"/>
    <n v="13"/>
    <n v="13"/>
    <n v="7.0666666666666664"/>
    <n v="13.580821917808219"/>
    <s v="11-13"/>
    <s v="Z"/>
    <n v="55"/>
    <n v="56"/>
    <s v="1"/>
    <s v="05002025"/>
    <s v="2121"/>
    <s v="19-K08-02"/>
    <s v="P°#mß platba H"/>
    <n v="4.5654000000000003"/>
    <n v="4.5654000000000003"/>
    <n v="0"/>
    <x v="2"/>
    <m/>
    <m/>
    <n v="141900"/>
    <n v="0"/>
    <n v="0"/>
    <n v="0"/>
    <n v="284132.23440000002"/>
    <m/>
  </r>
  <r>
    <n v="30212194"/>
    <d v="2022-01-01T00:00:00"/>
    <d v="2021-12-25T00:00:00"/>
    <d v="2022-01-12T00:00:00"/>
    <s v="0856114479"/>
    <d v="2008-06-11T00:00:00"/>
    <s v="111"/>
    <n v="4945"/>
    <n v="203"/>
    <n v="6"/>
    <n v="209"/>
    <n v="0"/>
    <n v="209"/>
    <n v="13"/>
    <n v="13"/>
    <n v="6.9666666666666668"/>
    <n v="13.572602739726028"/>
    <s v="11-13"/>
    <s v="Z"/>
    <n v="18"/>
    <n v="19"/>
    <s v="1"/>
    <s v="05002025"/>
    <s v="2121"/>
    <s v="19-K05-02"/>
    <s v="P°#mß platba H"/>
    <n v="1.8166"/>
    <n v="1.8166"/>
    <n v="0"/>
    <x v="0"/>
    <m/>
    <m/>
    <n v="52130"/>
    <n v="0"/>
    <n v="0"/>
    <n v="0"/>
    <n v="113057.9176"/>
    <m/>
  </r>
  <r>
    <n v="30211815"/>
    <d v="2022-01-01T00:00:00"/>
    <d v="2021-12-31T00:00:00"/>
    <d v="2022-01-26T00:00:00"/>
    <s v="0857044914"/>
    <d v="2008-07-04T00:00:00"/>
    <s v="207"/>
    <n v="4928"/>
    <n v="180"/>
    <n v="0"/>
    <n v="180"/>
    <n v="0"/>
    <n v="180"/>
    <n v="13"/>
    <n v="13"/>
    <n v="6"/>
    <n v="13.493150684931507"/>
    <s v="11-13"/>
    <s v="Z"/>
    <n v="26"/>
    <n v="27"/>
    <s v="1"/>
    <s v="05002025"/>
    <s v="2121"/>
    <s v="19-K07-01"/>
    <s v="P°#mß platba H"/>
    <n v="3.0285000000000002"/>
    <n v="3.0285000000000002"/>
    <n v="0"/>
    <x v="3"/>
    <s v="F432"/>
    <s v="U6975"/>
    <n v="84991"/>
    <n v="0"/>
    <n v="0"/>
    <n v="0"/>
    <n v="188481.72600000002"/>
    <m/>
  </r>
  <r>
    <n v="30261539"/>
    <d v="2022-03-01T00:00:00"/>
    <d v="2022-02-12T00:00:00"/>
    <d v="2022-03-07T00:00:00"/>
    <s v="0958218998"/>
    <d v="2009-08-21T00:00:00"/>
    <s v="111"/>
    <n v="4558"/>
    <n v="132"/>
    <n v="42"/>
    <n v="174"/>
    <n v="0"/>
    <n v="174"/>
    <n v="13"/>
    <n v="13"/>
    <n v="5.8"/>
    <n v="13.476712328767123"/>
    <s v="11-13"/>
    <s v="Z"/>
    <n v="23"/>
    <n v="24"/>
    <s v="1"/>
    <s v="05002025"/>
    <s v="2121"/>
    <s v="19-K06-02"/>
    <s v="P°#mß platba H"/>
    <n v="2.2951000000000001"/>
    <n v="2.2951000000000001"/>
    <n v="0"/>
    <x v="2"/>
    <m/>
    <m/>
    <n v="52201"/>
    <n v="0"/>
    <n v="0"/>
    <n v="0"/>
    <n v="142837.84360000002"/>
    <m/>
  </r>
  <r>
    <n v="30218155"/>
    <d v="2022-11-01T00:00:00"/>
    <d v="2022-10-13T00:00:00"/>
    <d v="2022-11-11T00:00:00"/>
    <s v="1054264640"/>
    <d v="2010-04-26T00:00:00"/>
    <s v="211"/>
    <n v="4553"/>
    <n v="249"/>
    <n v="285"/>
    <n v="534"/>
    <n v="1"/>
    <n v="169"/>
    <n v="12"/>
    <n v="13"/>
    <n v="5.6333333333333337"/>
    <n v="13.463013698630137"/>
    <s v="11-13"/>
    <s v="Z"/>
    <n v="29"/>
    <n v="30"/>
    <s v="1"/>
    <s v="05002025"/>
    <s v="2121"/>
    <s v="19-K07-01"/>
    <s v="P°#mß platba H"/>
    <n v="3.0285000000000002"/>
    <n v="3.0285000000000002"/>
    <n v="0"/>
    <x v="9"/>
    <m/>
    <m/>
    <n v="72730"/>
    <n v="0"/>
    <n v="0"/>
    <n v="0"/>
    <n v="188481.72600000002"/>
    <m/>
  </r>
  <r>
    <n v="30217379"/>
    <d v="2022-12-01T00:00:00"/>
    <d v="2022-11-21T00:00:00"/>
    <d v="2022-12-16T00:00:00"/>
    <s v="1056054648"/>
    <d v="2010-06-05T00:00:00"/>
    <s v="111"/>
    <n v="4552"/>
    <n v="209"/>
    <n v="324"/>
    <n v="533"/>
    <n v="1"/>
    <n v="168"/>
    <n v="12"/>
    <n v="13"/>
    <n v="5.6"/>
    <n v="13.46027397260274"/>
    <s v="11-13"/>
    <s v="Z"/>
    <n v="25"/>
    <n v="26"/>
    <s v="1"/>
    <s v="05002025"/>
    <s v="2121"/>
    <s v="19-K07-01"/>
    <s v="P°#mß platba H"/>
    <n v="3.0285000000000002"/>
    <n v="3.0285000000000002"/>
    <n v="0"/>
    <x v="2"/>
    <s v="F401"/>
    <m/>
    <n v="64829"/>
    <n v="0"/>
    <n v="0"/>
    <n v="0"/>
    <n v="188481.72600000002"/>
    <m/>
  </r>
  <r>
    <n v="30212879"/>
    <d v="2022-02-01T00:00:00"/>
    <d v="2021-12-17T00:00:00"/>
    <d v="2022-02-22T00:00:00"/>
    <s v="0858114730"/>
    <d v="2008-08-11T00:00:00"/>
    <s v="207"/>
    <n v="4876"/>
    <n v="142"/>
    <n v="14"/>
    <n v="156"/>
    <n v="0"/>
    <n v="156"/>
    <n v="13"/>
    <n v="13"/>
    <n v="5.2"/>
    <n v="13.427397260273972"/>
    <s v="11-13"/>
    <s v="Z"/>
    <n v="67"/>
    <n v="68"/>
    <s v="5"/>
    <s v="05002025"/>
    <s v="2121"/>
    <s v="19-K08-02"/>
    <s v="P°#mß platba H"/>
    <n v="4.5654000000000003"/>
    <n v="4.5654000000000003"/>
    <n v="0"/>
    <x v="2"/>
    <s v="F608"/>
    <s v="U6975"/>
    <n v="137892"/>
    <n v="0"/>
    <n v="0"/>
    <n v="0"/>
    <n v="284132.23440000002"/>
    <m/>
  </r>
  <r>
    <n v="30263490"/>
    <d v="2022-05-01T00:00:00"/>
    <d v="2022-03-16T00:00:00"/>
    <d v="2022-05-20T00:00:00"/>
    <s v="0961115419"/>
    <d v="2009-11-11T00:00:00"/>
    <s v="111"/>
    <n v="4508"/>
    <n v="50"/>
    <n v="74"/>
    <n v="124"/>
    <n v="0"/>
    <n v="124"/>
    <n v="13"/>
    <n v="13"/>
    <n v="4.1333333333333337"/>
    <n v="13.33972602739726"/>
    <s v="11-13"/>
    <s v="Z"/>
    <n v="65"/>
    <n v="66"/>
    <s v="1"/>
    <s v="05002025"/>
    <s v="2121"/>
    <s v="19-K08-01"/>
    <s v="P°#mß platba H"/>
    <n v="4.9150999999999998"/>
    <n v="4.9150999999999998"/>
    <n v="0"/>
    <x v="2"/>
    <m/>
    <m/>
    <n v="161368"/>
    <n v="0"/>
    <n v="0"/>
    <n v="0"/>
    <n v="305896.16359999997"/>
    <m/>
  </r>
  <r>
    <n v="30218591"/>
    <d v="2022-07-01T00:00:00"/>
    <d v="2022-05-31T00:00:00"/>
    <d v="2022-07-08T00:00:00"/>
    <s v="1052045126"/>
    <d v="2010-02-04T00:00:00"/>
    <s v="111"/>
    <n v="4499"/>
    <n v="330"/>
    <n v="150"/>
    <n v="480"/>
    <n v="1"/>
    <n v="115"/>
    <n v="12"/>
    <n v="13"/>
    <n v="3.8333333333333335"/>
    <n v="13.315068493150685"/>
    <s v="11-13"/>
    <s v="Z"/>
    <n v="38"/>
    <n v="39"/>
    <s v="1"/>
    <s v="05002025"/>
    <s v="2121"/>
    <s v="19-K08-01"/>
    <s v="P°#mß platba H"/>
    <n v="4.9150999999999998"/>
    <n v="4.9150999999999998"/>
    <n v="0"/>
    <x v="1"/>
    <s v="L232"/>
    <m/>
    <n v="107755"/>
    <n v="0"/>
    <n v="0"/>
    <n v="0"/>
    <n v="305896.16359999997"/>
    <m/>
  </r>
  <r>
    <n v="30251920"/>
    <d v="2022-01-01T00:00:00"/>
    <d v="2022-01-18T00:00:00"/>
    <d v="2022-01-24T00:00:00"/>
    <s v="0910085715"/>
    <d v="2009-10-08T00:00:00"/>
    <s v="211"/>
    <n v="4485"/>
    <n v="84"/>
    <n v="17"/>
    <n v="101"/>
    <n v="0"/>
    <n v="101"/>
    <n v="13"/>
    <n v="13"/>
    <n v="3.3666666666666667"/>
    <n v="13.276712328767124"/>
    <s v="11-13"/>
    <s v="M"/>
    <n v="6"/>
    <n v="7"/>
    <s v="5"/>
    <s v="05002025"/>
    <s v="2121"/>
    <s v="19-K03-03"/>
    <s v="P°#mß platba H"/>
    <n v="0.92810000000000004"/>
    <n v="0.92810000000000004"/>
    <n v="0"/>
    <x v="24"/>
    <s v="F608"/>
    <s v="U6975"/>
    <n v="18495"/>
    <n v="0"/>
    <n v="0"/>
    <n v="0"/>
    <n v="57761.231599999999"/>
    <m/>
  </r>
  <r>
    <n v="30217879"/>
    <d v="2022-11-01T00:00:00"/>
    <d v="2022-10-07T00:00:00"/>
    <d v="2022-11-09T00:00:00"/>
    <s v="1008061307"/>
    <d v="2010-08-06T00:00:00"/>
    <s v="111"/>
    <n v="4445"/>
    <n v="147"/>
    <n v="279"/>
    <n v="426"/>
    <n v="1"/>
    <n v="61"/>
    <n v="12"/>
    <n v="13"/>
    <n v="2.0333333333333332"/>
    <n v="13.167123287671233"/>
    <s v="11-13"/>
    <s v="M"/>
    <n v="33"/>
    <n v="34"/>
    <s v="1"/>
    <s v="05002025"/>
    <s v="2121"/>
    <s v="19-K08-01"/>
    <s v="P°#mß platba H"/>
    <n v="4.9150999999999998"/>
    <n v="4.9150999999999998"/>
    <n v="0"/>
    <x v="2"/>
    <m/>
    <m/>
    <n v="91899"/>
    <n v="0"/>
    <n v="0"/>
    <n v="0"/>
    <n v="305896.16359999997"/>
    <m/>
  </r>
  <r>
    <n v="30221994"/>
    <d v="2022-04-01T00:00:00"/>
    <d v="2022-02-08T00:00:00"/>
    <d v="2022-04-13T00:00:00"/>
    <s v="0962098918"/>
    <d v="2009-12-09T00:00:00"/>
    <s v="207"/>
    <n v="4444"/>
    <n v="22"/>
    <n v="38"/>
    <n v="60"/>
    <n v="0"/>
    <n v="60"/>
    <n v="13"/>
    <n v="13"/>
    <n v="2"/>
    <n v="13.164383561643836"/>
    <s v="11-13"/>
    <s v="Z"/>
    <n v="64"/>
    <n v="65"/>
    <s v="1"/>
    <s v="05002025"/>
    <s v="2121"/>
    <s v="19-K08-01"/>
    <s v="P°#mß platba H"/>
    <n v="4.9150999999999998"/>
    <n v="4.9150999999999998"/>
    <n v="0"/>
    <x v="3"/>
    <m/>
    <m/>
    <n v="159492"/>
    <n v="0"/>
    <n v="0"/>
    <n v="0"/>
    <n v="305896.16359999997"/>
    <m/>
  </r>
  <r>
    <n v="30217161"/>
    <d v="2022-05-01T00:00:00"/>
    <d v="2022-03-29T00:00:00"/>
    <d v="2022-05-13T00:00:00"/>
    <s v="1052054355"/>
    <d v="2010-02-05T00:00:00"/>
    <s v="211"/>
    <n v="4435"/>
    <n v="329"/>
    <n v="87"/>
    <n v="416"/>
    <n v="1"/>
    <n v="51"/>
    <n v="12"/>
    <n v="13"/>
    <n v="1.7"/>
    <n v="13.139726027397261"/>
    <s v="11-13"/>
    <s v="Z"/>
    <n v="45"/>
    <n v="46"/>
    <s v="1"/>
    <s v="05002025"/>
    <s v="2121"/>
    <s v="19-K08-01"/>
    <s v="P°#mß platba H"/>
    <n v="4.9150999999999998"/>
    <n v="4.9150999999999998"/>
    <n v="0"/>
    <x v="2"/>
    <m/>
    <m/>
    <n v="118624"/>
    <n v="0"/>
    <n v="0"/>
    <n v="0"/>
    <n v="305896.16359999997"/>
    <m/>
  </r>
  <r>
    <n v="30219496"/>
    <d v="2022-12-01T00:00:00"/>
    <d v="2022-11-22T00:00:00"/>
    <d v="2022-12-20T00:00:00"/>
    <s v="1060150597"/>
    <d v="2010-10-15T00:00:00"/>
    <s v="211"/>
    <n v="4421"/>
    <n v="77"/>
    <n v="325"/>
    <n v="402"/>
    <n v="1"/>
    <n v="37"/>
    <n v="12"/>
    <n v="13"/>
    <n v="1.2333333333333334"/>
    <n v="13.101369863013698"/>
    <s v="11-13"/>
    <s v="Z"/>
    <n v="28"/>
    <n v="29"/>
    <s v="1"/>
    <s v="05002025"/>
    <s v="2121"/>
    <s v="19-K07-01"/>
    <s v="P°#mß platba H"/>
    <n v="3.0285000000000002"/>
    <n v="3.0285000000000002"/>
    <n v="0"/>
    <x v="37"/>
    <s v="F928"/>
    <m/>
    <n v="72510"/>
    <n v="0"/>
    <n v="0"/>
    <n v="0"/>
    <n v="188481.72600000002"/>
    <m/>
  </r>
  <r>
    <n v="30221995"/>
    <d v="2022-02-01T00:00:00"/>
    <d v="2022-01-12T00:00:00"/>
    <d v="2022-02-02T00:00:00"/>
    <s v="0962098918"/>
    <d v="2009-12-09T00:00:00"/>
    <s v="207"/>
    <n v="4417"/>
    <n v="22"/>
    <n v="11"/>
    <n v="33"/>
    <n v="0"/>
    <n v="33"/>
    <n v="13"/>
    <n v="13"/>
    <n v="1.1000000000000001"/>
    <n v="13.09041095890411"/>
    <s v="11-13"/>
    <s v="Z"/>
    <n v="21"/>
    <n v="22"/>
    <s v="1"/>
    <s v="05002025"/>
    <s v="2121"/>
    <s v="19-K04-01"/>
    <s v="P°#mß platba H"/>
    <n v="1.6146"/>
    <n v="1.6146"/>
    <n v="0"/>
    <x v="3"/>
    <s v="J068"/>
    <s v="U071"/>
    <n v="50083"/>
    <n v="0"/>
    <n v="0"/>
    <n v="0"/>
    <n v="100486.24560000001"/>
    <m/>
  </r>
  <r>
    <n v="30272010"/>
    <d v="2022-08-01T00:00:00"/>
    <d v="2022-06-17T00:00:00"/>
    <d v="2022-08-31T00:00:00"/>
    <s v="1056014707"/>
    <d v="2010-06-01T00:00:00"/>
    <s v="201"/>
    <n v="4399"/>
    <n v="213"/>
    <n v="167"/>
    <n v="380"/>
    <n v="1"/>
    <n v="15"/>
    <n v="12"/>
    <n v="13"/>
    <n v="0.5"/>
    <n v="13.04109589041096"/>
    <s v="11-13"/>
    <s v="Z"/>
    <n v="75"/>
    <n v="76"/>
    <s v="1"/>
    <s v="05002025"/>
    <s v="2121"/>
    <s v="19-K08-01"/>
    <s v="P°#mß platba H"/>
    <n v="5.3198730000000003"/>
    <n v="5.3198730000000003"/>
    <n v="0"/>
    <x v="3"/>
    <s v="N911"/>
    <m/>
    <n v="193441"/>
    <n v="0"/>
    <n v="0"/>
    <n v="0"/>
    <n v="331087.61602800002"/>
    <m/>
  </r>
  <r>
    <n v="30218156"/>
    <d v="2022-04-01T00:00:00"/>
    <d v="2022-03-03T00:00:00"/>
    <d v="2022-04-22T00:00:00"/>
    <s v="1054264640"/>
    <d v="2010-04-26T00:00:00"/>
    <s v="211"/>
    <n v="4329"/>
    <n v="249"/>
    <n v="61"/>
    <n v="310"/>
    <n v="0"/>
    <n v="310"/>
    <n v="12"/>
    <n v="12"/>
    <n v="10.333333333333334"/>
    <n v="12.849315068493151"/>
    <s v="11-13"/>
    <s v="Z"/>
    <n v="50"/>
    <n v="51"/>
    <s v="1"/>
    <s v="05002025"/>
    <s v="2121"/>
    <s v="19-K08-02"/>
    <s v="P°#mß platba H"/>
    <n v="4.5654000000000003"/>
    <n v="4.5654000000000003"/>
    <n v="0"/>
    <x v="2"/>
    <m/>
    <m/>
    <n v="150279"/>
    <n v="15.34"/>
    <n v="0"/>
    <n v="0"/>
    <n v="284132.23440000002"/>
    <m/>
  </r>
  <r>
    <n v="30271022"/>
    <d v="2022-08-01T00:00:00"/>
    <d v="2022-06-15T00:00:00"/>
    <d v="2022-08-12T00:00:00"/>
    <s v="1058310506"/>
    <d v="2010-08-31T00:00:00"/>
    <s v="207"/>
    <n v="4306"/>
    <n v="122"/>
    <n v="165"/>
    <n v="287"/>
    <n v="0"/>
    <n v="287"/>
    <n v="12"/>
    <n v="12"/>
    <n v="9.5666666666666664"/>
    <n v="12.786301369863013"/>
    <s v="11-13"/>
    <s v="Z"/>
    <n v="58"/>
    <n v="59"/>
    <s v="1"/>
    <s v="05002025"/>
    <s v="2121"/>
    <s v="19-K08-01"/>
    <s v="P°#mß platba H"/>
    <n v="4.9150999999999998"/>
    <n v="4.9150999999999998"/>
    <n v="0"/>
    <x v="3"/>
    <s v="F432"/>
    <s v="N911"/>
    <n v="129251"/>
    <n v="0"/>
    <n v="0"/>
    <n v="0"/>
    <n v="305896.16359999997"/>
    <m/>
  </r>
  <r>
    <n v="30256124"/>
    <d v="2022-01-01T00:00:00"/>
    <d v="2021-11-22T00:00:00"/>
    <d v="2022-01-18T00:00:00"/>
    <s v="0956019009"/>
    <d v="2009-06-01T00:00:00"/>
    <s v="111"/>
    <n v="4557"/>
    <n v="213"/>
    <n v="39"/>
    <n v="252"/>
    <n v="0"/>
    <n v="252"/>
    <n v="12"/>
    <n v="12"/>
    <n v="8.4"/>
    <n v="12.69041095890411"/>
    <s v="11-13"/>
    <s v="Z"/>
    <n v="57"/>
    <n v="58"/>
    <s v="1"/>
    <s v="05002025"/>
    <s v="2121"/>
    <s v="19-K08-02"/>
    <s v="P°#mß platba H"/>
    <n v="4.5654000000000003"/>
    <n v="4.5654000000000003"/>
    <n v="0"/>
    <x v="2"/>
    <s v="U6975"/>
    <m/>
    <n v="147854"/>
    <n v="536.24"/>
    <n v="0"/>
    <n v="0"/>
    <n v="284132.23440000002"/>
    <m/>
  </r>
  <r>
    <n v="30279696"/>
    <d v="2022-12-01T00:00:00"/>
    <d v="2022-11-09T00:00:00"/>
    <d v="2022-12-20T00:00:00"/>
    <s v="1103060200"/>
    <d v="2011-03-06T00:00:00"/>
    <s v="207"/>
    <n v="4266"/>
    <n v="300"/>
    <n v="312"/>
    <n v="612"/>
    <n v="1"/>
    <n v="247"/>
    <n v="11"/>
    <n v="12"/>
    <n v="8.2333333333333325"/>
    <n v="12.676712328767124"/>
    <s v="11-13"/>
    <s v="M"/>
    <n v="41"/>
    <n v="42"/>
    <s v="1"/>
    <s v="05002025"/>
    <s v="2121"/>
    <s v="19-K08-01"/>
    <s v="P°#mß platba H"/>
    <n v="4.9150999999999998"/>
    <n v="4.9150999999999998"/>
    <n v="0"/>
    <x v="3"/>
    <m/>
    <m/>
    <n v="97364"/>
    <n v="0"/>
    <n v="0"/>
    <n v="0"/>
    <n v="305896.16359999997"/>
    <m/>
  </r>
  <r>
    <n v="30216424"/>
    <d v="2022-03-01T00:00:00"/>
    <d v="2021-12-16T00:00:00"/>
    <d v="2022-03-14T00:00:00"/>
    <s v="0957164483"/>
    <d v="2009-07-16T00:00:00"/>
    <s v="207"/>
    <n v="4536"/>
    <n v="168"/>
    <n v="15"/>
    <n v="183"/>
    <n v="0"/>
    <n v="183"/>
    <n v="12"/>
    <n v="12"/>
    <n v="6.1"/>
    <n v="12.501369863013698"/>
    <s v="11-13"/>
    <s v="Z"/>
    <n v="88"/>
    <n v="89"/>
    <s v="5"/>
    <s v="05002025"/>
    <s v="2121"/>
    <s v="19-K08-01"/>
    <s v="P°#mß platba H"/>
    <n v="6.1294190000000004"/>
    <n v="6.1294190000000004"/>
    <n v="0"/>
    <x v="3"/>
    <s v="F432"/>
    <s v="U6975"/>
    <n v="197783"/>
    <n v="535.04"/>
    <n v="0"/>
    <n v="0"/>
    <n v="381470.520884"/>
    <m/>
  </r>
  <r>
    <n v="30223773"/>
    <d v="2022-09-01T00:00:00"/>
    <d v="2022-08-30T00:00:00"/>
    <d v="2022-09-14T00:00:00"/>
    <s v="1153020517"/>
    <d v="2011-03-02T00:00:00"/>
    <s v="211"/>
    <n v="4199"/>
    <n v="304"/>
    <n v="241"/>
    <n v="545"/>
    <n v="1"/>
    <n v="180"/>
    <n v="11"/>
    <n v="12"/>
    <n v="6"/>
    <n v="12.493150684931507"/>
    <s v="11-13"/>
    <s v="Z"/>
    <n v="15"/>
    <n v="16"/>
    <s v="1"/>
    <s v="05002025"/>
    <s v="2121"/>
    <s v="19-K04-01"/>
    <s v="P°#mß platba H"/>
    <n v="1.6146"/>
    <n v="1.6146"/>
    <n v="0"/>
    <x v="2"/>
    <m/>
    <m/>
    <n v="36860"/>
    <n v="0"/>
    <n v="0"/>
    <n v="0"/>
    <n v="100486.24560000001"/>
    <m/>
  </r>
  <r>
    <n v="30236177"/>
    <d v="2022-08-01T00:00:00"/>
    <d v="2022-07-22T00:00:00"/>
    <d v="2022-08-11T00:00:00"/>
    <s v="1151291515"/>
    <d v="2011-01-29T00:00:00"/>
    <s v="111"/>
    <n v="4192"/>
    <n v="336"/>
    <n v="202"/>
    <n v="538"/>
    <n v="1"/>
    <n v="173"/>
    <n v="11"/>
    <n v="12"/>
    <n v="5.7666666666666666"/>
    <n v="12.473972602739726"/>
    <s v="11-13"/>
    <s v="Z"/>
    <n v="20"/>
    <n v="21"/>
    <s v="1"/>
    <s v="05002025"/>
    <s v="2121"/>
    <s v="19-K05-01"/>
    <s v="P°#mß platba H"/>
    <n v="2.0066000000000002"/>
    <n v="2.0066000000000002"/>
    <n v="0"/>
    <x v="2"/>
    <m/>
    <m/>
    <n v="50014"/>
    <n v="0"/>
    <n v="0"/>
    <n v="0"/>
    <n v="124882.75760000001"/>
    <m/>
  </r>
  <r>
    <n v="30216498"/>
    <d v="2022-01-01T00:00:00"/>
    <d v="2021-12-29T00:00:00"/>
    <d v="2022-01-03T00:00:00"/>
    <s v="0957304491"/>
    <d v="2009-07-30T00:00:00"/>
    <s v="111"/>
    <n v="4535"/>
    <n v="154"/>
    <n v="2"/>
    <n v="156"/>
    <n v="0"/>
    <n v="156"/>
    <n v="12"/>
    <n v="12"/>
    <n v="5.2"/>
    <n v="12.427397260273972"/>
    <s v="11-13"/>
    <s v="Z"/>
    <n v="5"/>
    <n v="6"/>
    <s v="5"/>
    <s v="05002025"/>
    <s v="2121"/>
    <s v="19-K03-03"/>
    <s v="P°#mß platba H"/>
    <n v="0.92810000000000004"/>
    <n v="0.92810000000000004"/>
    <n v="0"/>
    <x v="31"/>
    <m/>
    <m/>
    <n v="15027"/>
    <n v="0"/>
    <n v="0"/>
    <n v="0"/>
    <n v="57761.231599999999"/>
    <m/>
  </r>
  <r>
    <n v="30277203"/>
    <d v="2022-09-01T00:00:00"/>
    <d v="2022-09-05T00:00:00"/>
    <d v="2022-09-10T00:00:00"/>
    <s v="1205070647"/>
    <d v="2012-05-07T00:00:00"/>
    <s v="211"/>
    <n v="3773"/>
    <n v="238"/>
    <n v="247"/>
    <n v="485"/>
    <n v="1"/>
    <n v="120"/>
    <n v="10"/>
    <n v="11"/>
    <n v="4"/>
    <n v="11.328767123287671"/>
    <s v="11-13"/>
    <s v="M"/>
    <n v="5"/>
    <n v="6"/>
    <s v="1"/>
    <s v="05002025"/>
    <s v="2121"/>
    <s v="19-K03-01"/>
    <s v="P°#mß platba H"/>
    <n v="1.3039000000000001"/>
    <n v="1.3039000000000001"/>
    <n v="0"/>
    <x v="33"/>
    <s v="F700"/>
    <m/>
    <n v="43528"/>
    <n v="0"/>
    <n v="0"/>
    <n v="0"/>
    <n v="81149.520400000009"/>
    <m/>
  </r>
  <r>
    <n v="30266213"/>
    <d v="2022-04-01T00:00:00"/>
    <d v="2022-04-11T00:00:00"/>
    <d v="2022-04-14T00:00:00"/>
    <s v="1254280665"/>
    <d v="2012-04-28T00:00:00"/>
    <s v="111"/>
    <n v="3635"/>
    <n v="247"/>
    <n v="100"/>
    <n v="347"/>
    <n v="0"/>
    <n v="347"/>
    <n v="10"/>
    <n v="10"/>
    <n v="11.566666666666666"/>
    <n v="10.950684931506849"/>
    <s v="8-10"/>
    <s v="Z"/>
    <n v="3"/>
    <n v="4"/>
    <s v="1"/>
    <s v="05002025"/>
    <s v="2121"/>
    <s v="19-K02-03"/>
    <s v="P°#mß platba H"/>
    <n v="0.74470000000000003"/>
    <n v="0.74470000000000003"/>
    <n v="0"/>
    <x v="38"/>
    <m/>
    <m/>
    <n v="19252"/>
    <n v="0"/>
    <n v="0"/>
    <n v="0"/>
    <n v="46347.1492"/>
    <m/>
  </r>
  <r>
    <n v="30266212"/>
    <d v="2022-04-01T00:00:00"/>
    <d v="2022-04-25T00:00:00"/>
    <d v="2022-04-29T00:00:00"/>
    <s v="1308281018"/>
    <d v="2013-08-28T00:00:00"/>
    <s v="111"/>
    <n v="3162"/>
    <n v="125"/>
    <n v="114"/>
    <n v="239"/>
    <n v="0"/>
    <n v="239"/>
    <n v="9"/>
    <n v="9"/>
    <n v="7.9666666666666668"/>
    <n v="9.6547945205479451"/>
    <s v="8-10"/>
    <s v="M"/>
    <n v="4"/>
    <n v="5"/>
    <s v="1"/>
    <s v="05002025"/>
    <s v="2121"/>
    <s v="19-K02-01"/>
    <s v="P°#mß platba H"/>
    <n v="1.093"/>
    <n v="1.093"/>
    <n v="0"/>
    <x v="39"/>
    <m/>
    <m/>
    <n v="28739"/>
    <n v="0"/>
    <n v="0"/>
    <n v="0"/>
    <n v="68023.948000000004"/>
    <m/>
  </r>
  <r>
    <n v="30261213"/>
    <d v="2022-02-01T00:00:00"/>
    <d v="2022-02-21T00:00:00"/>
    <d v="2022-02-26T00:00:00"/>
    <s v="1308040734"/>
    <d v="2013-08-04T00:00:00"/>
    <s v="211"/>
    <n v="3123"/>
    <n v="149"/>
    <n v="51"/>
    <n v="200"/>
    <n v="0"/>
    <n v="200"/>
    <n v="9"/>
    <n v="9"/>
    <n v="6.666666666666667"/>
    <n v="9.5479452054794525"/>
    <s v="8-10"/>
    <s v="M"/>
    <n v="5"/>
    <n v="6"/>
    <s v="1"/>
    <s v="05002025"/>
    <s v="2121"/>
    <s v="19-K03-03"/>
    <s v="P°#mß platba H"/>
    <n v="0.92810000000000004"/>
    <n v="0.92810000000000004"/>
    <n v="0"/>
    <x v="33"/>
    <s v="F720"/>
    <m/>
    <n v="36687"/>
    <n v="0"/>
    <n v="0"/>
    <n v="0"/>
    <n v="57761.231599999999"/>
    <m/>
  </r>
  <r>
    <n v="30233506"/>
    <d v="2022-05-01T00:00:00"/>
    <d v="2022-05-23T00:00:00"/>
    <d v="2022-05-27T00:00:00"/>
    <s v="1408230890"/>
    <d v="2014-08-23T00:00:00"/>
    <s v="207"/>
    <n v="2830"/>
    <n v="130"/>
    <n v="142"/>
    <n v="272"/>
    <n v="0"/>
    <n v="272"/>
    <n v="8"/>
    <n v="8"/>
    <n v="9.0666666666666664"/>
    <n v="8.7452054794520553"/>
    <s v="8-10"/>
    <s v="M"/>
    <n v="4"/>
    <n v="5"/>
    <s v="1"/>
    <s v="05002025"/>
    <s v="2121"/>
    <s v="19-K02-03"/>
    <s v="P°#mß platba H"/>
    <n v="0.74470000000000003"/>
    <n v="0.74470000000000003"/>
    <n v="0"/>
    <x v="40"/>
    <m/>
    <m/>
    <n v="27125"/>
    <n v="0"/>
    <n v="0"/>
    <n v="0"/>
    <n v="46347.1492"/>
    <m/>
  </r>
  <r>
    <n v="30236493"/>
    <d v="2022-12-01T00:00:00"/>
    <d v="2022-12-12T00:00:00"/>
    <d v="2022-12-17T00:00:00"/>
    <s v="1605061282"/>
    <d v="2016-05-06T00:00:00"/>
    <s v="207"/>
    <n v="2411"/>
    <n v="239"/>
    <n v="345"/>
    <n v="584"/>
    <n v="1"/>
    <n v="219"/>
    <n v="6"/>
    <n v="7"/>
    <n v="7.3"/>
    <n v="7.6"/>
    <s v="5-7"/>
    <s v="M"/>
    <n v="5"/>
    <n v="6"/>
    <s v="1"/>
    <s v="05002025"/>
    <s v="2121"/>
    <s v="19-K03-01"/>
    <s v="P°#mß platba H"/>
    <n v="1.3039000000000001"/>
    <n v="1.3039000000000001"/>
    <n v="0"/>
    <x v="30"/>
    <m/>
    <m/>
    <n v="34145"/>
    <n v="0"/>
    <n v="0"/>
    <n v="0"/>
    <n v="81149.520400000009"/>
    <m/>
  </r>
  <r>
    <n v="30248901"/>
    <d v="2022-07-01T00:00:00"/>
    <d v="2022-06-27T00:00:00"/>
    <d v="2022-07-01T00:00:00"/>
    <s v="1602270032"/>
    <d v="2016-02-27T00:00:00"/>
    <s v="207"/>
    <n v="2312"/>
    <n v="308"/>
    <n v="177"/>
    <n v="485"/>
    <n v="1"/>
    <n v="120"/>
    <n v="6"/>
    <n v="7"/>
    <n v="4"/>
    <n v="7.3287671232876708"/>
    <s v="5-7"/>
    <s v="M"/>
    <n v="4"/>
    <n v="5"/>
    <s v="1"/>
    <s v="05002025"/>
    <s v="2121"/>
    <s v="19-K02-01"/>
    <s v="P°#mß platba H"/>
    <n v="1.093"/>
    <n v="1.093"/>
    <n v="0"/>
    <x v="33"/>
    <s v="F701"/>
    <m/>
    <n v="34586"/>
    <n v="0"/>
    <n v="0"/>
    <n v="0"/>
    <n v="68023.948000000004"/>
    <m/>
  </r>
  <r>
    <n v="30263446"/>
    <d v="2022-04-01T00:00:00"/>
    <d v="2022-03-28T00:00:00"/>
    <d v="2022-04-02T00:00:00"/>
    <s v="1562040579"/>
    <d v="2015-12-04T00:00:00"/>
    <s v="111"/>
    <n v="2306"/>
    <n v="27"/>
    <n v="86"/>
    <n v="113"/>
    <n v="0"/>
    <n v="113"/>
    <n v="7"/>
    <n v="7"/>
    <n v="3.7666666666666666"/>
    <n v="7.3095890410958901"/>
    <s v="5-7"/>
    <s v="Z"/>
    <n v="5"/>
    <n v="6"/>
    <s v="1"/>
    <s v="05002025"/>
    <s v="2121"/>
    <s v="19-K03-01"/>
    <s v="P°#mß platba H"/>
    <n v="1.3039000000000001"/>
    <n v="1.3039000000000001"/>
    <n v="0"/>
    <x v="33"/>
    <s v="F700"/>
    <m/>
    <n v="35047"/>
    <n v="0"/>
    <n v="0"/>
    <n v="0"/>
    <n v="81149.520400000009"/>
    <m/>
  </r>
  <r>
    <n v="30248899"/>
    <d v="2022-06-01T00:00:00"/>
    <d v="2022-06-20T00:00:00"/>
    <d v="2022-06-24T00:00:00"/>
    <s v="1602270043"/>
    <d v="2016-02-27T00:00:00"/>
    <s v="207"/>
    <n v="2305"/>
    <n v="308"/>
    <n v="170"/>
    <n v="478"/>
    <n v="1"/>
    <n v="113"/>
    <n v="6"/>
    <n v="7"/>
    <n v="3.7666666666666666"/>
    <n v="7.3095890410958901"/>
    <s v="5-7"/>
    <s v="M"/>
    <n v="4"/>
    <n v="5"/>
    <s v="1"/>
    <s v="05002025"/>
    <s v="2121"/>
    <s v="19-K02-01"/>
    <s v="P°#mß platba H"/>
    <n v="1.093"/>
    <n v="1.093"/>
    <n v="0"/>
    <x v="33"/>
    <s v="F700"/>
    <m/>
    <n v="28624"/>
    <n v="0"/>
    <n v="0"/>
    <n v="0"/>
    <n v="68023.948000000004"/>
    <m/>
  </r>
  <r>
    <n v="30259672"/>
    <d v="2022-01-01T00:00:00"/>
    <d v="2022-01-10T00:00:00"/>
    <d v="2022-01-15T00:00:00"/>
    <s v="1562111540"/>
    <d v="2015-12-11T00:00:00"/>
    <s v="111"/>
    <n v="2222"/>
    <n v="20"/>
    <n v="9"/>
    <n v="29"/>
    <n v="0"/>
    <n v="29"/>
    <n v="7"/>
    <n v="7"/>
    <n v="0.96666666666666667"/>
    <n v="7.0794520547945208"/>
    <s v="5-7"/>
    <s v="Z"/>
    <n v="5"/>
    <n v="6"/>
    <s v="1"/>
    <s v="05002025"/>
    <s v="2121"/>
    <s v="19-K03-03"/>
    <s v="P°#mß platba H"/>
    <n v="0.92810000000000004"/>
    <n v="0.92810000000000004"/>
    <n v="0"/>
    <x v="41"/>
    <s v="G403"/>
    <m/>
    <n v="28498"/>
    <n v="0"/>
    <n v="0"/>
    <n v="0"/>
    <n v="57761.231599999999"/>
    <m/>
  </r>
  <r>
    <n v="30247264"/>
    <d v="2022-06-01T00:00:00"/>
    <d v="2022-05-30T00:00:00"/>
    <d v="2022-06-04T00:00:00"/>
    <s v="1659070996"/>
    <d v="2016-09-07T00:00:00"/>
    <s v="111"/>
    <n v="2091"/>
    <n v="115"/>
    <n v="149"/>
    <n v="264"/>
    <n v="0"/>
    <n v="264"/>
    <n v="6"/>
    <n v="6"/>
    <n v="8.8000000000000007"/>
    <n v="6.7232876712328764"/>
    <s v="5-7"/>
    <s v="Z"/>
    <n v="5"/>
    <n v="6"/>
    <s v="1"/>
    <s v="05002025"/>
    <s v="2121"/>
    <s v="19-K03-01"/>
    <s v="P°#mß platba H"/>
    <n v="1.3039000000000001"/>
    <n v="1.3039000000000001"/>
    <n v="0"/>
    <x v="33"/>
    <m/>
    <m/>
    <n v="31281"/>
    <n v="0"/>
    <n v="0"/>
    <n v="0"/>
    <n v="81149.520400000009"/>
    <m/>
  </r>
  <r>
    <n v="30234849"/>
    <d v="2022-11-01T00:00:00"/>
    <d v="2022-10-31T00:00:00"/>
    <d v="2022-11-05T00:00:00"/>
    <s v="1707031722"/>
    <d v="2017-07-03T00:00:00"/>
    <s v="207"/>
    <n v="1946"/>
    <n v="181"/>
    <n v="303"/>
    <n v="484"/>
    <n v="1"/>
    <n v="119"/>
    <n v="5"/>
    <n v="6"/>
    <n v="3.9666666666666668"/>
    <n v="6.3260273972602743"/>
    <s v="5-7"/>
    <s v="M"/>
    <n v="5"/>
    <n v="6"/>
    <s v="1"/>
    <s v="05002025"/>
    <s v="2121"/>
    <s v="19-K03-01"/>
    <s v="P°#mß platba H"/>
    <n v="1.3039000000000001"/>
    <n v="1.3039000000000001"/>
    <n v="0"/>
    <x v="33"/>
    <s v="F700"/>
    <m/>
    <n v="27659"/>
    <n v="0"/>
    <n v="0"/>
    <n v="0"/>
    <n v="81149.520400000009"/>
    <m/>
  </r>
  <r>
    <n v="30250942"/>
    <d v="2022-06-01T00:00:00"/>
    <d v="2022-06-06T00:00:00"/>
    <d v="2022-06-11T00:00:00"/>
    <s v="1704050645"/>
    <d v="2017-04-05T00:00:00"/>
    <s v="111"/>
    <n v="1888"/>
    <n v="270"/>
    <n v="156"/>
    <n v="426"/>
    <n v="1"/>
    <n v="61"/>
    <n v="5"/>
    <n v="6"/>
    <n v="2.0333333333333332"/>
    <n v="6.1671232876712327"/>
    <s v="5-7"/>
    <s v="M"/>
    <n v="5"/>
    <n v="6"/>
    <s v="1"/>
    <s v="05002025"/>
    <s v="2121"/>
    <s v="19-K03-01"/>
    <s v="P°#mß platba H"/>
    <n v="1.3039000000000001"/>
    <n v="1.3039000000000001"/>
    <n v="0"/>
    <x v="33"/>
    <m/>
    <m/>
    <n v="42427"/>
    <n v="0"/>
    <n v="0"/>
    <n v="0"/>
    <n v="81149.520400000009"/>
    <m/>
  </r>
  <r>
    <n v="30263731"/>
    <d v="2022-03-01T00:00:00"/>
    <d v="2022-03-14T00:00:00"/>
    <d v="2022-03-17T00:00:00"/>
    <s v="1755140904"/>
    <d v="2017-05-14T00:00:00"/>
    <s v="211"/>
    <n v="1765"/>
    <n v="231"/>
    <n v="72"/>
    <n v="303"/>
    <n v="0"/>
    <n v="303"/>
    <n v="5"/>
    <n v="5"/>
    <n v="10.1"/>
    <n v="5.8301369863013699"/>
    <s v="5-7"/>
    <s v="Z"/>
    <n v="3"/>
    <n v="4"/>
    <s v="1"/>
    <s v="05002025"/>
    <s v="2121"/>
    <s v="19-K02-03"/>
    <s v="P°#mß platba H"/>
    <n v="0.74470000000000003"/>
    <n v="0.74470000000000003"/>
    <n v="0"/>
    <x v="42"/>
    <m/>
    <m/>
    <n v="17524"/>
    <n v="0"/>
    <n v="0"/>
    <n v="0"/>
    <n v="46347.1492"/>
    <m/>
  </r>
  <r>
    <n v="30269024"/>
    <d v="2022-05-01T00:00:00"/>
    <d v="2022-05-09T00:00:00"/>
    <d v="2022-05-14T00:00:00"/>
    <s v="1707240469"/>
    <d v="2017-07-24T00:00:00"/>
    <s v="211"/>
    <n v="1750"/>
    <n v="160"/>
    <n v="128"/>
    <n v="288"/>
    <n v="0"/>
    <n v="288"/>
    <n v="5"/>
    <n v="5"/>
    <n v="9.6"/>
    <n v="5.7890410958904113"/>
    <s v="5-7"/>
    <s v="M"/>
    <n v="5"/>
    <n v="6"/>
    <s v="1"/>
    <s v="05002025"/>
    <s v="2121"/>
    <s v="19-K03-03"/>
    <s v="P°#mß platba H"/>
    <n v="0.92810000000000004"/>
    <n v="0.92810000000000004"/>
    <n v="0"/>
    <x v="33"/>
    <s v="F710"/>
    <m/>
    <n v="39746"/>
    <n v="0"/>
    <n v="0"/>
    <n v="0"/>
    <n v="57761.231599999999"/>
    <m/>
  </r>
  <r>
    <n v="30247984"/>
    <d v="2022-10-01T00:00:00"/>
    <d v="2022-10-03T00:00:00"/>
    <d v="2022-10-06T00:00:00"/>
    <s v="1803041020"/>
    <d v="2018-03-04T00:00:00"/>
    <s v="111"/>
    <n v="1674"/>
    <n v="302"/>
    <n v="275"/>
    <n v="577"/>
    <n v="1"/>
    <n v="212"/>
    <n v="4"/>
    <n v="5"/>
    <n v="7.0666666666666664"/>
    <n v="5.580821917808219"/>
    <s v="5-7"/>
    <s v="M"/>
    <n v="3"/>
    <n v="4"/>
    <s v="1"/>
    <s v="05002025"/>
    <s v="2121"/>
    <s v="19-K02-01"/>
    <s v="P°#mß platba H"/>
    <n v="1.093"/>
    <n v="1.093"/>
    <n v="0"/>
    <x v="33"/>
    <s v="F710"/>
    <m/>
    <n v="13541"/>
    <n v="0"/>
    <n v="0"/>
    <n v="0"/>
    <n v="68023.948000000004"/>
    <m/>
  </r>
  <r>
    <n v="30242292"/>
    <d v="2022-11-01T00:00:00"/>
    <d v="2022-11-07T00:00:00"/>
    <d v="2022-11-12T00:00:00"/>
    <s v="1806211231"/>
    <d v="2018-06-21T00:00:00"/>
    <s v="211"/>
    <n v="1600"/>
    <n v="193"/>
    <n v="310"/>
    <n v="503"/>
    <n v="1"/>
    <n v="138"/>
    <n v="4"/>
    <n v="5"/>
    <n v="4.5999999999999996"/>
    <n v="5.3780821917808215"/>
    <s v="5-7"/>
    <s v="M"/>
    <n v="5"/>
    <n v="6"/>
    <s v="1"/>
    <s v="05002025"/>
    <s v="2121"/>
    <s v="19-K03-01"/>
    <s v="P°#mß platba H"/>
    <n v="1.3039000000000001"/>
    <n v="1.3039000000000001"/>
    <n v="0"/>
    <x v="33"/>
    <s v="F700"/>
    <m/>
    <n v="38570"/>
    <n v="0"/>
    <n v="0"/>
    <n v="0"/>
    <n v="81149.520400000009"/>
    <m/>
  </r>
  <r>
    <n v="30276312"/>
    <d v="2022-10-01T00:00:00"/>
    <d v="2022-09-26T00:00:00"/>
    <d v="2022-10-01T00:00:00"/>
    <s v="1806181179"/>
    <d v="2018-06-18T00:00:00"/>
    <s v="205"/>
    <n v="1561"/>
    <n v="196"/>
    <n v="268"/>
    <n v="464"/>
    <n v="1"/>
    <n v="99"/>
    <n v="4"/>
    <n v="5"/>
    <n v="3.3"/>
    <n v="5.2712328767123289"/>
    <s v="5-7"/>
    <s v="M"/>
    <n v="5"/>
    <n v="6"/>
    <s v="1"/>
    <s v="05002025"/>
    <s v="2121"/>
    <s v="19-K03-01"/>
    <s v="P°#mß platba H"/>
    <n v="1.3039000000000001"/>
    <n v="1.3039000000000001"/>
    <n v="0"/>
    <x v="33"/>
    <s v="F700"/>
    <m/>
    <n v="31688"/>
    <n v="0"/>
    <n v="0"/>
    <n v="0"/>
    <n v="81149.520400000009"/>
    <m/>
  </r>
  <r>
    <n v="30265557"/>
    <d v="2022-11-01T00:00:00"/>
    <d v="2022-11-21T00:00:00"/>
    <d v="2022-11-24T00:00:00"/>
    <s v="1809212130"/>
    <d v="2018-09-21T00:00:00"/>
    <s v="111"/>
    <n v="1522"/>
    <n v="101"/>
    <n v="324"/>
    <n v="425"/>
    <n v="1"/>
    <n v="60"/>
    <n v="4"/>
    <n v="5"/>
    <n v="2"/>
    <n v="5.1643835616438354"/>
    <s v="5-7"/>
    <s v="M"/>
    <n v="3"/>
    <n v="4"/>
    <s v="1"/>
    <s v="05002025"/>
    <s v="2121"/>
    <s v="19-K02-01"/>
    <s v="P°#mß platba H"/>
    <n v="1.093"/>
    <n v="1.093"/>
    <n v="0"/>
    <x v="33"/>
    <s v="F710"/>
    <m/>
    <n v="20884"/>
    <n v="0"/>
    <n v="0"/>
    <n v="0"/>
    <n v="68023.948000000004"/>
    <m/>
  </r>
  <r>
    <n v="30268838"/>
    <d v="2022-05-01T00:00:00"/>
    <d v="2022-05-16T00:00:00"/>
    <d v="2022-05-21T00:00:00"/>
    <s v="1806180112"/>
    <d v="2018-06-18T00:00:00"/>
    <s v="111"/>
    <n v="1428"/>
    <n v="196"/>
    <n v="135"/>
    <n v="331"/>
    <n v="0"/>
    <n v="331"/>
    <n v="4"/>
    <n v="4"/>
    <n v="11.033333333333333"/>
    <n v="4.9068493150684933"/>
    <s v="3-6"/>
    <s v="M"/>
    <n v="5"/>
    <n v="6"/>
    <s v="1"/>
    <s v="05002025"/>
    <s v="2121"/>
    <s v="19-K03-01"/>
    <s v="P°#mß platba H"/>
    <n v="1.3039000000000001"/>
    <n v="1.3039000000000001"/>
    <n v="0"/>
    <x v="33"/>
    <m/>
    <m/>
    <n v="35366"/>
    <n v="0"/>
    <n v="0"/>
    <n v="0"/>
    <n v="81149.520400000009"/>
    <m/>
  </r>
  <r>
    <n v="30254306"/>
    <d v="2022-05-01T00:00:00"/>
    <d v="2022-05-02T00:00:00"/>
    <d v="2022-05-07T00:00:00"/>
    <s v="1862111317"/>
    <d v="2018-12-11T00:00:00"/>
    <s v="111"/>
    <n v="1238"/>
    <n v="20"/>
    <n v="121"/>
    <n v="141"/>
    <n v="0"/>
    <n v="141"/>
    <n v="4"/>
    <n v="4"/>
    <n v="4.7"/>
    <n v="4.3863013698630136"/>
    <s v="3-6"/>
    <s v="Z"/>
    <n v="5"/>
    <n v="6"/>
    <s v="1"/>
    <s v="05002025"/>
    <s v="2121"/>
    <s v="19-K03-03"/>
    <s v="P°#mß platba H"/>
    <n v="0.92810000000000004"/>
    <n v="0.92810000000000004"/>
    <n v="0"/>
    <x v="33"/>
    <s v="F710"/>
    <m/>
    <n v="38640"/>
    <n v="0"/>
    <n v="0"/>
    <n v="0"/>
    <n v="57761.231599999999"/>
    <m/>
  </r>
  <r>
    <n v="30278046"/>
    <d v="2022-10-01T00:00:00"/>
    <d v="2022-10-17T00:00:00"/>
    <d v="2022-10-21T00:00:00"/>
    <s v="1907080791"/>
    <d v="2019-07-08T00:00:00"/>
    <s v="111"/>
    <n v="1197"/>
    <n v="176"/>
    <n v="289"/>
    <n v="465"/>
    <n v="1"/>
    <n v="100"/>
    <n v="3"/>
    <n v="4"/>
    <n v="3.3333333333333335"/>
    <n v="4.2739726027397262"/>
    <s v="3-6"/>
    <s v="M"/>
    <n v="4"/>
    <n v="5"/>
    <s v="1"/>
    <s v="05002025"/>
    <s v="2121"/>
    <s v="19-K02-01"/>
    <s v="P°#mß platba H"/>
    <n v="1.093"/>
    <n v="1.093"/>
    <n v="0"/>
    <x v="33"/>
    <s v="F700"/>
    <m/>
    <n v="24616"/>
    <n v="0"/>
    <n v="0"/>
    <n v="0"/>
    <n v="68023.948000000004"/>
    <m/>
  </r>
  <r>
    <n v="30243245"/>
    <d v="2022-01-01T00:00:00"/>
    <d v="2022-01-04T00:00:00"/>
    <d v="2022-01-07T00:00:00"/>
    <s v="1811160703"/>
    <d v="2018-11-16T00:00:00"/>
    <s v="207"/>
    <n v="1145"/>
    <n v="45"/>
    <n v="3"/>
    <n v="48"/>
    <n v="0"/>
    <n v="48"/>
    <n v="4"/>
    <n v="4"/>
    <n v="1.6"/>
    <n v="4.1315068493150688"/>
    <s v="3-6"/>
    <s v="M"/>
    <n v="3"/>
    <n v="4"/>
    <s v="1"/>
    <s v="05002025"/>
    <s v="2121"/>
    <s v="19-K02-03"/>
    <s v="P°#mß platba H"/>
    <n v="0.74470000000000003"/>
    <n v="0.74470000000000003"/>
    <n v="0"/>
    <x v="33"/>
    <s v="F710"/>
    <m/>
    <n v="38592"/>
    <n v="0"/>
    <n v="0"/>
    <n v="0"/>
    <n v="46347.1492"/>
    <m/>
  </r>
  <r>
    <n v="30270725"/>
    <d v="2022-06-01T00:00:00"/>
    <d v="2022-06-13T00:00:00"/>
    <d v="2022-06-18T00:00:00"/>
    <s v="1954290437"/>
    <d v="2019-04-29T00:00:00"/>
    <s v="111"/>
    <n v="1141"/>
    <n v="246"/>
    <n v="163"/>
    <n v="409"/>
    <n v="1"/>
    <n v="44"/>
    <n v="3"/>
    <n v="4"/>
    <n v="1.4666666666666666"/>
    <n v="4.1205479452054794"/>
    <s v="3-6"/>
    <s v="Z"/>
    <n v="5"/>
    <n v="6"/>
    <s v="1"/>
    <s v="05002025"/>
    <s v="2121"/>
    <s v="19-K03-01"/>
    <s v="P°#mß platba H"/>
    <n v="1.3039000000000001"/>
    <n v="1.3039000000000001"/>
    <n v="0"/>
    <x v="33"/>
    <s v="F700"/>
    <m/>
    <n v="48203"/>
    <n v="0"/>
    <n v="0"/>
    <n v="0"/>
    <n v="81149.520400000009"/>
    <m/>
  </r>
  <r>
    <n v="30264857"/>
    <d v="2022-04-01T00:00:00"/>
    <d v="2022-04-04T00:00:00"/>
    <d v="2022-04-07T00:00:00"/>
    <s v="1902220078"/>
    <d v="2019-02-22T00:00:00"/>
    <s v="205"/>
    <n v="1137"/>
    <n v="312"/>
    <n v="93"/>
    <n v="405"/>
    <n v="1"/>
    <n v="40"/>
    <n v="3"/>
    <n v="4"/>
    <n v="1.3333333333333333"/>
    <n v="4.1095890410958908"/>
    <s v="3-6"/>
    <s v="M"/>
    <n v="3"/>
    <n v="4"/>
    <s v="1"/>
    <s v="05002025"/>
    <s v="2121"/>
    <s v="19-K02-03"/>
    <s v="P°#mß platba H"/>
    <n v="0.74470000000000003"/>
    <n v="0.74470000000000003"/>
    <n v="0"/>
    <x v="33"/>
    <s v="F710"/>
    <m/>
    <n v="22395"/>
    <n v="0"/>
    <n v="0"/>
    <n v="0"/>
    <n v="46347.1492"/>
    <m/>
  </r>
  <r>
    <n v="30250330"/>
    <d v="2022-03-01T00:00:00"/>
    <d v="2022-03-21T00:00:00"/>
    <d v="2022-03-21T00:00:00"/>
    <s v="1902250460"/>
    <d v="2019-02-25T00:00:00"/>
    <s v="201"/>
    <n v="1120"/>
    <n v="309"/>
    <n v="79"/>
    <n v="388"/>
    <n v="1"/>
    <n v="23"/>
    <n v="3"/>
    <n v="4"/>
    <n v="0.76666666666666672"/>
    <n v="4.0630136986301366"/>
    <s v="3-6"/>
    <s v="M"/>
    <n v="1"/>
    <n v="1"/>
    <s v="1"/>
    <s v="05002025"/>
    <s v="2121"/>
    <s v="19-K01-03"/>
    <s v="P°#mß platba H"/>
    <n v="0.29530000000000001"/>
    <n v="0.29530000000000001"/>
    <n v="0"/>
    <x v="33"/>
    <m/>
    <m/>
    <n v="4192"/>
    <n v="0"/>
    <n v="0"/>
    <n v="0"/>
    <n v="18378.290799999999"/>
    <m/>
  </r>
  <r>
    <n v="30251569"/>
    <d v="2022-10-01T00:00:00"/>
    <d v="2022-10-24T00:00:00"/>
    <d v="2022-10-27T00:00:00"/>
    <s v="1910071482"/>
    <d v="2019-10-07T00:00:00"/>
    <s v="111"/>
    <n v="1113"/>
    <n v="85"/>
    <n v="296"/>
    <n v="381"/>
    <n v="1"/>
    <n v="16"/>
    <n v="3"/>
    <n v="4"/>
    <n v="0.53333333333333333"/>
    <n v="4.043835616438356"/>
    <s v="3-6"/>
    <s v="M"/>
    <n v="3"/>
    <n v="4"/>
    <s v="1"/>
    <s v="05002025"/>
    <s v="2121"/>
    <s v="19-K02-01"/>
    <s v="P°#mß platba H"/>
    <n v="1.093"/>
    <n v="1.093"/>
    <n v="0"/>
    <x v="33"/>
    <s v="F700"/>
    <m/>
    <n v="20810"/>
    <n v="0"/>
    <n v="0"/>
    <n v="0"/>
    <n v="68023.948000000004"/>
    <m/>
  </r>
  <r>
    <n v="30279460"/>
    <d v="2022-11-01T00:00:00"/>
    <d v="2022-11-14T00:00:00"/>
    <d v="2022-11-16T00:00:00"/>
    <s v="1962231183"/>
    <d v="2019-12-23T00:00:00"/>
    <s v="111"/>
    <n v="1057"/>
    <n v="8"/>
    <n v="317"/>
    <n v="325"/>
    <n v="0"/>
    <n v="325"/>
    <n v="3"/>
    <n v="3"/>
    <n v="10.833333333333334"/>
    <n v="3.8904109589041096"/>
    <s v="3-6"/>
    <s v="Z"/>
    <n v="2"/>
    <n v="3"/>
    <s v="1"/>
    <s v="05002025"/>
    <s v="2121"/>
    <s v="19-K02-01"/>
    <s v="P°#mß platba H"/>
    <n v="1.093"/>
    <n v="1.093"/>
    <n v="0"/>
    <x v="33"/>
    <m/>
    <m/>
    <n v="12308"/>
    <n v="0"/>
    <n v="0"/>
    <n v="0"/>
    <n v="68023.948000000004"/>
    <m/>
  </r>
  <r>
    <n v="30244861"/>
    <d v="2022-12-01T00:00:00"/>
    <d v="2022-11-28T00:00:00"/>
    <d v="2022-12-03T00:00:00"/>
    <s v="2001221046"/>
    <d v="2020-01-22T00:00:00"/>
    <s v="111"/>
    <n v="1041"/>
    <n v="344"/>
    <n v="331"/>
    <n v="675"/>
    <n v="1"/>
    <n v="310"/>
    <n v="2"/>
    <n v="3"/>
    <n v="10.333333333333334"/>
    <n v="3.8493150684931505"/>
    <s v="3-6"/>
    <s v="M"/>
    <n v="5"/>
    <n v="6"/>
    <s v="1"/>
    <s v="05002025"/>
    <s v="2121"/>
    <s v="19-K03-01"/>
    <s v="P°#mß platba H"/>
    <n v="1.3039000000000001"/>
    <n v="1.3039000000000001"/>
    <n v="0"/>
    <x v="39"/>
    <m/>
    <m/>
    <n v="29628"/>
    <n v="0"/>
    <n v="0"/>
    <n v="0"/>
    <n v="81149.520400000009"/>
    <m/>
  </r>
  <r>
    <n v="30276988"/>
    <d v="2022-09-01T00:00:00"/>
    <d v="2022-09-18T00:00:00"/>
    <d v="2022-09-22T00:00:00"/>
    <s v="2001011188"/>
    <d v="2020-01-01T00:00:00"/>
    <s v="111"/>
    <n v="991"/>
    <n v="365"/>
    <n v="260"/>
    <n v="625"/>
    <n v="1"/>
    <n v="260"/>
    <n v="2"/>
    <n v="3"/>
    <n v="8.6666666666666661"/>
    <n v="3.7123287671232879"/>
    <s v="3-6"/>
    <s v="M"/>
    <n v="4"/>
    <n v="5"/>
    <s v="1"/>
    <s v="05002025"/>
    <s v="2121"/>
    <s v="19-K02-01"/>
    <s v="P°#mß platba H"/>
    <n v="1.093"/>
    <n v="1.093"/>
    <n v="0"/>
    <x v="33"/>
    <s v="F700"/>
    <m/>
    <n v="17652"/>
    <n v="0"/>
    <n v="0"/>
    <n v="0"/>
    <n v="68023.948000000004"/>
    <m/>
  </r>
  <r>
    <n v="30280976"/>
    <d v="2022-12-01T00:00:00"/>
    <d v="2022-12-05T00:00:00"/>
    <d v="2022-12-09T00:00:00"/>
    <s v="2054281152"/>
    <d v="2020-04-28T00:00:00"/>
    <s v="111"/>
    <n v="951"/>
    <n v="247"/>
    <n v="338"/>
    <n v="585"/>
    <n v="1"/>
    <n v="220"/>
    <n v="2"/>
    <n v="3"/>
    <n v="7.333333333333333"/>
    <n v="3.602739726027397"/>
    <s v="3-6"/>
    <s v="Z"/>
    <n v="4"/>
    <n v="5"/>
    <s v="1"/>
    <s v="05002025"/>
    <s v="2121"/>
    <s v="19-K02-03"/>
    <s v="P°#mß platba H"/>
    <n v="0.74470000000000003"/>
    <n v="0.74470000000000003"/>
    <n v="0"/>
    <x v="33"/>
    <m/>
    <m/>
    <n v="34177"/>
    <n v="0"/>
    <n v="0"/>
    <n v="0"/>
    <n v="46347.1492"/>
    <m/>
  </r>
  <r>
    <n v="30281827"/>
    <d v="2022-12-01T00:00:00"/>
    <d v="2022-12-07T00:00:00"/>
    <d v="2022-12-15T00:00:00"/>
    <n v="2200144191"/>
    <d v="2021-12-14T00:00:00"/>
    <s v="333"/>
    <n v="358"/>
    <n v="382"/>
    <n v="340"/>
    <n v="722"/>
    <n v="1"/>
    <n v="357"/>
    <n v="1"/>
    <n v="2"/>
    <n v="11.9"/>
    <n v="2.978082191780822"/>
    <s v="3-6"/>
    <s v="M"/>
    <n v="8"/>
    <n v="9"/>
    <s v="6"/>
    <s v="05002025"/>
    <s v="2121"/>
    <s v="19-K03-01"/>
    <s v="P°#mß platba H"/>
    <n v="1.3039000000000001"/>
    <n v="1.3039000000000001"/>
    <n v="0"/>
    <x v="2"/>
    <m/>
    <m/>
    <n v="27636"/>
    <n v="0"/>
    <n v="0"/>
    <n v="0"/>
    <n v="81149.520400000009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09">
  <r>
    <n v="30253192"/>
    <d v="2022-08-01T00:00:00"/>
    <d v="2022-08-17T00:00:00"/>
    <d v="2022-08-20T00:00:00"/>
    <s v="0460085747"/>
    <d v="2004-10-08T00:00:00"/>
    <s v="111"/>
    <n v="6522"/>
    <n v="84"/>
    <n v="228"/>
    <n v="312"/>
    <n v="0"/>
    <n v="312"/>
    <n v="18"/>
    <n v="18"/>
    <n v="10.4"/>
    <n v="18.854794520547944"/>
    <s v="17-19"/>
    <s v="Z"/>
    <n v="3"/>
    <n v="4"/>
    <s v="6"/>
    <s v="05002025"/>
    <s v="2121"/>
    <s v="19-K02-01"/>
    <s v="P°#mß platba H"/>
    <n v="1.093"/>
    <n v="1.093"/>
    <n v="0"/>
    <x v="0"/>
    <x v="0"/>
    <m/>
    <n v="13206"/>
    <n v="0"/>
    <n v="0"/>
    <n v="0"/>
    <n v="68023.948000000004"/>
    <m/>
  </r>
  <r>
    <n v="30220612"/>
    <d v="2022-05-01T00:00:00"/>
    <d v="2022-04-27T00:00:00"/>
    <d v="2022-05-24T00:00:00"/>
    <s v="0456264930"/>
    <d v="2004-06-26T00:00:00"/>
    <s v="111"/>
    <n v="6514"/>
    <n v="188"/>
    <n v="116"/>
    <n v="304"/>
    <n v="0"/>
    <n v="304"/>
    <n v="18"/>
    <n v="18"/>
    <n v="10.133333333333333"/>
    <n v="18.832876712328765"/>
    <s v="17-19"/>
    <s v="Z"/>
    <n v="27"/>
    <n v="28"/>
    <s v="1"/>
    <s v="05002025"/>
    <s v="2121"/>
    <s v="19-K07-01"/>
    <s v="P°#mß platba H"/>
    <n v="3.0285000000000002"/>
    <n v="3.0285000000000002"/>
    <n v="0"/>
    <x v="1"/>
    <x v="1"/>
    <m/>
    <n v="92971"/>
    <n v="0"/>
    <n v="0"/>
    <n v="0"/>
    <n v="188481.72600000002"/>
    <m/>
  </r>
  <r>
    <n v="30275863"/>
    <d v="2022-09-01T00:00:00"/>
    <d v="2022-09-01T00:00:00"/>
    <d v="2022-09-16T00:00:00"/>
    <s v="0461081940"/>
    <d v="2004-11-08T00:00:00"/>
    <s v="205"/>
    <n v="6506"/>
    <n v="53"/>
    <n v="243"/>
    <n v="296"/>
    <n v="0"/>
    <n v="296"/>
    <n v="18"/>
    <n v="18"/>
    <n v="9.8666666666666671"/>
    <n v="18.81095890410959"/>
    <s v="17-19"/>
    <s v="Z"/>
    <n v="15"/>
    <n v="16"/>
    <s v="6"/>
    <s v="05002025"/>
    <s v="2121"/>
    <s v="19-K04-01"/>
    <s v="P°#mß platba H"/>
    <n v="1.6146"/>
    <n v="1.6146"/>
    <n v="0"/>
    <x v="2"/>
    <x v="0"/>
    <m/>
    <n v="65726"/>
    <n v="19.21"/>
    <n v="0"/>
    <n v="0"/>
    <n v="100486.24560000001"/>
    <m/>
  </r>
  <r>
    <n v="30194687"/>
    <d v="2022-10-01T00:00:00"/>
    <d v="2022-09-08T00:00:00"/>
    <d v="2022-10-05T00:00:00"/>
    <s v="0462235092"/>
    <d v="2004-12-23T00:00:00"/>
    <s v="207"/>
    <n v="6468"/>
    <n v="8"/>
    <n v="250"/>
    <n v="258"/>
    <n v="0"/>
    <n v="258"/>
    <n v="18"/>
    <n v="18"/>
    <n v="8.6"/>
    <n v="18.706849315068492"/>
    <s v="17-19"/>
    <s v="Z"/>
    <n v="27"/>
    <n v="28"/>
    <s v="1"/>
    <s v="05002025"/>
    <s v="2121"/>
    <s v="19-K07-01"/>
    <s v="P°#mß platba H"/>
    <n v="3.0285000000000002"/>
    <n v="3.0285000000000002"/>
    <n v="0"/>
    <x v="2"/>
    <x v="0"/>
    <m/>
    <n v="53365"/>
    <n v="0"/>
    <n v="0"/>
    <n v="0"/>
    <n v="188481.72600000002"/>
    <m/>
  </r>
  <r>
    <n v="30239694"/>
    <d v="2022-10-01T00:00:00"/>
    <d v="2022-09-21T00:00:00"/>
    <d v="2022-10-20T00:00:00"/>
    <s v="0551155957"/>
    <d v="2005-01-15T00:00:00"/>
    <s v="111"/>
    <n v="6458"/>
    <n v="350"/>
    <n v="263"/>
    <n v="613"/>
    <n v="1"/>
    <n v="248"/>
    <n v="17"/>
    <n v="18"/>
    <n v="8.2666666666666675"/>
    <n v="18.67945205479452"/>
    <s v="17-19"/>
    <s v="Z"/>
    <n v="29"/>
    <n v="30"/>
    <s v="1"/>
    <s v="05002025"/>
    <s v="2121"/>
    <s v="19-K07-01"/>
    <s v="P°#mß platba H"/>
    <n v="3.0285000000000002"/>
    <n v="3.0285000000000002"/>
    <n v="0"/>
    <x v="3"/>
    <x v="2"/>
    <m/>
    <n v="69227"/>
    <n v="0"/>
    <n v="0"/>
    <n v="0"/>
    <n v="188481.72600000002"/>
    <m/>
  </r>
  <r>
    <n v="30199538"/>
    <d v="2022-09-01T00:00:00"/>
    <d v="2022-08-12T00:00:00"/>
    <d v="2022-09-23T00:00:00"/>
    <s v="0551107183"/>
    <d v="2005-01-10T00:00:00"/>
    <s v="207"/>
    <n v="6423"/>
    <n v="355"/>
    <n v="223"/>
    <n v="578"/>
    <n v="1"/>
    <n v="213"/>
    <n v="17"/>
    <n v="18"/>
    <n v="7.1"/>
    <n v="18.583561643835615"/>
    <s v="17-19"/>
    <s v="Z"/>
    <n v="42"/>
    <n v="43"/>
    <s v="1"/>
    <s v="05002025"/>
    <s v="2121"/>
    <s v="19-K08-01"/>
    <s v="P°#mß platba H"/>
    <n v="4.9150999999999998"/>
    <n v="4.9150999999999998"/>
    <n v="0"/>
    <x v="0"/>
    <x v="0"/>
    <m/>
    <n v="138168"/>
    <n v="0"/>
    <n v="0"/>
    <n v="0"/>
    <n v="305896.16359999997"/>
    <m/>
  </r>
  <r>
    <n v="30260723"/>
    <d v="2022-03-01T00:00:00"/>
    <d v="2022-01-14T00:00:00"/>
    <d v="2022-03-25T00:00:00"/>
    <s v="0457208972"/>
    <d v="2004-07-20T00:00:00"/>
    <s v="111"/>
    <n v="6387"/>
    <n v="164"/>
    <n v="13"/>
    <n v="177"/>
    <n v="0"/>
    <n v="177"/>
    <n v="18"/>
    <n v="18"/>
    <n v="5.9"/>
    <n v="18.484931506849314"/>
    <s v="17-19"/>
    <s v="Z"/>
    <n v="70"/>
    <n v="71"/>
    <s v="1"/>
    <s v="05002025"/>
    <s v="2121"/>
    <s v="19-K08-02"/>
    <s v="P°#mß platba H"/>
    <n v="4.6728209999999999"/>
    <n v="4.6728209999999999"/>
    <n v="0"/>
    <x v="0"/>
    <x v="3"/>
    <s v="Z290"/>
    <n v="174107"/>
    <n v="0"/>
    <n v="0"/>
    <n v="0"/>
    <n v="290817.68775599997"/>
    <m/>
  </r>
  <r>
    <n v="30237213"/>
    <d v="2022-10-01T00:00:00"/>
    <d v="2022-08-29T00:00:00"/>
    <d v="2022-10-21T00:00:00"/>
    <s v="0553114485"/>
    <d v="2005-03-11T00:00:00"/>
    <s v="201"/>
    <n v="6380"/>
    <n v="295"/>
    <n v="240"/>
    <n v="535"/>
    <n v="1"/>
    <n v="170"/>
    <n v="17"/>
    <n v="18"/>
    <n v="5.666666666666667"/>
    <n v="18.465753424657535"/>
    <s v="17-19"/>
    <s v="Z"/>
    <n v="53"/>
    <n v="54"/>
    <s v="1"/>
    <s v="05002025"/>
    <s v="2121"/>
    <s v="19-K08-01"/>
    <s v="P°#mß platba H"/>
    <n v="4.9150999999999998"/>
    <n v="4.9150999999999998"/>
    <n v="0"/>
    <x v="4"/>
    <x v="4"/>
    <s v="F508"/>
    <n v="129634"/>
    <n v="0"/>
    <n v="0"/>
    <n v="0"/>
    <n v="305896.16359999997"/>
    <m/>
  </r>
  <r>
    <n v="30204786"/>
    <d v="2022-10-01T00:00:00"/>
    <d v="2022-09-09T00:00:00"/>
    <d v="2022-10-06T00:00:00"/>
    <s v="0504056355"/>
    <d v="2005-04-05T00:00:00"/>
    <s v="201"/>
    <n v="6366"/>
    <n v="270"/>
    <n v="251"/>
    <n v="521"/>
    <n v="1"/>
    <n v="156"/>
    <n v="17"/>
    <n v="18"/>
    <n v="5.2"/>
    <n v="18.427397260273974"/>
    <s v="17-19"/>
    <s v="M"/>
    <n v="27"/>
    <n v="28"/>
    <s v="1"/>
    <s v="05002025"/>
    <s v="2121"/>
    <s v="19-K07-01"/>
    <s v="P°#mß platba H"/>
    <n v="3.0285000000000002"/>
    <n v="3.0285000000000002"/>
    <n v="0"/>
    <x v="5"/>
    <x v="0"/>
    <m/>
    <n v="69795"/>
    <n v="0"/>
    <n v="0"/>
    <n v="0"/>
    <n v="188481.72600000002"/>
    <m/>
  </r>
  <r>
    <n v="30204178"/>
    <d v="2022-05-01T00:00:00"/>
    <d v="2022-05-15T00:00:00"/>
    <d v="2022-05-17T00:00:00"/>
    <s v="0462164912"/>
    <d v="2004-12-16T00:00:00"/>
    <s v="207"/>
    <n v="6359"/>
    <n v="15"/>
    <n v="134"/>
    <n v="149"/>
    <n v="0"/>
    <n v="149"/>
    <n v="18"/>
    <n v="18"/>
    <n v="4.9666666666666668"/>
    <n v="18.408219178082192"/>
    <s v="17-19"/>
    <s v="Z"/>
    <n v="2"/>
    <n v="3"/>
    <s v="6"/>
    <s v="05002025"/>
    <s v="2121"/>
    <s v="19-K02-01"/>
    <s v="P°#mß platba H"/>
    <n v="1.093"/>
    <n v="1.093"/>
    <n v="0"/>
    <x v="2"/>
    <x v="5"/>
    <m/>
    <n v="6406"/>
    <n v="0"/>
    <n v="0"/>
    <n v="0"/>
    <n v="68023.948000000004"/>
    <m/>
  </r>
  <r>
    <n v="30194650"/>
    <d v="2022-12-01T00:00:00"/>
    <d v="2022-10-28T00:00:00"/>
    <d v="2022-12-02T00:00:00"/>
    <s v="0556085090"/>
    <d v="2005-06-08T00:00:00"/>
    <s v="111"/>
    <n v="6351"/>
    <n v="206"/>
    <n v="300"/>
    <n v="506"/>
    <n v="1"/>
    <n v="141"/>
    <n v="17"/>
    <n v="18"/>
    <n v="4.7"/>
    <n v="18.386301369863013"/>
    <s v="17-19"/>
    <s v="Z"/>
    <n v="35"/>
    <n v="36"/>
    <s v="1"/>
    <s v="05002025"/>
    <s v="2121"/>
    <s v="19-K08-01"/>
    <s v="P°#mß platba H"/>
    <n v="4.9150999999999998"/>
    <n v="4.9150999999999998"/>
    <n v="0"/>
    <x v="2"/>
    <x v="5"/>
    <m/>
    <n v="96148"/>
    <n v="0"/>
    <n v="0"/>
    <n v="0"/>
    <n v="305896.16359999997"/>
    <m/>
  </r>
  <r>
    <n v="30218495"/>
    <d v="2022-09-01T00:00:00"/>
    <d v="2022-08-25T00:00:00"/>
    <d v="2022-09-28T00:00:00"/>
    <s v="0554184444"/>
    <d v="2005-04-18T00:00:00"/>
    <s v="207"/>
    <n v="6338"/>
    <n v="257"/>
    <n v="236"/>
    <n v="493"/>
    <n v="1"/>
    <n v="128"/>
    <n v="17"/>
    <n v="18"/>
    <n v="4.2666666666666666"/>
    <n v="18.350684931506848"/>
    <s v="17-19"/>
    <s v="Z"/>
    <n v="34"/>
    <n v="35"/>
    <s v="1"/>
    <s v="05002025"/>
    <s v="2121"/>
    <s v="19-K08-01"/>
    <s v="P°#mß platba H"/>
    <n v="4.9150999999999998"/>
    <n v="4.9150999999999998"/>
    <n v="0"/>
    <x v="1"/>
    <x v="0"/>
    <m/>
    <n v="81744"/>
    <n v="0"/>
    <n v="0"/>
    <n v="0"/>
    <n v="305896.16359999997"/>
    <m/>
  </r>
  <r>
    <n v="30239976"/>
    <d v="2022-06-01T00:00:00"/>
    <d v="2022-04-30T00:00:00"/>
    <d v="2022-06-24T00:00:00"/>
    <s v="0462234443"/>
    <d v="2004-12-23T00:00:00"/>
    <s v="211"/>
    <n v="6337"/>
    <n v="8"/>
    <n v="119"/>
    <n v="127"/>
    <n v="0"/>
    <n v="127"/>
    <n v="18"/>
    <n v="18"/>
    <n v="4.2333333333333334"/>
    <n v="18.347945205479451"/>
    <s v="17-19"/>
    <s v="Z"/>
    <n v="55"/>
    <n v="56"/>
    <s v="1"/>
    <s v="05002025"/>
    <s v="2121"/>
    <s v="19-K08-01"/>
    <s v="P°#mß platba H"/>
    <n v="4.9150999999999998"/>
    <n v="4.9150999999999998"/>
    <n v="0"/>
    <x v="0"/>
    <x v="6"/>
    <m/>
    <n v="142059"/>
    <n v="0"/>
    <n v="0"/>
    <n v="0"/>
    <n v="305896.16359999997"/>
    <m/>
  </r>
  <r>
    <n v="30272990"/>
    <d v="2022-08-01T00:00:00"/>
    <d v="2022-07-12T00:00:00"/>
    <d v="2022-08-16T00:00:00"/>
    <s v="0553178725"/>
    <d v="2005-03-17T00:00:00"/>
    <s v="111"/>
    <n v="6326"/>
    <n v="289"/>
    <n v="192"/>
    <n v="481"/>
    <n v="1"/>
    <n v="116"/>
    <n v="17"/>
    <n v="18"/>
    <n v="3.8666666666666667"/>
    <n v="18.317808219178083"/>
    <s v="17-19"/>
    <s v="Z"/>
    <n v="35"/>
    <n v="36"/>
    <s v="1"/>
    <s v="05002025"/>
    <s v="2121"/>
    <s v="19-K08-01"/>
    <s v="P°#mß platba H"/>
    <n v="4.9150999999999998"/>
    <n v="4.9150999999999998"/>
    <n v="0"/>
    <x v="0"/>
    <x v="0"/>
    <m/>
    <n v="93801"/>
    <n v="0"/>
    <n v="0"/>
    <n v="0"/>
    <n v="305896.16359999997"/>
    <m/>
  </r>
  <r>
    <n v="30199336"/>
    <d v="2022-06-01T00:00:00"/>
    <d v="2022-05-23T00:00:00"/>
    <d v="2022-06-08T00:00:00"/>
    <s v="0551271963"/>
    <d v="2005-01-27T00:00:00"/>
    <s v="201"/>
    <n v="6325"/>
    <n v="338"/>
    <n v="142"/>
    <n v="480"/>
    <n v="1"/>
    <n v="115"/>
    <n v="17"/>
    <n v="18"/>
    <n v="3.8333333333333335"/>
    <n v="18.315068493150687"/>
    <s v="17-19"/>
    <s v="Z"/>
    <n v="16"/>
    <n v="17"/>
    <s v="1"/>
    <s v="05002025"/>
    <s v="2121"/>
    <s v="19-K05-01"/>
    <s v="P°#mß platba H"/>
    <n v="2.0066000000000002"/>
    <n v="2.0066000000000002"/>
    <n v="0"/>
    <x v="0"/>
    <x v="0"/>
    <m/>
    <n v="47414"/>
    <n v="0"/>
    <n v="0"/>
    <n v="0"/>
    <n v="124882.75760000001"/>
    <m/>
  </r>
  <r>
    <n v="30270220"/>
    <d v="2022-05-01T00:00:00"/>
    <d v="2022-05-19T00:00:00"/>
    <d v="2022-05-30T00:00:00"/>
    <s v="0551296889"/>
    <d v="2005-01-29T00:00:00"/>
    <s v="111"/>
    <n v="6319"/>
    <n v="336"/>
    <n v="138"/>
    <n v="474"/>
    <n v="1"/>
    <n v="109"/>
    <n v="17"/>
    <n v="18"/>
    <n v="3.6333333333333333"/>
    <n v="18.298630136986301"/>
    <s v="17-19"/>
    <s v="Z"/>
    <n v="11"/>
    <n v="12"/>
    <s v="1"/>
    <s v="05002025"/>
    <s v="2121"/>
    <s v="19-K04-01"/>
    <s v="P°#mß platba H"/>
    <n v="1.6146"/>
    <n v="1.6146"/>
    <n v="0"/>
    <x v="6"/>
    <x v="0"/>
    <m/>
    <n v="36134"/>
    <n v="0"/>
    <n v="0"/>
    <n v="0"/>
    <n v="100486.24560000001"/>
    <m/>
  </r>
  <r>
    <n v="30237199"/>
    <d v="2022-02-01T00:00:00"/>
    <d v="2022-02-07T00:00:00"/>
    <d v="2022-02-25T00:00:00"/>
    <s v="0460211301"/>
    <d v="2004-10-21T00:00:00"/>
    <s v="111"/>
    <n v="6318"/>
    <n v="71"/>
    <n v="37"/>
    <n v="108"/>
    <n v="0"/>
    <n v="108"/>
    <n v="18"/>
    <n v="18"/>
    <n v="3.6"/>
    <n v="18.295890410958904"/>
    <s v="17-19"/>
    <s v="Z"/>
    <n v="18"/>
    <n v="19"/>
    <s v="1"/>
    <s v="05002025"/>
    <s v="2121"/>
    <s v="19-K05-02"/>
    <s v="P°#mß platba H"/>
    <n v="1.8166"/>
    <n v="1.8166"/>
    <n v="0"/>
    <x v="2"/>
    <x v="7"/>
    <m/>
    <n v="59404"/>
    <n v="47"/>
    <n v="0"/>
    <n v="0"/>
    <n v="113057.9176"/>
    <m/>
  </r>
  <r>
    <n v="30202410"/>
    <d v="2022-09-01T00:00:00"/>
    <d v="2022-09-11T00:00:00"/>
    <d v="2022-09-20T00:00:00"/>
    <s v="0556024953"/>
    <d v="2005-06-02T00:00:00"/>
    <s v="111"/>
    <n v="6310"/>
    <n v="212"/>
    <n v="253"/>
    <n v="465"/>
    <n v="1"/>
    <n v="100"/>
    <n v="17"/>
    <n v="18"/>
    <n v="3.3333333333333335"/>
    <n v="18.273972602739725"/>
    <s v="17-19"/>
    <s v="Z"/>
    <n v="9"/>
    <n v="10"/>
    <s v="5"/>
    <s v="05002025"/>
    <s v="2121"/>
    <s v="20-K03-01"/>
    <s v="PauÜßl"/>
    <n v="1.3039000000000001"/>
    <n v="1.3039000000000001"/>
    <n v="0"/>
    <x v="7"/>
    <x v="5"/>
    <m/>
    <n v="67827"/>
    <n v="0"/>
    <n v="0"/>
    <n v="0"/>
    <n v="100175.50764000001"/>
    <m/>
  </r>
  <r>
    <n v="30211595"/>
    <d v="2022-09-01T00:00:00"/>
    <d v="2022-08-21T00:00:00"/>
    <d v="2022-09-21T00:00:00"/>
    <s v="0555144733"/>
    <d v="2005-05-14T00:00:00"/>
    <s v="207"/>
    <n v="6308"/>
    <n v="231"/>
    <n v="232"/>
    <n v="463"/>
    <n v="1"/>
    <n v="98"/>
    <n v="17"/>
    <n v="18"/>
    <n v="3.2666666666666666"/>
    <n v="18.268493150684932"/>
    <s v="17-19"/>
    <s v="Z"/>
    <n v="31"/>
    <n v="32"/>
    <s v="1"/>
    <s v="05002025"/>
    <s v="2121"/>
    <s v="19-K07-01"/>
    <s v="P°#mß platba H"/>
    <n v="3.0285000000000002"/>
    <n v="3.0285000000000002"/>
    <n v="0"/>
    <x v="8"/>
    <x v="0"/>
    <m/>
    <n v="127315"/>
    <n v="0"/>
    <n v="0"/>
    <n v="0"/>
    <n v="188481.72600000002"/>
    <m/>
  </r>
  <r>
    <n v="30264367"/>
    <d v="2022-10-01T00:00:00"/>
    <d v="2022-10-09T00:00:00"/>
    <d v="2022-10-27T00:00:00"/>
    <s v="0557038669"/>
    <d v="2005-07-03T00:00:00"/>
    <s v="211"/>
    <n v="6307"/>
    <n v="181"/>
    <n v="281"/>
    <n v="462"/>
    <n v="1"/>
    <n v="97"/>
    <n v="17"/>
    <n v="18"/>
    <n v="3.2333333333333334"/>
    <n v="18.265753424657536"/>
    <s v="17-19"/>
    <s v="Z"/>
    <n v="18"/>
    <n v="19"/>
    <s v="6"/>
    <s v="05002025"/>
    <s v="2121"/>
    <s v="19-K05-01"/>
    <s v="P°#mß platba H"/>
    <n v="2.0066000000000002"/>
    <n v="2.0066000000000002"/>
    <n v="0"/>
    <x v="2"/>
    <x v="0"/>
    <m/>
    <n v="56906"/>
    <n v="0"/>
    <n v="0"/>
    <n v="0"/>
    <n v="124882.75760000001"/>
    <m/>
  </r>
  <r>
    <n v="30252688"/>
    <d v="2022-10-01T00:00:00"/>
    <d v="2022-10-17T00:00:00"/>
    <d v="2022-10-27T00:00:00"/>
    <s v="0557121708"/>
    <d v="2005-07-12T00:00:00"/>
    <s v="111"/>
    <n v="6306"/>
    <n v="172"/>
    <n v="289"/>
    <n v="461"/>
    <n v="1"/>
    <n v="96"/>
    <n v="17"/>
    <n v="18"/>
    <n v="3.2"/>
    <n v="18.263013698630136"/>
    <s v="17-19"/>
    <s v="Z"/>
    <n v="10"/>
    <n v="11"/>
    <s v="1"/>
    <s v="05002025"/>
    <s v="2121"/>
    <s v="19-K03-01"/>
    <s v="P°#mß platba H"/>
    <n v="1.3039000000000001"/>
    <n v="1.3039000000000001"/>
    <n v="0"/>
    <x v="3"/>
    <x v="2"/>
    <m/>
    <n v="19336"/>
    <n v="0"/>
    <n v="0"/>
    <n v="0"/>
    <n v="81149.520400000009"/>
    <m/>
  </r>
  <r>
    <n v="30232967"/>
    <d v="2022-02-01T00:00:00"/>
    <d v="2022-01-06T00:00:00"/>
    <d v="2022-02-09T00:00:00"/>
    <s v="0460022090"/>
    <d v="2004-10-02T00:00:00"/>
    <s v="111"/>
    <n v="6305"/>
    <n v="90"/>
    <n v="5"/>
    <n v="95"/>
    <n v="0"/>
    <n v="95"/>
    <n v="18"/>
    <n v="18"/>
    <n v="3.1666666666666665"/>
    <n v="18.260273972602739"/>
    <s v="17-19"/>
    <s v="Z"/>
    <n v="34"/>
    <n v="35"/>
    <s v="1"/>
    <s v="05002025"/>
    <s v="2121"/>
    <s v="19-K08-02"/>
    <s v="P°#mß platba H"/>
    <n v="4.5654000000000003"/>
    <n v="4.5654000000000003"/>
    <n v="0"/>
    <x v="0"/>
    <x v="0"/>
    <m/>
    <n v="85369"/>
    <n v="0"/>
    <n v="0"/>
    <n v="0"/>
    <n v="284132.23440000002"/>
    <m/>
  </r>
  <r>
    <n v="30230130"/>
    <d v="2022-09-01T00:00:00"/>
    <d v="2022-09-03T00:00:00"/>
    <d v="2022-09-09T00:00:00"/>
    <s v="0556098928"/>
    <d v="2005-06-09T00:00:00"/>
    <s v="111"/>
    <n v="6295"/>
    <n v="205"/>
    <n v="245"/>
    <n v="450"/>
    <n v="1"/>
    <n v="85"/>
    <n v="17"/>
    <n v="18"/>
    <n v="2.8333333333333335"/>
    <n v="18.232876712328768"/>
    <s v="17-19"/>
    <s v="Z"/>
    <n v="6"/>
    <n v="7"/>
    <s v="6"/>
    <s v="05002025"/>
    <s v="2121"/>
    <s v="19-K03-01"/>
    <s v="P°#mß platba H"/>
    <n v="1.3039000000000001"/>
    <n v="1.3039000000000001"/>
    <n v="0"/>
    <x v="0"/>
    <x v="8"/>
    <m/>
    <n v="17624"/>
    <n v="0"/>
    <n v="0"/>
    <n v="0"/>
    <n v="81149.520400000009"/>
    <m/>
  </r>
  <r>
    <n v="30265639"/>
    <d v="2022-06-01T00:00:00"/>
    <d v="2022-05-25T00:00:00"/>
    <d v="2022-06-15T00:00:00"/>
    <s v="0553034636"/>
    <d v="2005-03-03T00:00:00"/>
    <s v="111"/>
    <n v="6292"/>
    <n v="303"/>
    <n v="144"/>
    <n v="447"/>
    <n v="1"/>
    <n v="82"/>
    <n v="17"/>
    <n v="18"/>
    <n v="2.7333333333333334"/>
    <n v="18.224657534246575"/>
    <s v="17-19"/>
    <s v="Z"/>
    <n v="21"/>
    <n v="22"/>
    <s v="1"/>
    <s v="05002025"/>
    <s v="2121"/>
    <s v="19-K06-01"/>
    <s v="P°#mß platba H"/>
    <n v="2.5385"/>
    <n v="2.5385"/>
    <n v="0"/>
    <x v="0"/>
    <x v="0"/>
    <m/>
    <n v="46990"/>
    <n v="0"/>
    <n v="0"/>
    <n v="0"/>
    <n v="157986.08600000001"/>
    <m/>
  </r>
  <r>
    <n v="30200606"/>
    <d v="2022-11-01T00:00:00"/>
    <d v="2022-09-23T00:00:00"/>
    <d v="2022-11-30T00:00:00"/>
    <s v="0557084759"/>
    <d v="2005-07-08T00:00:00"/>
    <s v="207"/>
    <n v="6286"/>
    <n v="176"/>
    <n v="265"/>
    <n v="441"/>
    <n v="1"/>
    <n v="76"/>
    <n v="17"/>
    <n v="18"/>
    <n v="2.5333333333333332"/>
    <n v="18.208219178082192"/>
    <s v="17-19"/>
    <s v="Z"/>
    <n v="68"/>
    <n v="69"/>
    <s v="1"/>
    <s v="05002025"/>
    <s v="2121"/>
    <s v="19-K08-01"/>
    <s v="P°#mß platba H"/>
    <n v="4.972925"/>
    <n v="4.972925"/>
    <n v="0"/>
    <x v="4"/>
    <x v="9"/>
    <m/>
    <n v="193858"/>
    <n v="21.18"/>
    <n v="0"/>
    <n v="0"/>
    <n v="309494.96029999998"/>
    <m/>
  </r>
  <r>
    <n v="30261772"/>
    <d v="2022-04-01T00:00:00"/>
    <d v="2022-02-23T00:00:00"/>
    <d v="2022-04-08T00:00:00"/>
    <s v="0462162514"/>
    <d v="2004-12-16T00:00:00"/>
    <s v="207"/>
    <n v="6278"/>
    <n v="15"/>
    <n v="53"/>
    <n v="68"/>
    <n v="0"/>
    <n v="68"/>
    <n v="18"/>
    <n v="18"/>
    <n v="2.2666666666666666"/>
    <n v="18.186301369863013"/>
    <s v="17-19"/>
    <s v="Z"/>
    <n v="44"/>
    <n v="45"/>
    <s v="1"/>
    <s v="05002025"/>
    <s v="2121"/>
    <s v="19-K08-01"/>
    <s v="P°#mß platba H"/>
    <n v="4.9150999999999998"/>
    <n v="4.9150999999999998"/>
    <n v="0"/>
    <x v="9"/>
    <x v="0"/>
    <m/>
    <n v="117721"/>
    <n v="0"/>
    <n v="0"/>
    <n v="0"/>
    <n v="305896.16359999997"/>
    <m/>
  </r>
  <r>
    <n v="30245569"/>
    <d v="2022-08-01T00:00:00"/>
    <d v="2022-07-28T00:00:00"/>
    <d v="2022-08-12T00:00:00"/>
    <s v="0556033940"/>
    <d v="2005-06-03T00:00:00"/>
    <s v="201"/>
    <n v="6264"/>
    <n v="211"/>
    <n v="208"/>
    <n v="419"/>
    <n v="1"/>
    <n v="54"/>
    <n v="17"/>
    <n v="18"/>
    <n v="1.8"/>
    <n v="18.147945205479452"/>
    <s v="17-19"/>
    <s v="Z"/>
    <n v="15"/>
    <n v="16"/>
    <s v="1"/>
    <s v="05002025"/>
    <s v="2121"/>
    <s v="19-K05-01"/>
    <s v="P°#mß platba H"/>
    <n v="2.0066000000000002"/>
    <n v="2.0066000000000002"/>
    <n v="0"/>
    <x v="3"/>
    <x v="2"/>
    <m/>
    <n v="40214"/>
    <n v="0"/>
    <n v="0"/>
    <n v="0"/>
    <n v="124882.75760000001"/>
    <m/>
  </r>
  <r>
    <n v="30225307"/>
    <d v="2022-11-01T00:00:00"/>
    <d v="2022-10-11T00:00:00"/>
    <d v="2022-11-09T00:00:00"/>
    <s v="0558224678"/>
    <d v="2005-08-22T00:00:00"/>
    <s v="111"/>
    <n v="6259"/>
    <n v="131"/>
    <n v="283"/>
    <n v="414"/>
    <n v="1"/>
    <n v="49"/>
    <n v="17"/>
    <n v="18"/>
    <n v="1.6333333333333333"/>
    <n v="18.134246575342466"/>
    <s v="17-19"/>
    <s v="Z"/>
    <n v="29"/>
    <n v="30"/>
    <s v="1"/>
    <s v="05002025"/>
    <s v="2121"/>
    <s v="19-K07-01"/>
    <s v="P°#mß platba H"/>
    <n v="3.0285000000000002"/>
    <n v="3.0285000000000002"/>
    <n v="0"/>
    <x v="0"/>
    <x v="0"/>
    <m/>
    <n v="73788"/>
    <n v="0"/>
    <n v="0"/>
    <n v="0"/>
    <n v="188481.72600000002"/>
    <m/>
  </r>
  <r>
    <n v="30274772"/>
    <d v="2022-08-01T00:00:00"/>
    <d v="2022-08-05T00:00:00"/>
    <d v="2022-08-23T00:00:00"/>
    <s v="0556234492"/>
    <d v="2005-06-23T00:00:00"/>
    <s v="207"/>
    <n v="6252"/>
    <n v="191"/>
    <n v="216"/>
    <n v="407"/>
    <n v="1"/>
    <n v="42"/>
    <n v="17"/>
    <n v="18"/>
    <n v="1.4"/>
    <n v="18.115068493150684"/>
    <s v="17-19"/>
    <s v="Z"/>
    <n v="18"/>
    <n v="19"/>
    <s v="1"/>
    <s v="05002025"/>
    <s v="2121"/>
    <s v="19-K05-01"/>
    <s v="P°#mß platba H"/>
    <n v="2.0066000000000002"/>
    <n v="2.0066000000000002"/>
    <n v="0"/>
    <x v="2"/>
    <x v="0"/>
    <m/>
    <n v="59710"/>
    <n v="0"/>
    <n v="0"/>
    <n v="0"/>
    <n v="124882.75760000001"/>
    <m/>
  </r>
  <r>
    <n v="30241964"/>
    <d v="2022-05-01T00:00:00"/>
    <d v="2022-05-25T00:00:00"/>
    <d v="2022-05-30T00:00:00"/>
    <s v="0554138959"/>
    <d v="2005-04-13T00:00:00"/>
    <s v="111"/>
    <n v="6251"/>
    <n v="262"/>
    <n v="144"/>
    <n v="406"/>
    <n v="1"/>
    <n v="41"/>
    <n v="17"/>
    <n v="18"/>
    <n v="1.3666666666666667"/>
    <n v="18.112328767123287"/>
    <s v="17-19"/>
    <s v="Z"/>
    <n v="5"/>
    <n v="6"/>
    <s v="1"/>
    <s v="05002025"/>
    <s v="2121"/>
    <s v="19-K02-01"/>
    <s v="P°#mß platba H"/>
    <n v="1.093"/>
    <n v="1.093"/>
    <n v="0"/>
    <x v="10"/>
    <x v="0"/>
    <m/>
    <n v="13186"/>
    <n v="0"/>
    <n v="0"/>
    <n v="0"/>
    <n v="68023.948000000004"/>
    <m/>
  </r>
  <r>
    <n v="30210375"/>
    <d v="2022-02-01T00:00:00"/>
    <d v="2022-01-30T00:00:00"/>
    <d v="2022-02-16T00:00:00"/>
    <s v="0462204479"/>
    <d v="2004-12-20T00:00:00"/>
    <s v="111"/>
    <n v="6250"/>
    <n v="11"/>
    <n v="29"/>
    <n v="40"/>
    <n v="0"/>
    <n v="40"/>
    <n v="18"/>
    <n v="18"/>
    <n v="1.3333333333333333"/>
    <n v="18.109589041095891"/>
    <s v="17-19"/>
    <s v="Z"/>
    <n v="17"/>
    <n v="18"/>
    <s v="1"/>
    <s v="05002025"/>
    <s v="2121"/>
    <s v="19-K03-03"/>
    <s v="P°#mß platba H"/>
    <n v="0.92810000000000004"/>
    <n v="0.92810000000000004"/>
    <n v="0"/>
    <x v="2"/>
    <x v="10"/>
    <s v="Q233"/>
    <n v="72354"/>
    <n v="0"/>
    <n v="0"/>
    <n v="0"/>
    <n v="57761.231599999999"/>
    <m/>
  </r>
  <r>
    <n v="30253881"/>
    <d v="2022-07-01T00:00:00"/>
    <d v="2022-06-18T00:00:00"/>
    <d v="2022-07-12T00:00:00"/>
    <s v="0555115803"/>
    <d v="2005-05-11T00:00:00"/>
    <s v="205"/>
    <n v="6247"/>
    <n v="234"/>
    <n v="168"/>
    <n v="402"/>
    <n v="1"/>
    <n v="37"/>
    <n v="17"/>
    <n v="18"/>
    <n v="1.2333333333333334"/>
    <n v="18.101369863013698"/>
    <s v="17-19"/>
    <s v="Z"/>
    <n v="24"/>
    <n v="25"/>
    <s v="5"/>
    <s v="05002025"/>
    <s v="2121"/>
    <s v="19-K06-01"/>
    <s v="P°#mß platba H"/>
    <n v="2.5385"/>
    <n v="2.5385"/>
    <n v="0"/>
    <x v="11"/>
    <x v="0"/>
    <m/>
    <n v="64164"/>
    <n v="0"/>
    <n v="0"/>
    <n v="0"/>
    <n v="157986.08600000001"/>
    <m/>
  </r>
  <r>
    <n v="30265640"/>
    <d v="2022-05-01T00:00:00"/>
    <d v="2022-04-08T00:00:00"/>
    <d v="2022-05-11T00:00:00"/>
    <s v="0553034636"/>
    <d v="2005-03-03T00:00:00"/>
    <s v="111"/>
    <n v="6245"/>
    <n v="303"/>
    <n v="97"/>
    <n v="400"/>
    <n v="1"/>
    <n v="35"/>
    <n v="17"/>
    <n v="18"/>
    <n v="1.1666666666666667"/>
    <n v="18.095890410958905"/>
    <s v="17-19"/>
    <s v="Z"/>
    <n v="33"/>
    <n v="34"/>
    <s v="1"/>
    <s v="05002025"/>
    <s v="2121"/>
    <s v="19-K08-01"/>
    <s v="P°#mß platba H"/>
    <n v="4.9150999999999998"/>
    <n v="4.9150999999999998"/>
    <n v="0"/>
    <x v="2"/>
    <x v="11"/>
    <m/>
    <n v="85730"/>
    <n v="0"/>
    <n v="0"/>
    <n v="0"/>
    <n v="305896.16359999997"/>
    <m/>
  </r>
  <r>
    <n v="30194608"/>
    <d v="2022-03-01T00:00:00"/>
    <d v="2022-02-20T00:00:00"/>
    <d v="2022-03-10T00:00:00"/>
    <s v="0551218745"/>
    <d v="2005-01-21T00:00:00"/>
    <s v="111"/>
    <n v="6239"/>
    <n v="344"/>
    <n v="50"/>
    <n v="394"/>
    <n v="1"/>
    <n v="29"/>
    <n v="17"/>
    <n v="18"/>
    <n v="0.96666666666666667"/>
    <n v="18.079452054794519"/>
    <s v="17-19"/>
    <s v="Z"/>
    <n v="18"/>
    <n v="19"/>
    <s v="1"/>
    <s v="05002025"/>
    <s v="2121"/>
    <s v="19-K05-02"/>
    <s v="P°#mß platba H"/>
    <n v="1.8166"/>
    <n v="1.8166"/>
    <n v="0"/>
    <x v="9"/>
    <x v="0"/>
    <m/>
    <n v="46142"/>
    <n v="0"/>
    <n v="0"/>
    <n v="0"/>
    <n v="113057.9176"/>
    <m/>
  </r>
  <r>
    <n v="30260571"/>
    <d v="2022-07-01T00:00:00"/>
    <d v="2022-06-22T00:00:00"/>
    <d v="2022-07-11T00:00:00"/>
    <s v="0555274500"/>
    <d v="2005-05-27T00:00:00"/>
    <s v="111"/>
    <n v="6235"/>
    <n v="218"/>
    <n v="172"/>
    <n v="390"/>
    <n v="1"/>
    <n v="25"/>
    <n v="17"/>
    <n v="18"/>
    <n v="0.83333333333333337"/>
    <n v="18.068493150684933"/>
    <s v="17-19"/>
    <s v="Z"/>
    <n v="19"/>
    <n v="20"/>
    <s v="1"/>
    <s v="05002025"/>
    <s v="2121"/>
    <s v="19-K05-01"/>
    <s v="P°#mß platba H"/>
    <n v="2.0066000000000002"/>
    <n v="2.0066000000000002"/>
    <n v="0"/>
    <x v="2"/>
    <x v="12"/>
    <m/>
    <n v="48354"/>
    <n v="0"/>
    <n v="0"/>
    <n v="0"/>
    <n v="124882.75760000001"/>
    <m/>
  </r>
  <r>
    <n v="30229413"/>
    <d v="2022-11-01T00:00:00"/>
    <d v="2022-10-25T00:00:00"/>
    <d v="2022-11-21T00:00:00"/>
    <s v="0560104677"/>
    <d v="2005-10-10T00:00:00"/>
    <s v="111"/>
    <n v="6224"/>
    <n v="82"/>
    <n v="297"/>
    <n v="379"/>
    <n v="1"/>
    <n v="14"/>
    <n v="17"/>
    <n v="18"/>
    <n v="0.46666666666666667"/>
    <n v="18.038356164383561"/>
    <s v="17-19"/>
    <s v="Z"/>
    <n v="27"/>
    <n v="28"/>
    <s v="1"/>
    <s v="05002025"/>
    <s v="2121"/>
    <s v="19-K06-01"/>
    <s v="P°#mß platba H"/>
    <n v="2.5385"/>
    <n v="2.5385"/>
    <n v="0"/>
    <x v="0"/>
    <x v="0"/>
    <m/>
    <n v="62785"/>
    <n v="0"/>
    <n v="0"/>
    <n v="0"/>
    <n v="157986.08600000001"/>
    <m/>
  </r>
  <r>
    <n v="30245599"/>
    <d v="2022-12-01T00:00:00"/>
    <d v="2022-10-10T00:00:00"/>
    <d v="2022-12-21T00:00:00"/>
    <s v="0560041086"/>
    <d v="2005-10-04T00:00:00"/>
    <s v="205"/>
    <n v="6215"/>
    <n v="88"/>
    <n v="282"/>
    <n v="370"/>
    <n v="1"/>
    <n v="5"/>
    <n v="17"/>
    <n v="18"/>
    <n v="0.16666666666666666"/>
    <n v="18.013698630136986"/>
    <s v="17-19"/>
    <s v="Z"/>
    <n v="72"/>
    <n v="73"/>
    <s v="1"/>
    <s v="05002025"/>
    <s v="2121"/>
    <s v="19-K08-01"/>
    <s v="P°#mß platba H"/>
    <n v="5.204224"/>
    <n v="5.204224"/>
    <n v="0"/>
    <x v="3"/>
    <x v="2"/>
    <m/>
    <n v="165968"/>
    <n v="0"/>
    <n v="0"/>
    <n v="0"/>
    <n v="323890.08486399997"/>
    <m/>
  </r>
  <r>
    <n v="30235591"/>
    <d v="2022-02-01T00:00:00"/>
    <d v="2022-01-26T00:00:00"/>
    <d v="2022-02-21T00:00:00"/>
    <s v="0551252405"/>
    <d v="2005-01-25T00:00:00"/>
    <s v="111"/>
    <n v="6210"/>
    <n v="340"/>
    <n v="25"/>
    <n v="365"/>
    <n v="0"/>
    <n v="365"/>
    <n v="17"/>
    <n v="17"/>
    <n v="12.166666666666666"/>
    <n v="18"/>
    <s v="17-19"/>
    <s v="Z"/>
    <n v="26"/>
    <n v="27"/>
    <s v="5"/>
    <s v="05002025"/>
    <s v="2121"/>
    <s v="19-K06-02"/>
    <s v="P°#mß platba H"/>
    <n v="2.2951000000000001"/>
    <n v="2.2951000000000001"/>
    <n v="0"/>
    <x v="9"/>
    <x v="5"/>
    <s v="U6975"/>
    <n v="48771"/>
    <n v="0"/>
    <n v="0"/>
    <n v="0"/>
    <n v="142837.84360000002"/>
    <m/>
  </r>
  <r>
    <n v="30252689"/>
    <d v="2022-10-01T00:00:00"/>
    <d v="2022-07-12T00:00:00"/>
    <d v="2022-10-07T00:00:00"/>
    <s v="0557121708"/>
    <d v="2005-07-12T00:00:00"/>
    <s v="111"/>
    <n v="6209"/>
    <n v="172"/>
    <n v="192"/>
    <n v="364"/>
    <n v="0"/>
    <n v="364"/>
    <n v="17"/>
    <n v="17"/>
    <n v="12.133333333333333"/>
    <n v="17.997260273972604"/>
    <s v="17-19"/>
    <s v="Z"/>
    <n v="87"/>
    <n v="88"/>
    <s v="1"/>
    <s v="05002025"/>
    <s v="2121"/>
    <s v="19-K08-01"/>
    <s v="P°#mß platba H"/>
    <n v="6.0715940000000002"/>
    <n v="6.0715940000000002"/>
    <n v="0"/>
    <x v="3"/>
    <x v="2"/>
    <m/>
    <n v="196422"/>
    <n v="0"/>
    <n v="0"/>
    <n v="0"/>
    <n v="377871.72418399999"/>
    <m/>
  </r>
  <r>
    <n v="30213715"/>
    <d v="2022-12-01T00:00:00"/>
    <d v="2022-11-16T00:00:00"/>
    <d v="2022-12-22T00:00:00"/>
    <s v="0561204952"/>
    <d v="2005-11-20T00:00:00"/>
    <s v="207"/>
    <n v="6205"/>
    <n v="41"/>
    <n v="319"/>
    <n v="360"/>
    <n v="0"/>
    <n v="360"/>
    <n v="17"/>
    <n v="17"/>
    <n v="12"/>
    <n v="17.986301369863014"/>
    <s v="17-19"/>
    <s v="Z"/>
    <n v="36"/>
    <n v="37"/>
    <s v="1"/>
    <s v="05002025"/>
    <s v="2121"/>
    <s v="19-K08-01"/>
    <s v="P°#mß platba H"/>
    <n v="4.9150999999999998"/>
    <n v="4.9150999999999998"/>
    <n v="0"/>
    <x v="2"/>
    <x v="0"/>
    <m/>
    <n v="81763"/>
    <n v="0"/>
    <n v="333.71"/>
    <n v="0"/>
    <n v="305896.16359999997"/>
    <m/>
  </r>
  <r>
    <n v="30207526"/>
    <d v="2022-07-01T00:00:00"/>
    <d v="2022-06-09T00:00:00"/>
    <d v="2022-07-22T00:00:00"/>
    <s v="0556254919"/>
    <d v="2005-06-25T00:00:00"/>
    <s v="207"/>
    <n v="6193"/>
    <n v="189"/>
    <n v="159"/>
    <n v="348"/>
    <n v="0"/>
    <n v="348"/>
    <n v="17"/>
    <n v="17"/>
    <n v="11.6"/>
    <n v="17.953424657534246"/>
    <s v="17-19"/>
    <s v="Z"/>
    <n v="43"/>
    <n v="44"/>
    <s v="5"/>
    <s v="05002025"/>
    <s v="2121"/>
    <s v="19-K08-01"/>
    <s v="P°#mß platba H"/>
    <n v="4.9150999999999998"/>
    <n v="4.9150999999999998"/>
    <n v="0"/>
    <x v="2"/>
    <x v="5"/>
    <m/>
    <n v="175140"/>
    <n v="1.2"/>
    <n v="0"/>
    <n v="0"/>
    <n v="305896.16359999997"/>
    <m/>
  </r>
  <r>
    <n v="30216686"/>
    <d v="2022-09-01T00:00:00"/>
    <d v="2022-08-14T00:00:00"/>
    <d v="2022-09-01T00:00:00"/>
    <s v="0559014456"/>
    <d v="2005-09-01T00:00:00"/>
    <s v="111"/>
    <n v="6191"/>
    <n v="121"/>
    <n v="225"/>
    <n v="346"/>
    <n v="0"/>
    <n v="346"/>
    <n v="17"/>
    <n v="17"/>
    <n v="11.533333333333333"/>
    <n v="17.947945205479453"/>
    <s v="17-19"/>
    <s v="Z"/>
    <n v="18"/>
    <n v="19"/>
    <s v="1"/>
    <s v="05002025"/>
    <s v="2121"/>
    <s v="19-K05-01"/>
    <s v="P°#mß platba H"/>
    <n v="2.0066000000000002"/>
    <n v="2.0066000000000002"/>
    <n v="0"/>
    <x v="2"/>
    <x v="13"/>
    <m/>
    <n v="62030"/>
    <n v="0"/>
    <n v="0"/>
    <n v="0"/>
    <n v="124882.75760000001"/>
    <m/>
  </r>
  <r>
    <n v="30265643"/>
    <d v="2022-04-01T00:00:00"/>
    <d v="2022-03-31T00:00:00"/>
    <d v="2022-04-08T00:00:00"/>
    <s v="0504199003"/>
    <d v="2005-04-19T00:00:00"/>
    <s v="111"/>
    <n v="6190"/>
    <n v="256"/>
    <n v="89"/>
    <n v="345"/>
    <n v="0"/>
    <n v="345"/>
    <n v="17"/>
    <n v="17"/>
    <n v="11.5"/>
    <n v="17.945205479452056"/>
    <s v="17-19"/>
    <s v="M"/>
    <n v="8"/>
    <n v="9"/>
    <s v="5"/>
    <s v="05002025"/>
    <s v="2121"/>
    <s v="19-K03-01"/>
    <s v="P°#mß platba H"/>
    <n v="1.3039000000000001"/>
    <n v="1.3039000000000001"/>
    <n v="0"/>
    <x v="2"/>
    <x v="14"/>
    <s v="G408"/>
    <n v="26501"/>
    <n v="0"/>
    <n v="0"/>
    <n v="0"/>
    <n v="81149.520400000009"/>
    <m/>
  </r>
  <r>
    <n v="30275168"/>
    <d v="2022-10-01T00:00:00"/>
    <d v="2022-08-17T00:00:00"/>
    <d v="2022-10-04T00:00:00"/>
    <s v="0559062086"/>
    <d v="2005-09-06T00:00:00"/>
    <s v="201"/>
    <n v="6189"/>
    <n v="116"/>
    <n v="228"/>
    <n v="344"/>
    <n v="0"/>
    <n v="344"/>
    <n v="17"/>
    <n v="17"/>
    <n v="11.466666666666667"/>
    <n v="17.942465753424656"/>
    <s v="17-19"/>
    <s v="Z"/>
    <n v="48"/>
    <n v="49"/>
    <s v="5"/>
    <s v="05002025"/>
    <s v="2121"/>
    <s v="19-K08-01"/>
    <s v="P°#mß platba H"/>
    <n v="4.9150999999999998"/>
    <n v="4.9150999999999998"/>
    <n v="0"/>
    <x v="2"/>
    <x v="0"/>
    <m/>
    <n v="158715"/>
    <n v="0"/>
    <n v="0"/>
    <n v="0"/>
    <n v="305896.16359999997"/>
    <m/>
  </r>
  <r>
    <n v="30195544"/>
    <d v="2022-12-01T00:00:00"/>
    <d v="2022-11-29T00:00:00"/>
    <d v="2022-12-13T00:00:00"/>
    <s v="0562224927"/>
    <d v="2005-12-22T00:00:00"/>
    <s v="207"/>
    <n v="6186"/>
    <n v="9"/>
    <n v="332"/>
    <n v="341"/>
    <n v="0"/>
    <n v="341"/>
    <n v="17"/>
    <n v="17"/>
    <n v="11.366666666666667"/>
    <n v="17.934246575342467"/>
    <s v="17-19"/>
    <s v="Z"/>
    <n v="14"/>
    <n v="15"/>
    <s v="1"/>
    <s v="05002025"/>
    <s v="2121"/>
    <s v="19-K04-01"/>
    <s v="P°#mß platba H"/>
    <n v="1.6146"/>
    <n v="1.6146"/>
    <n v="0"/>
    <x v="2"/>
    <x v="0"/>
    <m/>
    <n v="42637"/>
    <n v="0"/>
    <n v="0"/>
    <n v="0"/>
    <n v="100486.24560000001"/>
    <m/>
  </r>
  <r>
    <n v="30268254"/>
    <d v="2022-10-01T00:00:00"/>
    <d v="2022-09-12T00:00:00"/>
    <d v="2022-10-18T00:00:00"/>
    <s v="0560217416"/>
    <d v="2005-10-21T00:00:00"/>
    <s v="205"/>
    <n v="6170"/>
    <n v="71"/>
    <n v="254"/>
    <n v="325"/>
    <n v="0"/>
    <n v="325"/>
    <n v="17"/>
    <n v="17"/>
    <n v="10.833333333333334"/>
    <n v="17.890410958904109"/>
    <s v="17-19"/>
    <s v="Z"/>
    <n v="36"/>
    <n v="37"/>
    <s v="1"/>
    <s v="05002025"/>
    <s v="2121"/>
    <s v="19-K08-01"/>
    <s v="P°#mß platba H"/>
    <n v="4.9150999999999998"/>
    <n v="4.9150999999999998"/>
    <n v="0"/>
    <x v="9"/>
    <x v="0"/>
    <m/>
    <n v="95818"/>
    <n v="0"/>
    <n v="0"/>
    <n v="0"/>
    <n v="305896.16359999997"/>
    <m/>
  </r>
  <r>
    <n v="30193652"/>
    <d v="2022-07-01T00:00:00"/>
    <d v="2022-06-07T00:00:00"/>
    <d v="2022-07-01T00:00:00"/>
    <s v="0557194352"/>
    <d v="2005-07-19T00:00:00"/>
    <s v="111"/>
    <n v="6167"/>
    <n v="165"/>
    <n v="157"/>
    <n v="322"/>
    <n v="0"/>
    <n v="322"/>
    <n v="17"/>
    <n v="17"/>
    <n v="10.733333333333333"/>
    <n v="17.882191780821916"/>
    <s v="17-19"/>
    <s v="Z"/>
    <n v="24"/>
    <n v="25"/>
    <s v="1"/>
    <s v="05002025"/>
    <s v="2121"/>
    <s v="19-K06-01"/>
    <s v="P°#mß platba H"/>
    <n v="2.5385"/>
    <n v="2.5385"/>
    <n v="0"/>
    <x v="10"/>
    <x v="15"/>
    <m/>
    <n v="61170"/>
    <n v="0"/>
    <n v="0"/>
    <n v="0"/>
    <n v="157986.08600000001"/>
    <m/>
  </r>
  <r>
    <n v="30222629"/>
    <d v="2022-12-01T00:00:00"/>
    <d v="2022-11-24T00:00:00"/>
    <d v="2022-12-02T00:00:00"/>
    <s v="0651061587"/>
    <d v="2006-01-06T00:00:00"/>
    <s v="211"/>
    <n v="6166"/>
    <n v="359"/>
    <n v="327"/>
    <n v="686"/>
    <n v="1"/>
    <n v="321"/>
    <n v="16"/>
    <n v="17"/>
    <n v="10.7"/>
    <n v="17.87945205479452"/>
    <s v="17-19"/>
    <s v="Z"/>
    <n v="8"/>
    <n v="9"/>
    <s v="6"/>
    <s v="05002025"/>
    <s v="2121"/>
    <s v="19-K02-01"/>
    <s v="P°#mß platba H"/>
    <n v="1.093"/>
    <n v="1.093"/>
    <n v="0"/>
    <x v="12"/>
    <x v="16"/>
    <s v="F318"/>
    <n v="16469"/>
    <n v="0"/>
    <n v="0"/>
    <n v="0"/>
    <n v="68023.948000000004"/>
    <m/>
  </r>
  <r>
    <n v="30264783"/>
    <d v="2022-04-01T00:00:00"/>
    <d v="2022-04-01T00:00:00"/>
    <d v="2022-04-29T00:00:00"/>
    <s v="0555164192"/>
    <d v="2005-05-16T00:00:00"/>
    <s v="207"/>
    <n v="6164"/>
    <n v="229"/>
    <n v="90"/>
    <n v="319"/>
    <n v="0"/>
    <n v="319"/>
    <n v="17"/>
    <n v="17"/>
    <n v="10.633333333333333"/>
    <n v="17.873972602739727"/>
    <s v="17-19"/>
    <s v="Z"/>
    <n v="28"/>
    <n v="29"/>
    <s v="1"/>
    <s v="05002025"/>
    <s v="2121"/>
    <s v="19-K07-02"/>
    <s v="P°#mß platba H"/>
    <n v="2.6067"/>
    <n v="2.6067"/>
    <n v="0"/>
    <x v="0"/>
    <x v="8"/>
    <s v="G35"/>
    <n v="79596"/>
    <n v="0"/>
    <n v="0"/>
    <n v="0"/>
    <n v="162230.58120000002"/>
    <m/>
  </r>
  <r>
    <n v="30218157"/>
    <d v="2022-04-01T00:00:00"/>
    <d v="2022-03-27T00:00:00"/>
    <d v="2022-04-28T00:00:00"/>
    <s v="0555160848"/>
    <d v="2005-05-16T00:00:00"/>
    <s v="211"/>
    <n v="6159"/>
    <n v="229"/>
    <n v="85"/>
    <n v="314"/>
    <n v="0"/>
    <n v="314"/>
    <n v="17"/>
    <n v="17"/>
    <n v="10.466666666666667"/>
    <n v="17.860273972602741"/>
    <s v="17-19"/>
    <s v="Z"/>
    <n v="32"/>
    <n v="33"/>
    <s v="1"/>
    <s v="05002025"/>
    <s v="2121"/>
    <s v="19-K07-01"/>
    <s v="P°#mß platba H"/>
    <n v="3.0285000000000002"/>
    <n v="3.0285000000000002"/>
    <n v="0"/>
    <x v="0"/>
    <x v="7"/>
    <m/>
    <n v="56292"/>
    <n v="6.97"/>
    <n v="0"/>
    <n v="0"/>
    <n v="188481.72600000002"/>
    <m/>
  </r>
  <r>
    <n v="30206668"/>
    <d v="2022-10-01T00:00:00"/>
    <d v="2022-09-05T00:00:00"/>
    <d v="2022-10-07T00:00:00"/>
    <s v="0560274473"/>
    <d v="2005-10-27T00:00:00"/>
    <s v="111"/>
    <n v="6157"/>
    <n v="65"/>
    <n v="247"/>
    <n v="312"/>
    <n v="0"/>
    <n v="312"/>
    <n v="17"/>
    <n v="17"/>
    <n v="10.4"/>
    <n v="17.854794520547944"/>
    <s v="17-19"/>
    <s v="Z"/>
    <n v="32"/>
    <n v="33"/>
    <s v="1"/>
    <s v="05002025"/>
    <s v="2121"/>
    <s v="19-K07-01"/>
    <s v="P°#mß platba H"/>
    <n v="3.0285000000000002"/>
    <n v="3.0285000000000002"/>
    <n v="0"/>
    <x v="2"/>
    <x v="5"/>
    <m/>
    <n v="68267"/>
    <n v="0"/>
    <n v="0"/>
    <n v="0"/>
    <n v="188481.72600000002"/>
    <m/>
  </r>
  <r>
    <n v="30277507"/>
    <d v="2022-11-01T00:00:00"/>
    <d v="2022-10-13T00:00:00"/>
    <d v="2022-11-04T00:00:00"/>
    <s v="0562045704"/>
    <d v="2005-12-04T00:00:00"/>
    <s v="111"/>
    <n v="6157"/>
    <n v="27"/>
    <n v="285"/>
    <n v="312"/>
    <n v="0"/>
    <n v="312"/>
    <n v="17"/>
    <n v="17"/>
    <n v="10.4"/>
    <n v="17.854794520547944"/>
    <s v="17-19"/>
    <s v="Z"/>
    <n v="22"/>
    <n v="23"/>
    <s v="1"/>
    <s v="05002025"/>
    <s v="2121"/>
    <s v="19-K06-01"/>
    <s v="P°#mß platba H"/>
    <n v="2.5385"/>
    <n v="2.5385"/>
    <n v="0"/>
    <x v="0"/>
    <x v="0"/>
    <m/>
    <n v="58880"/>
    <n v="0"/>
    <n v="0"/>
    <n v="0"/>
    <n v="157986.08600000001"/>
    <m/>
  </r>
  <r>
    <n v="30220620"/>
    <d v="2022-03-01T00:00:00"/>
    <d v="2022-01-13T00:00:00"/>
    <d v="2022-03-24T00:00:00"/>
    <s v="0553124649"/>
    <d v="2005-03-12T00:00:00"/>
    <s v="205"/>
    <n v="6151"/>
    <n v="294"/>
    <n v="12"/>
    <n v="306"/>
    <n v="0"/>
    <n v="306"/>
    <n v="17"/>
    <n v="17"/>
    <n v="10.199999999999999"/>
    <n v="17.838356164383562"/>
    <s v="17-19"/>
    <s v="Z"/>
    <n v="70"/>
    <n v="71"/>
    <s v="1"/>
    <s v="05002025"/>
    <s v="2121"/>
    <s v="19-K08-02"/>
    <s v="P°#mß platba H"/>
    <n v="4.5654000000000003"/>
    <n v="4.5654000000000003"/>
    <n v="0"/>
    <x v="0"/>
    <x v="3"/>
    <s v="Z290"/>
    <n v="201121"/>
    <n v="267.52"/>
    <n v="0"/>
    <n v="0"/>
    <n v="284132.23440000002"/>
    <m/>
  </r>
  <r>
    <n v="30271681"/>
    <d v="2022-07-01T00:00:00"/>
    <d v="2022-06-21T00:00:00"/>
    <d v="2022-07-27T00:00:00"/>
    <s v="0558238923"/>
    <d v="2005-08-23T00:00:00"/>
    <s v="111"/>
    <n v="6146"/>
    <n v="130"/>
    <n v="171"/>
    <n v="301"/>
    <n v="0"/>
    <n v="301"/>
    <n v="17"/>
    <n v="17"/>
    <n v="10.033333333333333"/>
    <n v="17.824657534246576"/>
    <s v="17-19"/>
    <s v="Z"/>
    <n v="36"/>
    <n v="37"/>
    <s v="1"/>
    <s v="05002025"/>
    <s v="2121"/>
    <s v="19-K08-01"/>
    <s v="P°#mß platba H"/>
    <n v="4.9150999999999998"/>
    <n v="4.9150999999999998"/>
    <n v="0"/>
    <x v="0"/>
    <x v="0"/>
    <m/>
    <n v="97993"/>
    <n v="0"/>
    <n v="0"/>
    <n v="0"/>
    <n v="305896.16359999997"/>
    <m/>
  </r>
  <r>
    <n v="30257174"/>
    <d v="2022-10-01T00:00:00"/>
    <d v="2022-09-15T00:00:00"/>
    <d v="2022-10-14T00:00:00"/>
    <s v="0561172964"/>
    <d v="2005-11-17T00:00:00"/>
    <s v="207"/>
    <n v="6146"/>
    <n v="44"/>
    <n v="257"/>
    <n v="301"/>
    <n v="0"/>
    <n v="301"/>
    <n v="17"/>
    <n v="17"/>
    <n v="10.033333333333333"/>
    <n v="17.824657534246576"/>
    <s v="17-19"/>
    <s v="Z"/>
    <n v="29"/>
    <n v="30"/>
    <s v="1"/>
    <s v="05002025"/>
    <s v="2121"/>
    <s v="19-K07-01"/>
    <s v="P°#mß platba H"/>
    <n v="3.0285000000000002"/>
    <n v="3.0285000000000002"/>
    <n v="0"/>
    <x v="0"/>
    <x v="0"/>
    <m/>
    <n v="71087"/>
    <n v="0"/>
    <n v="0"/>
    <n v="0"/>
    <n v="188481.72600000002"/>
    <m/>
  </r>
  <r>
    <n v="30273762"/>
    <d v="2022-08-01T00:00:00"/>
    <d v="2022-07-31T00:00:00"/>
    <d v="2022-08-18T00:00:00"/>
    <s v="0560148952"/>
    <d v="2005-10-14T00:00:00"/>
    <s v="111"/>
    <n v="6134"/>
    <n v="78"/>
    <n v="211"/>
    <n v="289"/>
    <n v="0"/>
    <n v="289"/>
    <n v="17"/>
    <n v="17"/>
    <n v="9.6333333333333329"/>
    <n v="17.791780821917808"/>
    <s v="17-19"/>
    <s v="Z"/>
    <n v="18"/>
    <n v="19"/>
    <s v="1"/>
    <s v="05002025"/>
    <s v="2121"/>
    <s v="19-K04-01"/>
    <s v="P°#mß platba H"/>
    <n v="1.6146"/>
    <n v="1.6146"/>
    <n v="0"/>
    <x v="2"/>
    <x v="0"/>
    <m/>
    <n v="132737"/>
    <n v="21.18"/>
    <n v="0"/>
    <n v="0"/>
    <n v="100486.24560000001"/>
    <m/>
  </r>
  <r>
    <n v="30194609"/>
    <d v="2022-03-01T00:00:00"/>
    <d v="2022-02-09T00:00:00"/>
    <d v="2022-03-16T00:00:00"/>
    <s v="0554285072"/>
    <d v="2005-04-28T00:00:00"/>
    <s v="211"/>
    <n v="6131"/>
    <n v="247"/>
    <n v="39"/>
    <n v="286"/>
    <n v="0"/>
    <n v="286"/>
    <n v="17"/>
    <n v="17"/>
    <n v="9.5333333333333332"/>
    <n v="17.783561643835615"/>
    <s v="17-19"/>
    <s v="Z"/>
    <n v="35"/>
    <n v="36"/>
    <s v="1"/>
    <s v="05002025"/>
    <s v="2121"/>
    <s v="19-K08-02"/>
    <s v="P°#mß platba H"/>
    <n v="4.5654000000000003"/>
    <n v="4.5654000000000003"/>
    <n v="0"/>
    <x v="2"/>
    <x v="17"/>
    <m/>
    <n v="81346"/>
    <n v="47"/>
    <n v="0"/>
    <n v="0"/>
    <n v="284132.23440000002"/>
    <m/>
  </r>
  <r>
    <n v="30205359"/>
    <d v="2022-08-01T00:00:00"/>
    <d v="2022-07-20T00:00:00"/>
    <d v="2022-08-17T00:00:00"/>
    <s v="0560081951"/>
    <d v="2005-10-08T00:00:00"/>
    <s v="111"/>
    <n v="6129"/>
    <n v="84"/>
    <n v="200"/>
    <n v="284"/>
    <n v="0"/>
    <n v="284"/>
    <n v="17"/>
    <n v="17"/>
    <n v="9.4666666666666668"/>
    <n v="17.778082191780822"/>
    <s v="17-19"/>
    <s v="Z"/>
    <n v="28"/>
    <n v="29"/>
    <s v="1"/>
    <s v="05002025"/>
    <s v="2121"/>
    <s v="19-K07-01"/>
    <s v="P°#mß platba H"/>
    <n v="3.0285000000000002"/>
    <n v="3.0285000000000002"/>
    <n v="0"/>
    <x v="0"/>
    <x v="18"/>
    <s v="J029"/>
    <n v="74363"/>
    <n v="0"/>
    <n v="0"/>
    <n v="0"/>
    <n v="188481.72600000002"/>
    <m/>
  </r>
  <r>
    <n v="30217387"/>
    <d v="2022-11-01T00:00:00"/>
    <d v="2022-09-28T00:00:00"/>
    <d v="2022-11-04T00:00:00"/>
    <s v="0562212959"/>
    <d v="2005-12-21T00:00:00"/>
    <s v="207"/>
    <n v="6125"/>
    <n v="10"/>
    <n v="270"/>
    <n v="280"/>
    <n v="0"/>
    <n v="280"/>
    <n v="17"/>
    <n v="17"/>
    <n v="9.3333333333333339"/>
    <n v="17.767123287671232"/>
    <s v="17-19"/>
    <s v="Z"/>
    <n v="37"/>
    <n v="38"/>
    <s v="1"/>
    <s v="05002025"/>
    <s v="2121"/>
    <s v="19-K08-01"/>
    <s v="P°#mß platba H"/>
    <n v="4.9150999999999998"/>
    <n v="4.9150999999999998"/>
    <n v="0"/>
    <x v="2"/>
    <x v="19"/>
    <m/>
    <n v="145714"/>
    <n v="21.18"/>
    <n v="0"/>
    <n v="0"/>
    <n v="305896.16359999997"/>
    <m/>
  </r>
  <r>
    <n v="30279700"/>
    <d v="2022-12-01T00:00:00"/>
    <d v="2022-11-29T00:00:00"/>
    <d v="2022-12-20T00:00:00"/>
    <s v="0652214684"/>
    <d v="2006-02-21T00:00:00"/>
    <s v="207"/>
    <n v="6125"/>
    <n v="313"/>
    <n v="332"/>
    <n v="645"/>
    <n v="1"/>
    <n v="280"/>
    <n v="16"/>
    <n v="17"/>
    <n v="9.3333333333333339"/>
    <n v="17.767123287671232"/>
    <s v="17-19"/>
    <s v="Z"/>
    <n v="21"/>
    <n v="22"/>
    <s v="1"/>
    <s v="05002025"/>
    <s v="2121"/>
    <s v="19-K06-02"/>
    <s v="P°#mß platba H"/>
    <n v="2.2951000000000001"/>
    <n v="2.2951000000000001"/>
    <n v="0"/>
    <x v="2"/>
    <x v="0"/>
    <m/>
    <n v="51630"/>
    <n v="0"/>
    <n v="0"/>
    <n v="0"/>
    <n v="142837.84360000002"/>
    <m/>
  </r>
  <r>
    <n v="30198252"/>
    <d v="2022-04-01T00:00:00"/>
    <d v="2022-03-28T00:00:00"/>
    <d v="2022-04-07T00:00:00"/>
    <s v="0556224658"/>
    <d v="2005-06-22T00:00:00"/>
    <s v="111"/>
    <n v="6123"/>
    <n v="192"/>
    <n v="86"/>
    <n v="278"/>
    <n v="0"/>
    <n v="278"/>
    <n v="17"/>
    <n v="17"/>
    <n v="9.2666666666666675"/>
    <n v="17.761643835616439"/>
    <s v="17-19"/>
    <s v="Z"/>
    <n v="10"/>
    <n v="11"/>
    <s v="1"/>
    <s v="05002025"/>
    <s v="2121"/>
    <s v="19-K03-01"/>
    <s v="P°#mß platba H"/>
    <n v="1.3039000000000001"/>
    <n v="1.3039000000000001"/>
    <n v="0"/>
    <x v="2"/>
    <x v="5"/>
    <s v="F101"/>
    <n v="27345"/>
    <n v="0"/>
    <n v="0"/>
    <n v="0"/>
    <n v="81149.520400000009"/>
    <m/>
  </r>
  <r>
    <n v="30211596"/>
    <d v="2022-04-01T00:00:00"/>
    <d v="2022-02-14T00:00:00"/>
    <d v="2022-04-01T00:00:00"/>
    <s v="0555144733"/>
    <d v="2005-05-14T00:00:00"/>
    <s v="207"/>
    <n v="6120"/>
    <n v="231"/>
    <n v="44"/>
    <n v="275"/>
    <n v="0"/>
    <n v="275"/>
    <n v="17"/>
    <n v="17"/>
    <n v="9.1666666666666661"/>
    <n v="17.753424657534246"/>
    <s v="17-19"/>
    <s v="Z"/>
    <n v="46"/>
    <n v="47"/>
    <s v="1"/>
    <s v="05002025"/>
    <s v="2121"/>
    <s v="19-K08-01"/>
    <s v="P°#mß platba H"/>
    <n v="4.9150999999999998"/>
    <n v="4.9150999999999998"/>
    <n v="0"/>
    <x v="13"/>
    <x v="0"/>
    <m/>
    <n v="122708"/>
    <n v="8.39"/>
    <n v="0"/>
    <n v="0"/>
    <n v="305896.16359999997"/>
    <m/>
  </r>
  <r>
    <n v="30215076"/>
    <d v="2022-01-01T00:00:00"/>
    <d v="2021-12-23T00:00:00"/>
    <d v="2022-01-05T00:00:00"/>
    <s v="0454094729"/>
    <d v="2004-04-09T00:00:00"/>
    <s v="207"/>
    <n v="6467"/>
    <n v="266"/>
    <n v="8"/>
    <n v="274"/>
    <n v="0"/>
    <n v="274"/>
    <n v="17"/>
    <n v="17"/>
    <n v="9.1333333333333329"/>
    <n v="17.75068493150685"/>
    <s v="17-19"/>
    <s v="Z"/>
    <n v="13"/>
    <n v="14"/>
    <s v="1"/>
    <s v="05002025"/>
    <s v="2121"/>
    <s v="19-K03-03"/>
    <s v="P°#mß platba H"/>
    <n v="0.92810000000000004"/>
    <n v="0.92810000000000004"/>
    <n v="0"/>
    <x v="2"/>
    <x v="5"/>
    <m/>
    <n v="38127"/>
    <n v="0"/>
    <n v="0"/>
    <n v="0"/>
    <n v="57761.231599999999"/>
    <m/>
  </r>
  <r>
    <n v="30258948"/>
    <d v="2022-11-01T00:00:00"/>
    <d v="2022-10-13T00:00:00"/>
    <d v="2022-11-02T00:00:00"/>
    <s v="0651194434"/>
    <d v="2006-01-19T00:00:00"/>
    <s v="207"/>
    <n v="6111"/>
    <n v="346"/>
    <n v="285"/>
    <n v="631"/>
    <n v="1"/>
    <n v="266"/>
    <n v="16"/>
    <n v="17"/>
    <n v="8.8666666666666671"/>
    <n v="17.728767123287671"/>
    <s v="17-19"/>
    <s v="Z"/>
    <n v="20"/>
    <n v="21"/>
    <s v="1"/>
    <s v="05002025"/>
    <s v="2121"/>
    <s v="19-K05-01"/>
    <s v="P°#mß platba H"/>
    <n v="2.0066000000000002"/>
    <n v="2.0066000000000002"/>
    <n v="0"/>
    <x v="2"/>
    <x v="20"/>
    <m/>
    <n v="51974"/>
    <n v="0"/>
    <n v="0"/>
    <n v="0"/>
    <n v="124882.75760000001"/>
    <m/>
  </r>
  <r>
    <n v="30222813"/>
    <d v="2022-10-01T00:00:00"/>
    <d v="2022-08-25T00:00:00"/>
    <d v="2022-10-25T00:00:00"/>
    <s v="0562094907"/>
    <d v="2005-12-09T00:00:00"/>
    <s v="207"/>
    <n v="6103"/>
    <n v="22"/>
    <n v="236"/>
    <n v="258"/>
    <n v="0"/>
    <n v="258"/>
    <n v="17"/>
    <n v="17"/>
    <n v="8.6"/>
    <n v="17.706849315068492"/>
    <s v="17-19"/>
    <s v="Z"/>
    <n v="61"/>
    <n v="62"/>
    <s v="6"/>
    <s v="05002025"/>
    <s v="2121"/>
    <s v="19-K08-01"/>
    <s v="P°#mß platba H"/>
    <n v="4.9150999999999998"/>
    <n v="4.9150999999999998"/>
    <n v="0"/>
    <x v="3"/>
    <x v="2"/>
    <m/>
    <n v="135628"/>
    <n v="0"/>
    <n v="0"/>
    <n v="0"/>
    <n v="305896.16359999997"/>
    <m/>
  </r>
  <r>
    <n v="30257740"/>
    <d v="2022-04-01T00:00:00"/>
    <d v="2022-02-14T00:00:00"/>
    <d v="2022-04-11T00:00:00"/>
    <s v="0556056743"/>
    <d v="2005-06-05T00:00:00"/>
    <s v="209"/>
    <n v="6098"/>
    <n v="209"/>
    <n v="44"/>
    <n v="253"/>
    <n v="0"/>
    <n v="253"/>
    <n v="17"/>
    <n v="17"/>
    <n v="8.4333333333333336"/>
    <n v="17.693150684931506"/>
    <s v="17-19"/>
    <s v="Z"/>
    <n v="56"/>
    <n v="57"/>
    <s v="4"/>
    <s v="05002025"/>
    <s v="2121"/>
    <s v="19-K08-01"/>
    <s v="P°#mß platba H"/>
    <n v="4.9150999999999998"/>
    <n v="4.9150999999999998"/>
    <n v="0"/>
    <x v="2"/>
    <x v="5"/>
    <s v="J038"/>
    <n v="153281"/>
    <n v="0"/>
    <n v="0"/>
    <n v="0"/>
    <n v="305896.16359999997"/>
    <m/>
  </r>
  <r>
    <n v="30193174"/>
    <d v="2022-06-01T00:00:00"/>
    <d v="2022-05-24T00:00:00"/>
    <d v="2022-06-28T00:00:00"/>
    <s v="0559124951"/>
    <d v="2005-09-12T00:00:00"/>
    <s v="111"/>
    <n v="6098"/>
    <n v="110"/>
    <n v="143"/>
    <n v="253"/>
    <n v="0"/>
    <n v="253"/>
    <n v="17"/>
    <n v="17"/>
    <n v="8.4333333333333336"/>
    <n v="17.693150684931506"/>
    <s v="17-19"/>
    <s v="Z"/>
    <n v="35"/>
    <n v="36"/>
    <s v="1"/>
    <s v="05002025"/>
    <s v="2121"/>
    <s v="19-K08-01"/>
    <s v="P°#mß platba H"/>
    <n v="4.9150999999999998"/>
    <n v="4.9150999999999998"/>
    <n v="0"/>
    <x v="2"/>
    <x v="0"/>
    <m/>
    <n v="67160"/>
    <n v="0"/>
    <n v="0"/>
    <n v="0"/>
    <n v="305896.16359999997"/>
    <m/>
  </r>
  <r>
    <n v="30214481"/>
    <d v="2022-11-01T00:00:00"/>
    <d v="2022-11-05T00:00:00"/>
    <d v="2022-11-29T00:00:00"/>
    <s v="0652275745"/>
    <d v="2006-02-27T00:00:00"/>
    <s v="111"/>
    <n v="6095"/>
    <n v="307"/>
    <n v="308"/>
    <n v="615"/>
    <n v="1"/>
    <n v="250"/>
    <n v="16"/>
    <n v="17"/>
    <n v="8.3333333333333339"/>
    <n v="17.684931506849313"/>
    <s v="17-19"/>
    <s v="Z"/>
    <n v="24"/>
    <n v="25"/>
    <s v="5"/>
    <s v="05002025"/>
    <s v="2121"/>
    <s v="19-K06-01"/>
    <s v="P°#mß platba H"/>
    <n v="2.5385"/>
    <n v="2.5385"/>
    <n v="0"/>
    <x v="0"/>
    <x v="21"/>
    <m/>
    <n v="69732"/>
    <n v="0"/>
    <n v="0"/>
    <n v="0"/>
    <n v="157986.08600000001"/>
    <m/>
  </r>
  <r>
    <n v="30278420"/>
    <d v="2022-12-01T00:00:00"/>
    <d v="2022-12-05T00:00:00"/>
    <d v="2022-12-10T00:00:00"/>
    <s v="0653294686"/>
    <d v="2006-03-29T00:00:00"/>
    <s v="207"/>
    <n v="6095"/>
    <n v="277"/>
    <n v="338"/>
    <n v="615"/>
    <n v="1"/>
    <n v="250"/>
    <n v="16"/>
    <n v="17"/>
    <n v="8.3333333333333339"/>
    <n v="17.684931506849313"/>
    <s v="17-19"/>
    <s v="Z"/>
    <n v="5"/>
    <n v="6"/>
    <s v="6"/>
    <s v="05002025"/>
    <s v="2121"/>
    <s v="19-K03-01"/>
    <s v="P°#mß platba H"/>
    <n v="1.3039000000000001"/>
    <n v="1.3039000000000001"/>
    <n v="0"/>
    <x v="2"/>
    <x v="5"/>
    <m/>
    <n v="17121"/>
    <n v="0"/>
    <n v="0"/>
    <n v="0"/>
    <n v="81149.520400000009"/>
    <m/>
  </r>
  <r>
    <n v="30262613"/>
    <d v="2022-11-01T00:00:00"/>
    <d v="2022-09-14T00:00:00"/>
    <d v="2022-11-03T00:00:00"/>
    <s v="0651091958"/>
    <d v="2006-01-09T00:00:00"/>
    <s v="205"/>
    <n v="6092"/>
    <n v="356"/>
    <n v="256"/>
    <n v="612"/>
    <n v="1"/>
    <n v="247"/>
    <n v="16"/>
    <n v="17"/>
    <n v="8.2333333333333325"/>
    <n v="17.676712328767124"/>
    <s v="17-19"/>
    <s v="Z"/>
    <n v="50"/>
    <n v="51"/>
    <s v="5"/>
    <s v="05002025"/>
    <s v="2121"/>
    <s v="19-K08-01"/>
    <s v="P°#mß platba H"/>
    <n v="4.9150999999999998"/>
    <n v="4.9150999999999998"/>
    <n v="0"/>
    <x v="2"/>
    <x v="0"/>
    <m/>
    <n v="156476"/>
    <n v="21.18"/>
    <n v="0"/>
    <n v="0"/>
    <n v="305896.16359999997"/>
    <m/>
  </r>
  <r>
    <n v="30242359"/>
    <d v="2022-09-01T00:00:00"/>
    <d v="2022-08-31T00:00:00"/>
    <d v="2022-09-23T00:00:00"/>
    <s v="0562314467"/>
    <d v="2005-12-31T00:00:00"/>
    <s v="207"/>
    <n v="6087"/>
    <n v="0"/>
    <n v="242"/>
    <n v="242"/>
    <n v="0"/>
    <n v="242"/>
    <n v="17"/>
    <n v="17"/>
    <n v="8.0666666666666664"/>
    <n v="17.663013698630138"/>
    <s v="17-19"/>
    <s v="Z"/>
    <n v="23"/>
    <n v="24"/>
    <s v="1"/>
    <s v="05002025"/>
    <s v="2121"/>
    <s v="19-K06-01"/>
    <s v="P°#mß platba H"/>
    <n v="2.5385"/>
    <n v="2.5385"/>
    <n v="0"/>
    <x v="2"/>
    <x v="0"/>
    <m/>
    <n v="69913"/>
    <n v="0"/>
    <n v="0"/>
    <n v="0"/>
    <n v="157986.08600000001"/>
    <m/>
  </r>
  <r>
    <n v="30229414"/>
    <d v="2022-06-01T00:00:00"/>
    <d v="2022-06-08T00:00:00"/>
    <d v="2022-06-29T00:00:00"/>
    <s v="0560104677"/>
    <d v="2005-10-10T00:00:00"/>
    <s v="111"/>
    <n v="6085"/>
    <n v="82"/>
    <n v="158"/>
    <n v="240"/>
    <n v="0"/>
    <n v="240"/>
    <n v="17"/>
    <n v="17"/>
    <n v="8"/>
    <n v="17.657534246575342"/>
    <s v="17-19"/>
    <s v="Z"/>
    <n v="21"/>
    <n v="22"/>
    <s v="1"/>
    <s v="05002025"/>
    <s v="2121"/>
    <s v="19-K05-01"/>
    <s v="P°#mß platba H"/>
    <n v="2.0066000000000002"/>
    <n v="2.0066000000000002"/>
    <n v="0"/>
    <x v="2"/>
    <x v="0"/>
    <m/>
    <n v="69679"/>
    <n v="0"/>
    <n v="0"/>
    <n v="0"/>
    <n v="124882.75760000001"/>
    <m/>
  </r>
  <r>
    <n v="30220431"/>
    <d v="2022-01-01T00:00:00"/>
    <d v="2022-01-01T00:00:00"/>
    <d v="2022-01-13T00:00:00"/>
    <s v="0555084442"/>
    <d v="2005-05-08T00:00:00"/>
    <s v="207"/>
    <n v="6082"/>
    <n v="237"/>
    <n v="0"/>
    <n v="237"/>
    <n v="0"/>
    <n v="237"/>
    <n v="17"/>
    <n v="17"/>
    <n v="7.9"/>
    <n v="17.649315068493152"/>
    <s v="17-19"/>
    <s v="Z"/>
    <n v="12"/>
    <n v="13"/>
    <s v="1"/>
    <s v="05002025"/>
    <s v="2121"/>
    <s v="19-K03-03"/>
    <s v="P°#mß platba H"/>
    <n v="0.92810000000000004"/>
    <n v="0.92810000000000004"/>
    <n v="0"/>
    <x v="2"/>
    <x v="0"/>
    <m/>
    <n v="46644"/>
    <n v="0"/>
    <n v="0"/>
    <n v="0"/>
    <n v="57761.231599999999"/>
    <m/>
  </r>
  <r>
    <n v="30199250"/>
    <d v="2022-10-01T00:00:00"/>
    <d v="2022-09-19T00:00:00"/>
    <d v="2022-10-06T00:00:00"/>
    <s v="0651284920"/>
    <d v="2006-01-28T00:00:00"/>
    <s v="211"/>
    <n v="6078"/>
    <n v="337"/>
    <n v="261"/>
    <n v="598"/>
    <n v="1"/>
    <n v="233"/>
    <n v="16"/>
    <n v="17"/>
    <n v="7.7666666666666666"/>
    <n v="17.638356164383563"/>
    <s v="17-19"/>
    <s v="Z"/>
    <n v="17"/>
    <n v="18"/>
    <s v="6"/>
    <s v="05002025"/>
    <s v="2121"/>
    <s v="19-K04-01"/>
    <s v="P°#mß platba H"/>
    <n v="1.6146"/>
    <n v="1.6146"/>
    <n v="0"/>
    <x v="2"/>
    <x v="5"/>
    <m/>
    <n v="93097"/>
    <n v="21.18"/>
    <n v="0"/>
    <n v="0"/>
    <n v="100486.24560000001"/>
    <m/>
  </r>
  <r>
    <n v="30204279"/>
    <d v="2022-06-01T00:00:00"/>
    <d v="2022-06-02T00:00:00"/>
    <d v="2022-06-28T00:00:00"/>
    <s v="0560164660"/>
    <d v="2005-10-16T00:00:00"/>
    <s v="111"/>
    <n v="6073"/>
    <n v="76"/>
    <n v="152"/>
    <n v="228"/>
    <n v="0"/>
    <n v="228"/>
    <n v="17"/>
    <n v="17"/>
    <n v="7.6"/>
    <n v="17.624657534246577"/>
    <s v="17-19"/>
    <s v="Z"/>
    <n v="26"/>
    <n v="27"/>
    <s v="1"/>
    <s v="05002025"/>
    <s v="2121"/>
    <s v="19-K07-01"/>
    <s v="P°#mß platba H"/>
    <n v="3.0285000000000002"/>
    <n v="3.0285000000000002"/>
    <n v="0"/>
    <x v="14"/>
    <x v="0"/>
    <m/>
    <n v="89094"/>
    <n v="0"/>
    <n v="0"/>
    <n v="0"/>
    <n v="188481.72600000002"/>
    <m/>
  </r>
  <r>
    <n v="30198253"/>
    <d v="2022-03-01T00:00:00"/>
    <d v="2022-02-05T00:00:00"/>
    <d v="2022-03-24T00:00:00"/>
    <s v="0556224658"/>
    <d v="2005-06-22T00:00:00"/>
    <s v="111"/>
    <n v="6072"/>
    <n v="192"/>
    <n v="35"/>
    <n v="227"/>
    <n v="0"/>
    <n v="227"/>
    <n v="17"/>
    <n v="17"/>
    <n v="7.5666666666666664"/>
    <n v="17.621917808219177"/>
    <s v="17-19"/>
    <s v="Z"/>
    <n v="47"/>
    <n v="48"/>
    <s v="1"/>
    <s v="05002025"/>
    <s v="2121"/>
    <s v="19-K08-02"/>
    <s v="P°#mß platba H"/>
    <n v="4.5654000000000003"/>
    <n v="4.5654000000000003"/>
    <n v="0"/>
    <x v="10"/>
    <x v="5"/>
    <m/>
    <n v="91034"/>
    <n v="0"/>
    <n v="0"/>
    <n v="0"/>
    <n v="284132.23440000002"/>
    <m/>
  </r>
  <r>
    <n v="30207527"/>
    <d v="2022-02-01T00:00:00"/>
    <d v="2022-02-08T00:00:00"/>
    <d v="2022-02-25T00:00:00"/>
    <s v="0556254919"/>
    <d v="2005-06-25T00:00:00"/>
    <s v="207"/>
    <n v="6072"/>
    <n v="189"/>
    <n v="38"/>
    <n v="227"/>
    <n v="0"/>
    <n v="227"/>
    <n v="17"/>
    <n v="17"/>
    <n v="7.5666666666666664"/>
    <n v="17.621917808219177"/>
    <s v="17-19"/>
    <s v="Z"/>
    <n v="17"/>
    <n v="18"/>
    <s v="1"/>
    <s v="05002025"/>
    <s v="2121"/>
    <s v="19-K05-02"/>
    <s v="P°#mß platba H"/>
    <n v="1.8166"/>
    <n v="1.8166"/>
    <n v="0"/>
    <x v="2"/>
    <x v="0"/>
    <m/>
    <n v="51982"/>
    <n v="0"/>
    <n v="0"/>
    <n v="0"/>
    <n v="113057.9176"/>
    <m/>
  </r>
  <r>
    <n v="30245315"/>
    <d v="2022-04-01T00:00:00"/>
    <d v="2022-03-07T00:00:00"/>
    <d v="2022-04-14T00:00:00"/>
    <s v="0557228760"/>
    <d v="2005-07-22T00:00:00"/>
    <s v="211"/>
    <n v="6072"/>
    <n v="162"/>
    <n v="65"/>
    <n v="227"/>
    <n v="0"/>
    <n v="227"/>
    <n v="17"/>
    <n v="17"/>
    <n v="7.5666666666666664"/>
    <n v="17.621917808219177"/>
    <s v="17-19"/>
    <s v="Z"/>
    <n v="38"/>
    <n v="39"/>
    <s v="1"/>
    <s v="05002025"/>
    <s v="2121"/>
    <s v="19-K08-01"/>
    <s v="P°#mß platba H"/>
    <n v="4.9150999999999998"/>
    <n v="4.9150999999999998"/>
    <n v="0"/>
    <x v="3"/>
    <x v="2"/>
    <m/>
    <n v="114165"/>
    <n v="0"/>
    <n v="0"/>
    <n v="0"/>
    <n v="305896.16359999997"/>
    <m/>
  </r>
  <r>
    <n v="30225308"/>
    <d v="2022-05-01T00:00:00"/>
    <d v="2022-04-07T00:00:00"/>
    <d v="2022-05-25T00:00:00"/>
    <s v="0558224678"/>
    <d v="2005-08-22T00:00:00"/>
    <s v="111"/>
    <n v="6072"/>
    <n v="131"/>
    <n v="96"/>
    <n v="227"/>
    <n v="0"/>
    <n v="227"/>
    <n v="17"/>
    <n v="17"/>
    <n v="7.5666666666666664"/>
    <n v="17.621917808219177"/>
    <s v="17-19"/>
    <s v="Z"/>
    <n v="48"/>
    <n v="49"/>
    <s v="1"/>
    <s v="05002025"/>
    <s v="2121"/>
    <s v="19-K08-01"/>
    <s v="P°#mß platba H"/>
    <n v="4.9150999999999998"/>
    <n v="4.9150999999999998"/>
    <n v="0"/>
    <x v="9"/>
    <x v="5"/>
    <s v="F432"/>
    <n v="126652"/>
    <n v="0"/>
    <n v="0"/>
    <n v="0"/>
    <n v="305896.16359999997"/>
    <m/>
  </r>
  <r>
    <n v="30225053"/>
    <d v="2022-06-01T00:00:00"/>
    <d v="2022-05-18T00:00:00"/>
    <d v="2022-06-01T00:00:00"/>
    <s v="0560085493"/>
    <d v="2005-10-08T00:00:00"/>
    <s v="111"/>
    <n v="6066"/>
    <n v="84"/>
    <n v="137"/>
    <n v="221"/>
    <n v="0"/>
    <n v="221"/>
    <n v="17"/>
    <n v="17"/>
    <n v="7.3666666666666663"/>
    <n v="17.605479452054794"/>
    <s v="17-19"/>
    <s v="Z"/>
    <n v="14"/>
    <n v="15"/>
    <s v="1"/>
    <s v="05002025"/>
    <s v="2121"/>
    <s v="19-K04-01"/>
    <s v="P°#mß platba H"/>
    <n v="1.6146"/>
    <n v="1.6146"/>
    <n v="0"/>
    <x v="0"/>
    <x v="0"/>
    <m/>
    <n v="39760"/>
    <n v="0"/>
    <n v="0"/>
    <n v="0"/>
    <n v="100486.24560000001"/>
    <m/>
  </r>
  <r>
    <n v="30206669"/>
    <d v="2022-07-01T00:00:00"/>
    <d v="2022-06-01T00:00:00"/>
    <d v="2022-07-08T00:00:00"/>
    <s v="0560274473"/>
    <d v="2005-10-27T00:00:00"/>
    <s v="111"/>
    <n v="6061"/>
    <n v="65"/>
    <n v="151"/>
    <n v="216"/>
    <n v="0"/>
    <n v="216"/>
    <n v="17"/>
    <n v="17"/>
    <n v="7.2"/>
    <n v="17.591780821917808"/>
    <s v="17-19"/>
    <s v="Z"/>
    <n v="37"/>
    <n v="38"/>
    <s v="1"/>
    <s v="05002025"/>
    <s v="2121"/>
    <s v="19-K08-01"/>
    <s v="P°#mß platba H"/>
    <n v="4.9150999999999998"/>
    <n v="4.9150999999999998"/>
    <n v="0"/>
    <x v="2"/>
    <x v="0"/>
    <m/>
    <n v="98457"/>
    <n v="0"/>
    <n v="0"/>
    <n v="0"/>
    <n v="305896.16359999997"/>
    <m/>
  </r>
  <r>
    <n v="30257242"/>
    <d v="2022-01-01T00:00:00"/>
    <d v="2021-12-28T00:00:00"/>
    <d v="2022-01-23T00:00:00"/>
    <s v="0456022710"/>
    <d v="2004-06-02T00:00:00"/>
    <s v="209"/>
    <n v="6418"/>
    <n v="212"/>
    <n v="3"/>
    <n v="215"/>
    <n v="0"/>
    <n v="215"/>
    <n v="17"/>
    <n v="17"/>
    <n v="7.166666666666667"/>
    <n v="17.589041095890412"/>
    <s v="17-19"/>
    <s v="Z"/>
    <n v="26"/>
    <n v="27"/>
    <s v="1"/>
    <s v="05002025"/>
    <s v="2121"/>
    <s v="19-K07-01"/>
    <s v="P°#mß platba H"/>
    <n v="3.0285000000000002"/>
    <n v="3.0285000000000002"/>
    <n v="0"/>
    <x v="5"/>
    <x v="17"/>
    <s v="N911"/>
    <n v="69848"/>
    <n v="0"/>
    <n v="0"/>
    <n v="0"/>
    <n v="188481.72600000002"/>
    <m/>
  </r>
  <r>
    <n v="30207528"/>
    <d v="2022-02-01T00:00:00"/>
    <d v="2022-01-26T00:00:00"/>
    <d v="2022-02-02T00:00:00"/>
    <s v="0556254919"/>
    <d v="2005-06-25T00:00:00"/>
    <s v="207"/>
    <n v="6059"/>
    <n v="189"/>
    <n v="25"/>
    <n v="214"/>
    <n v="0"/>
    <n v="214"/>
    <n v="17"/>
    <n v="17"/>
    <n v="7.1333333333333337"/>
    <n v="17.586301369863016"/>
    <s v="17-19"/>
    <s v="Z"/>
    <n v="7"/>
    <n v="8"/>
    <s v="1"/>
    <s v="05002025"/>
    <s v="2121"/>
    <s v="19-K03-03"/>
    <s v="P°#mß platba H"/>
    <n v="0.92810000000000004"/>
    <n v="0.92810000000000004"/>
    <n v="0"/>
    <x v="2"/>
    <x v="3"/>
    <m/>
    <n v="22549"/>
    <n v="0"/>
    <n v="0"/>
    <n v="0"/>
    <n v="57761.231599999999"/>
    <m/>
  </r>
  <r>
    <n v="30195053"/>
    <d v="2022-10-01T00:00:00"/>
    <d v="2022-09-11T00:00:00"/>
    <d v="2022-10-07T00:00:00"/>
    <s v="0652134912"/>
    <d v="2006-02-13T00:00:00"/>
    <s v="111"/>
    <n v="6054"/>
    <n v="321"/>
    <n v="253"/>
    <n v="574"/>
    <n v="1"/>
    <n v="209"/>
    <n v="16"/>
    <n v="17"/>
    <n v="6.9666666666666668"/>
    <n v="17.572602739726026"/>
    <s v="17-19"/>
    <s v="Z"/>
    <n v="26"/>
    <n v="27"/>
    <s v="1"/>
    <s v="05002025"/>
    <s v="2121"/>
    <s v="19-K07-01"/>
    <s v="P°#mß platba H"/>
    <n v="3.0285000000000002"/>
    <n v="3.0285000000000002"/>
    <n v="0"/>
    <x v="2"/>
    <x v="22"/>
    <s v="D509"/>
    <n v="67228"/>
    <n v="0"/>
    <n v="0"/>
    <n v="0"/>
    <n v="188481.72600000002"/>
    <m/>
  </r>
  <r>
    <n v="30267088"/>
    <d v="2022-01-01T00:00:00"/>
    <d v="2021-12-10T00:00:00"/>
    <d v="2022-01-11T00:00:00"/>
    <s v="0476678004"/>
    <d v="2004-06-30T00:00:00"/>
    <s v="607"/>
    <n v="6372"/>
    <n v="184"/>
    <n v="21"/>
    <n v="205"/>
    <n v="0"/>
    <n v="205"/>
    <n v="17"/>
    <n v="17"/>
    <n v="6.833333333333333"/>
    <n v="17.561643835616437"/>
    <s v="17-19"/>
    <s v="Z"/>
    <n v="32"/>
    <n v="33"/>
    <s v="1"/>
    <s v="05002025"/>
    <s v="2121"/>
    <s v="19-K08-02"/>
    <s v="P°#mß platba H"/>
    <n v="4.5654000000000003"/>
    <n v="4.5654000000000003"/>
    <n v="0"/>
    <x v="2"/>
    <x v="17"/>
    <m/>
    <n v="62730"/>
    <n v="0"/>
    <n v="0"/>
    <n v="0"/>
    <n v="284132.23440000002"/>
    <m/>
  </r>
  <r>
    <n v="30222630"/>
    <d v="2022-08-01T00:00:00"/>
    <d v="2022-07-26T00:00:00"/>
    <d v="2022-08-17T00:00:00"/>
    <s v="0651061587"/>
    <d v="2006-01-06T00:00:00"/>
    <s v="211"/>
    <n v="6045"/>
    <n v="359"/>
    <n v="206"/>
    <n v="565"/>
    <n v="1"/>
    <n v="200"/>
    <n v="16"/>
    <n v="17"/>
    <n v="6.666666666666667"/>
    <n v="17.547945205479451"/>
    <s v="17-19"/>
    <s v="Z"/>
    <n v="22"/>
    <n v="23"/>
    <s v="1"/>
    <s v="05002025"/>
    <s v="2121"/>
    <s v="19-K06-01"/>
    <s v="P°#mß platba H"/>
    <n v="2.5385"/>
    <n v="2.5385"/>
    <n v="0"/>
    <x v="12"/>
    <x v="16"/>
    <s v="F318"/>
    <n v="74596"/>
    <n v="0"/>
    <n v="0"/>
    <n v="0"/>
    <n v="157986.08600000001"/>
    <m/>
  </r>
  <r>
    <n v="30252908"/>
    <d v="2022-09-01T00:00:00"/>
    <d v="2022-08-22T00:00:00"/>
    <d v="2022-09-06T00:00:00"/>
    <s v="0652102704"/>
    <d v="2006-02-10T00:00:00"/>
    <s v="209"/>
    <n v="6037"/>
    <n v="324"/>
    <n v="233"/>
    <n v="557"/>
    <n v="1"/>
    <n v="192"/>
    <n v="16"/>
    <n v="17"/>
    <n v="6.4"/>
    <n v="17.526027397260275"/>
    <s v="17-19"/>
    <s v="Z"/>
    <n v="15"/>
    <n v="16"/>
    <s v="6"/>
    <s v="05002025"/>
    <s v="2121"/>
    <s v="19-K05-01"/>
    <s v="P°#mß platba H"/>
    <n v="2.0066000000000002"/>
    <n v="2.0066000000000002"/>
    <n v="0"/>
    <x v="0"/>
    <x v="0"/>
    <m/>
    <n v="41649"/>
    <n v="0"/>
    <n v="0"/>
    <n v="0"/>
    <n v="124882.75760000001"/>
    <m/>
  </r>
  <r>
    <n v="30222173"/>
    <d v="2022-03-01T00:00:00"/>
    <d v="2022-02-18T00:00:00"/>
    <d v="2022-03-03T00:00:00"/>
    <s v="0508137179"/>
    <d v="2005-08-13T00:00:00"/>
    <s v="207"/>
    <n v="6033"/>
    <n v="140"/>
    <n v="48"/>
    <n v="188"/>
    <n v="0"/>
    <n v="188"/>
    <n v="17"/>
    <n v="17"/>
    <n v="6.2666666666666666"/>
    <n v="17.515068493150686"/>
    <s v="17-19"/>
    <s v="M"/>
    <n v="13"/>
    <n v="14"/>
    <s v="6"/>
    <s v="05002025"/>
    <s v="2121"/>
    <s v="19-K04-02"/>
    <s v="P°#mß platba H"/>
    <n v="1.3713"/>
    <n v="1.3713"/>
    <n v="0"/>
    <x v="2"/>
    <x v="0"/>
    <m/>
    <n v="32149"/>
    <n v="0"/>
    <n v="0"/>
    <n v="0"/>
    <n v="85344.226800000004"/>
    <m/>
  </r>
  <r>
    <n v="30208806"/>
    <d v="2022-12-01T00:00:00"/>
    <d v="2022-12-22T00:00:00"/>
    <d v="2022-12-28T00:00:00"/>
    <s v="0656184771"/>
    <d v="2006-06-18T00:00:00"/>
    <s v="111"/>
    <n v="6031"/>
    <n v="196"/>
    <n v="355"/>
    <n v="551"/>
    <n v="1"/>
    <n v="186"/>
    <n v="16"/>
    <n v="17"/>
    <n v="6.2"/>
    <n v="17.509589041095889"/>
    <s v="17-19"/>
    <s v="Z"/>
    <n v="6"/>
    <n v="7"/>
    <s v="6"/>
    <s v="05002025"/>
    <s v="2121"/>
    <s v="19-K03-01"/>
    <s v="P°#mß platba H"/>
    <n v="1.3039000000000001"/>
    <n v="1.3039000000000001"/>
    <n v="0"/>
    <x v="15"/>
    <x v="0"/>
    <m/>
    <n v="24466"/>
    <n v="0"/>
    <n v="0"/>
    <n v="0"/>
    <n v="81149.520400000009"/>
    <m/>
  </r>
  <r>
    <n v="30243189"/>
    <d v="2022-04-01T00:00:00"/>
    <d v="2022-04-22T00:00:00"/>
    <d v="2022-04-22T00:00:00"/>
    <s v="0560180951"/>
    <d v="2005-10-18T00:00:00"/>
    <s v="207"/>
    <n v="6030"/>
    <n v="74"/>
    <n v="111"/>
    <n v="185"/>
    <n v="0"/>
    <n v="185"/>
    <n v="17"/>
    <n v="17"/>
    <n v="6.166666666666667"/>
    <n v="17.506849315068493"/>
    <s v="17-19"/>
    <s v="Z"/>
    <n v="1"/>
    <n v="1"/>
    <s v="5"/>
    <s v="05002025"/>
    <s v="2121"/>
    <s v="19-K01-03"/>
    <s v="P°#mß platba H"/>
    <n v="0.29530000000000001"/>
    <n v="0.29530000000000001"/>
    <n v="0"/>
    <x v="0"/>
    <x v="0"/>
    <m/>
    <n v="6866"/>
    <n v="0"/>
    <n v="0"/>
    <n v="0"/>
    <n v="18378.290799999999"/>
    <m/>
  </r>
  <r>
    <n v="30273411"/>
    <d v="2022-11-01T00:00:00"/>
    <d v="2022-10-24T00:00:00"/>
    <d v="2022-11-07T00:00:00"/>
    <s v="0654252632"/>
    <d v="2006-04-25T00:00:00"/>
    <s v="111"/>
    <n v="6026"/>
    <n v="250"/>
    <n v="296"/>
    <n v="546"/>
    <n v="1"/>
    <n v="181"/>
    <n v="16"/>
    <n v="17"/>
    <n v="6.0333333333333332"/>
    <n v="17.495890410958904"/>
    <s v="17-19"/>
    <s v="Z"/>
    <n v="14"/>
    <n v="15"/>
    <s v="1"/>
    <s v="05002025"/>
    <s v="2121"/>
    <s v="19-K04-01"/>
    <s v="P°#mß platba H"/>
    <n v="1.6146"/>
    <n v="1.6146"/>
    <n v="0"/>
    <x v="9"/>
    <x v="0"/>
    <m/>
    <n v="37384"/>
    <n v="0"/>
    <n v="0"/>
    <n v="0"/>
    <n v="100486.24560000001"/>
    <m/>
  </r>
  <r>
    <n v="30235738"/>
    <d v="2022-03-01T00:00:00"/>
    <d v="2022-01-11T00:00:00"/>
    <d v="2022-03-15T00:00:00"/>
    <s v="0557154807"/>
    <d v="2005-07-15T00:00:00"/>
    <s v="111"/>
    <n v="6024"/>
    <n v="169"/>
    <n v="10"/>
    <n v="179"/>
    <n v="0"/>
    <n v="179"/>
    <n v="17"/>
    <n v="17"/>
    <n v="5.9666666666666668"/>
    <n v="17.490410958904111"/>
    <s v="17-19"/>
    <s v="Z"/>
    <n v="63"/>
    <n v="64"/>
    <s v="5"/>
    <s v="05002025"/>
    <s v="2121"/>
    <s v="19-K08-02"/>
    <s v="P°#mß platba H"/>
    <n v="4.5654000000000003"/>
    <n v="4.5654000000000003"/>
    <n v="0"/>
    <x v="0"/>
    <x v="3"/>
    <m/>
    <n v="152905"/>
    <n v="0"/>
    <n v="0"/>
    <n v="0"/>
    <n v="284132.23440000002"/>
    <m/>
  </r>
  <r>
    <n v="30243364"/>
    <d v="2022-03-01T00:00:00"/>
    <d v="2022-02-23T00:00:00"/>
    <d v="2022-03-16T00:00:00"/>
    <s v="0558274475"/>
    <d v="2005-08-27T00:00:00"/>
    <s v="211"/>
    <n v="6024"/>
    <n v="126"/>
    <n v="53"/>
    <n v="179"/>
    <n v="0"/>
    <n v="179"/>
    <n v="17"/>
    <n v="17"/>
    <n v="5.9666666666666668"/>
    <n v="17.490410958904111"/>
    <s v="17-19"/>
    <s v="Z"/>
    <n v="21"/>
    <n v="22"/>
    <s v="1"/>
    <s v="05002025"/>
    <s v="2121"/>
    <s v="19-K06-02"/>
    <s v="P°#mß platba H"/>
    <n v="2.2951000000000001"/>
    <n v="2.2951000000000001"/>
    <n v="0"/>
    <x v="9"/>
    <x v="5"/>
    <s v="F191"/>
    <n v="61354"/>
    <n v="0"/>
    <n v="0"/>
    <n v="0"/>
    <n v="142837.84360000002"/>
    <m/>
  </r>
  <r>
    <n v="30217946"/>
    <d v="2022-07-01T00:00:00"/>
    <d v="2022-05-06T00:00:00"/>
    <d v="2022-07-15T00:00:00"/>
    <s v="0561084568"/>
    <d v="2005-11-08T00:00:00"/>
    <s v="207"/>
    <n v="6023"/>
    <n v="53"/>
    <n v="125"/>
    <n v="178"/>
    <n v="0"/>
    <n v="178"/>
    <n v="17"/>
    <n v="17"/>
    <n v="5.9333333333333336"/>
    <n v="17.487671232876714"/>
    <s v="17-19"/>
    <s v="Z"/>
    <n v="70"/>
    <n v="71"/>
    <s v="1"/>
    <s v="05002025"/>
    <s v="2121"/>
    <s v="19-K08-01"/>
    <s v="P°#mß platba H"/>
    <n v="4.972925"/>
    <n v="4.972925"/>
    <n v="0"/>
    <x v="2"/>
    <x v="23"/>
    <m/>
    <n v="178219"/>
    <n v="0"/>
    <n v="0"/>
    <n v="0"/>
    <n v="309494.96029999998"/>
    <m/>
  </r>
  <r>
    <n v="30216440"/>
    <d v="2022-02-01T00:00:00"/>
    <d v="2022-01-12T00:00:00"/>
    <d v="2022-02-22T00:00:00"/>
    <s v="0557204703"/>
    <d v="2005-07-20T00:00:00"/>
    <s v="205"/>
    <n v="6020"/>
    <n v="164"/>
    <n v="11"/>
    <n v="175"/>
    <n v="0"/>
    <n v="175"/>
    <n v="17"/>
    <n v="17"/>
    <n v="5.833333333333333"/>
    <n v="17.479452054794521"/>
    <s v="17-19"/>
    <s v="Z"/>
    <n v="41"/>
    <n v="42"/>
    <s v="1"/>
    <s v="05002025"/>
    <s v="2121"/>
    <s v="19-K08-02"/>
    <s v="P°#mß platba H"/>
    <n v="4.5654000000000003"/>
    <n v="4.5654000000000003"/>
    <n v="0"/>
    <x v="0"/>
    <x v="0"/>
    <m/>
    <n v="109235"/>
    <n v="20.91"/>
    <n v="0"/>
    <n v="0"/>
    <n v="284132.23440000002"/>
    <m/>
  </r>
  <r>
    <n v="30194936"/>
    <d v="2022-05-01T00:00:00"/>
    <d v="2022-03-21T00:00:00"/>
    <d v="2022-05-03T00:00:00"/>
    <s v="0560025092"/>
    <d v="2005-10-02T00:00:00"/>
    <s v="111"/>
    <n v="6014"/>
    <n v="90"/>
    <n v="79"/>
    <n v="169"/>
    <n v="0"/>
    <n v="169"/>
    <n v="17"/>
    <n v="17"/>
    <n v="5.6333333333333337"/>
    <n v="17.463013698630135"/>
    <s v="17-19"/>
    <s v="Z"/>
    <n v="43"/>
    <n v="44"/>
    <s v="1"/>
    <s v="05002025"/>
    <s v="2121"/>
    <s v="19-K08-01"/>
    <s v="P°#mß platba H"/>
    <n v="4.9150999999999998"/>
    <n v="4.9150999999999998"/>
    <n v="0"/>
    <x v="2"/>
    <x v="14"/>
    <s v="D696"/>
    <n v="98795"/>
    <n v="0"/>
    <n v="0"/>
    <n v="0"/>
    <n v="305896.16359999997"/>
    <m/>
  </r>
  <r>
    <n v="30240448"/>
    <d v="2022-01-01T00:00:00"/>
    <d v="2022-01-02T00:00:00"/>
    <d v="2022-01-05T00:00:00"/>
    <s v="0507192697"/>
    <d v="2005-07-19T00:00:00"/>
    <s v="209"/>
    <n v="6011"/>
    <n v="165"/>
    <n v="1"/>
    <n v="166"/>
    <n v="0"/>
    <n v="166"/>
    <n v="17"/>
    <n v="17"/>
    <n v="5.5333333333333332"/>
    <n v="17.454794520547946"/>
    <s v="17-19"/>
    <s v="M"/>
    <n v="3"/>
    <n v="4"/>
    <s v="5"/>
    <s v="05002025"/>
    <s v="2121"/>
    <s v="20-K02-03"/>
    <s v="PauÜßl"/>
    <n v="0.58679999999999999"/>
    <n v="0.58679999999999999"/>
    <n v="0"/>
    <x v="16"/>
    <x v="21"/>
    <s v="F608"/>
    <n v="13063"/>
    <n v="0"/>
    <n v="0"/>
    <n v="0"/>
    <n v="41565.44988"/>
    <m/>
  </r>
  <r>
    <n v="30203400"/>
    <d v="2022-05-01T00:00:00"/>
    <d v="2022-03-10T00:00:00"/>
    <d v="2022-05-06T00:00:00"/>
    <s v="0559254916"/>
    <d v="2005-09-25T00:00:00"/>
    <s v="111"/>
    <n v="6010"/>
    <n v="97"/>
    <n v="68"/>
    <n v="165"/>
    <n v="0"/>
    <n v="165"/>
    <n v="17"/>
    <n v="17"/>
    <n v="5.5"/>
    <n v="17.452054794520549"/>
    <s v="17-19"/>
    <s v="Z"/>
    <n v="57"/>
    <n v="58"/>
    <s v="1"/>
    <s v="05002025"/>
    <s v="2121"/>
    <s v="19-K08-01"/>
    <s v="P°#mß platba H"/>
    <n v="4.9150999999999998"/>
    <n v="4.9150999999999998"/>
    <n v="0"/>
    <x v="2"/>
    <x v="5"/>
    <m/>
    <n v="156593"/>
    <n v="0"/>
    <n v="0"/>
    <n v="0"/>
    <n v="305896.16359999997"/>
    <m/>
  </r>
  <r>
    <n v="30255253"/>
    <d v="2022-02-01T00:00:00"/>
    <d v="2021-11-15T00:00:00"/>
    <d v="2022-02-02T00:00:00"/>
    <s v="0459055091"/>
    <d v="2004-09-05T00:00:00"/>
    <s v="207"/>
    <n v="6280"/>
    <n v="117"/>
    <n v="46"/>
    <n v="163"/>
    <n v="0"/>
    <n v="163"/>
    <n v="17"/>
    <n v="17"/>
    <n v="5.4333333333333336"/>
    <n v="17.446575342465753"/>
    <s v="17-19"/>
    <s v="Z"/>
    <n v="79"/>
    <n v="80"/>
    <s v="1"/>
    <s v="05002025"/>
    <s v="2121"/>
    <s v="19-K08-02"/>
    <s v="P°#mß platba H"/>
    <n v="5.102506"/>
    <n v="5.102506"/>
    <n v="0"/>
    <x v="4"/>
    <x v="7"/>
    <m/>
    <n v="178830"/>
    <n v="0"/>
    <n v="0"/>
    <n v="0"/>
    <n v="317559.56341599999"/>
    <m/>
  </r>
  <r>
    <n v="30202646"/>
    <d v="2022-06-01T00:00:00"/>
    <d v="2022-05-09T00:00:00"/>
    <d v="2022-06-24T00:00:00"/>
    <s v="0561274912"/>
    <d v="2005-11-27T00:00:00"/>
    <s v="111"/>
    <n v="6007"/>
    <n v="34"/>
    <n v="128"/>
    <n v="162"/>
    <n v="0"/>
    <n v="162"/>
    <n v="17"/>
    <n v="17"/>
    <n v="5.4"/>
    <n v="17.443835616438356"/>
    <s v="17-19"/>
    <s v="Z"/>
    <n v="46"/>
    <n v="47"/>
    <s v="1"/>
    <s v="05002025"/>
    <s v="2121"/>
    <s v="19-K08-01"/>
    <s v="P°#mß platba H"/>
    <n v="4.9150999999999998"/>
    <n v="4.9150999999999998"/>
    <n v="0"/>
    <x v="9"/>
    <x v="22"/>
    <m/>
    <n v="109015"/>
    <n v="0"/>
    <n v="0"/>
    <n v="0"/>
    <n v="305896.16359999997"/>
    <m/>
  </r>
  <r>
    <n v="30230976"/>
    <d v="2022-05-01T00:00:00"/>
    <d v="2022-05-10T00:00:00"/>
    <d v="2022-05-26T00:00:00"/>
    <s v="0561295416"/>
    <d v="2005-11-29T00:00:00"/>
    <s v="111"/>
    <n v="6006"/>
    <n v="32"/>
    <n v="129"/>
    <n v="161"/>
    <n v="0"/>
    <n v="161"/>
    <n v="17"/>
    <n v="17"/>
    <n v="5.3666666666666663"/>
    <n v="17.44109589041096"/>
    <s v="17-19"/>
    <s v="Z"/>
    <n v="16"/>
    <n v="17"/>
    <s v="1"/>
    <s v="05002025"/>
    <s v="2121"/>
    <s v="19-K05-01"/>
    <s v="P°#mß platba H"/>
    <n v="2.0066000000000002"/>
    <n v="2.0066000000000002"/>
    <n v="0"/>
    <x v="2"/>
    <x v="0"/>
    <m/>
    <n v="51301"/>
    <n v="0"/>
    <n v="0"/>
    <n v="0"/>
    <n v="124882.75760000001"/>
    <m/>
  </r>
  <r>
    <n v="30199660"/>
    <d v="2022-07-01T00:00:00"/>
    <d v="2022-05-28T00:00:00"/>
    <d v="2022-07-15T00:00:00"/>
    <s v="0562244463"/>
    <d v="2005-12-24T00:00:00"/>
    <s v="211"/>
    <n v="5999"/>
    <n v="7"/>
    <n v="147"/>
    <n v="154"/>
    <n v="0"/>
    <n v="154"/>
    <n v="17"/>
    <n v="17"/>
    <n v="5.1333333333333337"/>
    <n v="17.421917808219177"/>
    <s v="17-19"/>
    <s v="Z"/>
    <n v="48"/>
    <n v="49"/>
    <s v="1"/>
    <s v="05002025"/>
    <s v="2121"/>
    <s v="19-K08-01"/>
    <s v="P°#mß platba H"/>
    <n v="4.9150999999999998"/>
    <n v="4.9150999999999998"/>
    <n v="0"/>
    <x v="17"/>
    <x v="24"/>
    <m/>
    <n v="107429"/>
    <n v="0"/>
    <n v="0"/>
    <n v="0"/>
    <n v="305896.16359999997"/>
    <m/>
  </r>
  <r>
    <n v="30236945"/>
    <d v="2022-02-01T00:00:00"/>
    <d v="2022-01-23T00:00:00"/>
    <d v="2022-02-16T00:00:00"/>
    <s v="0558304549"/>
    <d v="2005-08-30T00:00:00"/>
    <s v="111"/>
    <n v="5990"/>
    <n v="123"/>
    <n v="22"/>
    <n v="145"/>
    <n v="0"/>
    <n v="145"/>
    <n v="17"/>
    <n v="17"/>
    <n v="4.833333333333333"/>
    <n v="17.397260273972602"/>
    <s v="17-19"/>
    <s v="Z"/>
    <n v="24"/>
    <n v="25"/>
    <s v="1"/>
    <s v="05002025"/>
    <s v="2121"/>
    <s v="19-K06-02"/>
    <s v="P°#mß platba H"/>
    <n v="2.2951000000000001"/>
    <n v="2.2951000000000001"/>
    <n v="0"/>
    <x v="2"/>
    <x v="0"/>
    <m/>
    <n v="63782"/>
    <n v="0"/>
    <n v="0"/>
    <n v="0"/>
    <n v="142837.84360000002"/>
    <m/>
  </r>
  <r>
    <n v="30268372"/>
    <d v="2022-06-01T00:00:00"/>
    <d v="2022-05-04T00:00:00"/>
    <d v="2022-06-09T00:00:00"/>
    <s v="0562127423"/>
    <d v="2005-12-12T00:00:00"/>
    <s v="207"/>
    <n v="5987"/>
    <n v="19"/>
    <n v="123"/>
    <n v="142"/>
    <n v="0"/>
    <n v="142"/>
    <n v="17"/>
    <n v="17"/>
    <n v="4.7333333333333334"/>
    <n v="17.389041095890413"/>
    <s v="17-19"/>
    <s v="Z"/>
    <n v="36"/>
    <n v="37"/>
    <s v="1"/>
    <s v="05002025"/>
    <s v="2121"/>
    <s v="19-K08-01"/>
    <s v="P°#mß platba H"/>
    <n v="4.9150999999999998"/>
    <n v="4.9150999999999998"/>
    <n v="0"/>
    <x v="18"/>
    <x v="0"/>
    <m/>
    <n v="105032"/>
    <n v="0"/>
    <n v="0"/>
    <n v="0"/>
    <n v="305896.16359999997"/>
    <m/>
  </r>
  <r>
    <n v="30263541"/>
    <d v="2022-07-01T00:00:00"/>
    <d v="2022-05-12T00:00:00"/>
    <d v="2022-07-20T00:00:00"/>
    <s v="0562212409"/>
    <d v="2005-12-21T00:00:00"/>
    <s v="111"/>
    <n v="5986"/>
    <n v="10"/>
    <n v="131"/>
    <n v="141"/>
    <n v="0"/>
    <n v="141"/>
    <n v="17"/>
    <n v="17"/>
    <n v="4.7"/>
    <n v="17.386301369863013"/>
    <s v="17-19"/>
    <s v="Z"/>
    <n v="69"/>
    <n v="70"/>
    <s v="6"/>
    <s v="05002025"/>
    <s v="2121"/>
    <s v="19-K08-01"/>
    <s v="P°#mß platba H"/>
    <n v="5.0307490000000001"/>
    <n v="5.0307490000000001"/>
    <n v="0"/>
    <x v="3"/>
    <x v="2"/>
    <m/>
    <n v="163518"/>
    <n v="0"/>
    <n v="0"/>
    <n v="0"/>
    <n v="313093.69476400001"/>
    <m/>
  </r>
  <r>
    <n v="30257175"/>
    <d v="2022-05-01T00:00:00"/>
    <d v="2022-04-05T00:00:00"/>
    <d v="2022-05-17T00:00:00"/>
    <s v="0561172964"/>
    <d v="2005-11-17T00:00:00"/>
    <s v="207"/>
    <n v="5983"/>
    <n v="44"/>
    <n v="94"/>
    <n v="138"/>
    <n v="0"/>
    <n v="138"/>
    <n v="17"/>
    <n v="17"/>
    <n v="4.5999999999999996"/>
    <n v="17.378082191780823"/>
    <s v="17-19"/>
    <s v="Z"/>
    <n v="42"/>
    <n v="43"/>
    <s v="1"/>
    <s v="05002025"/>
    <s v="2121"/>
    <s v="19-K08-01"/>
    <s v="P°#mß platba H"/>
    <n v="4.9150999999999998"/>
    <n v="4.9150999999999998"/>
    <n v="0"/>
    <x v="0"/>
    <x v="0"/>
    <m/>
    <n v="103475"/>
    <n v="0"/>
    <n v="0"/>
    <n v="0"/>
    <n v="305896.16359999997"/>
    <m/>
  </r>
  <r>
    <n v="30206858"/>
    <d v="2022-12-01T00:00:00"/>
    <d v="2022-11-24T00:00:00"/>
    <d v="2022-12-19T00:00:00"/>
    <s v="0657164475"/>
    <d v="2006-07-16T00:00:00"/>
    <s v="111"/>
    <n v="5975"/>
    <n v="168"/>
    <n v="327"/>
    <n v="495"/>
    <n v="1"/>
    <n v="130"/>
    <n v="16"/>
    <n v="17"/>
    <n v="4.333333333333333"/>
    <n v="17.356164383561644"/>
    <s v="17-19"/>
    <s v="Z"/>
    <n v="25"/>
    <n v="26"/>
    <s v="1"/>
    <s v="05002025"/>
    <s v="2121"/>
    <s v="19-K06-01"/>
    <s v="P°#mß platba H"/>
    <n v="2.5385"/>
    <n v="2.5385"/>
    <n v="0"/>
    <x v="2"/>
    <x v="0"/>
    <m/>
    <n v="58853"/>
    <n v="0"/>
    <n v="0"/>
    <n v="0"/>
    <n v="157986.08600000001"/>
    <m/>
  </r>
  <r>
    <n v="30236476"/>
    <d v="2022-11-01T00:00:00"/>
    <d v="2022-10-20T00:00:00"/>
    <d v="2022-11-16T00:00:00"/>
    <s v="0656224734"/>
    <d v="2006-06-22T00:00:00"/>
    <s v="111"/>
    <n v="5964"/>
    <n v="192"/>
    <n v="292"/>
    <n v="484"/>
    <n v="1"/>
    <n v="119"/>
    <n v="16"/>
    <n v="17"/>
    <n v="3.9666666666666668"/>
    <n v="17.326027397260273"/>
    <s v="17-19"/>
    <s v="Z"/>
    <n v="27"/>
    <n v="28"/>
    <s v="1"/>
    <s v="05002025"/>
    <s v="2121"/>
    <s v="19-K06-01"/>
    <s v="P°#mß platba H"/>
    <n v="2.5385"/>
    <n v="2.5385"/>
    <n v="0"/>
    <x v="2"/>
    <x v="0"/>
    <m/>
    <n v="64544"/>
    <n v="55.78"/>
    <n v="0"/>
    <n v="0"/>
    <n v="157986.08600000001"/>
    <m/>
  </r>
  <r>
    <n v="30271803"/>
    <d v="2022-09-01T00:00:00"/>
    <d v="2022-09-15T00:00:00"/>
    <d v="2022-09-30T00:00:00"/>
    <s v="0655201954"/>
    <d v="2006-05-20T00:00:00"/>
    <s v="205"/>
    <n v="5962"/>
    <n v="225"/>
    <n v="257"/>
    <n v="482"/>
    <n v="1"/>
    <n v="117"/>
    <n v="16"/>
    <n v="17"/>
    <n v="3.9"/>
    <n v="17.32054794520548"/>
    <s v="17-19"/>
    <s v="Z"/>
    <n v="15"/>
    <n v="16"/>
    <s v="1"/>
    <s v="05002025"/>
    <s v="2121"/>
    <s v="19-K05-01"/>
    <s v="P°#mß platba H"/>
    <n v="2.0066000000000002"/>
    <n v="2.0066000000000002"/>
    <n v="0"/>
    <x v="2"/>
    <x v="0"/>
    <m/>
    <n v="38133"/>
    <n v="0"/>
    <n v="0"/>
    <n v="0"/>
    <n v="124882.75760000001"/>
    <m/>
  </r>
  <r>
    <n v="30264784"/>
    <d v="2022-05-01T00:00:00"/>
    <d v="2022-04-03T00:00:00"/>
    <d v="2022-05-05T00:00:00"/>
    <s v="0512084749"/>
    <d v="2005-12-08T00:00:00"/>
    <s v="207"/>
    <n v="5960"/>
    <n v="23"/>
    <n v="92"/>
    <n v="115"/>
    <n v="0"/>
    <n v="115"/>
    <n v="17"/>
    <n v="17"/>
    <n v="3.8333333333333335"/>
    <n v="17.315068493150687"/>
    <s v="17-19"/>
    <s v="M"/>
    <n v="32"/>
    <n v="33"/>
    <s v="1"/>
    <s v="05002025"/>
    <s v="2121"/>
    <s v="19-K08-01"/>
    <s v="P°#mß platba H"/>
    <n v="4.9150999999999998"/>
    <n v="4.9150999999999998"/>
    <n v="0"/>
    <x v="15"/>
    <x v="25"/>
    <s v="R391"/>
    <n v="108485"/>
    <n v="0"/>
    <n v="0"/>
    <n v="0"/>
    <n v="305896.16359999997"/>
    <m/>
  </r>
  <r>
    <n v="30199251"/>
    <d v="2022-06-01T00:00:00"/>
    <d v="2022-05-17T00:00:00"/>
    <d v="2022-06-22T00:00:00"/>
    <s v="0651284920"/>
    <d v="2006-01-28T00:00:00"/>
    <s v="211"/>
    <n v="5953"/>
    <n v="337"/>
    <n v="136"/>
    <n v="473"/>
    <n v="1"/>
    <n v="108"/>
    <n v="16"/>
    <n v="17"/>
    <n v="3.6"/>
    <n v="17.295890410958904"/>
    <s v="17-19"/>
    <s v="Z"/>
    <n v="36"/>
    <n v="37"/>
    <s v="1"/>
    <s v="05002025"/>
    <s v="2121"/>
    <s v="19-K07-01"/>
    <s v="P°#mß platba H"/>
    <n v="3.0285000000000002"/>
    <n v="3.0285000000000002"/>
    <n v="0"/>
    <x v="19"/>
    <x v="5"/>
    <s v="E780"/>
    <n v="96281"/>
    <n v="0"/>
    <n v="0"/>
    <n v="0"/>
    <n v="188481.72600000002"/>
    <m/>
  </r>
  <r>
    <n v="30202831"/>
    <d v="2022-02-01T00:00:00"/>
    <d v="2022-02-23T00:00:00"/>
    <d v="2022-02-23T00:00:00"/>
    <s v="0511071957"/>
    <d v="2005-11-07T00:00:00"/>
    <s v="205"/>
    <n v="5952"/>
    <n v="54"/>
    <n v="53"/>
    <n v="107"/>
    <n v="0"/>
    <n v="107"/>
    <n v="17"/>
    <n v="17"/>
    <n v="3.5666666666666669"/>
    <n v="17.293150684931508"/>
    <s v="17-19"/>
    <s v="M"/>
    <n v="1"/>
    <n v="1"/>
    <s v="5"/>
    <s v="05002025"/>
    <s v="2121"/>
    <s v="19-K01-02"/>
    <s v="P°#mß platba H"/>
    <n v="0.36433300000000002"/>
    <n v="0.36433300000000002"/>
    <n v="0"/>
    <x v="20"/>
    <x v="26"/>
    <s v="F432"/>
    <n v="3362"/>
    <n v="0"/>
    <n v="0"/>
    <n v="0"/>
    <n v="22674.628588"/>
    <m/>
  </r>
  <r>
    <n v="30203238"/>
    <d v="2022-09-01T00:00:00"/>
    <d v="2022-09-25T00:00:00"/>
    <d v="2022-09-30T00:00:00"/>
    <s v="0656174640"/>
    <d v="2006-06-17T00:00:00"/>
    <s v="207"/>
    <n v="5944"/>
    <n v="197"/>
    <n v="267"/>
    <n v="464"/>
    <n v="1"/>
    <n v="99"/>
    <n v="16"/>
    <n v="17"/>
    <n v="3.3"/>
    <n v="17.271232876712329"/>
    <s v="17-19"/>
    <s v="Z"/>
    <n v="5"/>
    <n v="6"/>
    <s v="6"/>
    <s v="05002025"/>
    <s v="2121"/>
    <s v="19-K03-01"/>
    <s v="P°#mß platba H"/>
    <n v="1.3039000000000001"/>
    <n v="1.3039000000000001"/>
    <n v="0"/>
    <x v="2"/>
    <x v="0"/>
    <m/>
    <n v="16638"/>
    <n v="0"/>
    <n v="0"/>
    <n v="0"/>
    <n v="81149.520400000009"/>
    <m/>
  </r>
  <r>
    <n v="30210698"/>
    <d v="2022-10-01T00:00:00"/>
    <d v="2022-09-02T00:00:00"/>
    <d v="2022-10-12T00:00:00"/>
    <s v="0655274499"/>
    <d v="2006-05-27T00:00:00"/>
    <s v="207"/>
    <n v="5942"/>
    <n v="218"/>
    <n v="244"/>
    <n v="462"/>
    <n v="1"/>
    <n v="97"/>
    <n v="16"/>
    <n v="17"/>
    <n v="3.2333333333333334"/>
    <n v="17.265753424657536"/>
    <s v="17-19"/>
    <s v="Z"/>
    <n v="40"/>
    <n v="41"/>
    <s v="1"/>
    <s v="05002025"/>
    <s v="2121"/>
    <s v="19-K08-01"/>
    <s v="P°#mß platba H"/>
    <n v="4.9150999999999998"/>
    <n v="4.9150999999999998"/>
    <n v="0"/>
    <x v="0"/>
    <x v="16"/>
    <s v="D689"/>
    <n v="92454"/>
    <n v="0"/>
    <n v="0"/>
    <n v="0"/>
    <n v="305896.16359999997"/>
    <m/>
  </r>
  <r>
    <n v="30248672"/>
    <d v="2022-10-01T00:00:00"/>
    <d v="2022-10-05T00:00:00"/>
    <d v="2022-10-18T00:00:00"/>
    <s v="0657082404"/>
    <d v="2006-07-08T00:00:00"/>
    <s v="111"/>
    <n v="5933"/>
    <n v="176"/>
    <n v="277"/>
    <n v="453"/>
    <n v="1"/>
    <n v="88"/>
    <n v="16"/>
    <n v="17"/>
    <n v="2.9333333333333331"/>
    <n v="17.241095890410961"/>
    <s v="17-19"/>
    <s v="Z"/>
    <n v="13"/>
    <n v="14"/>
    <s v="5"/>
    <s v="05002025"/>
    <s v="2121"/>
    <s v="19-K04-01"/>
    <s v="P°#mß platba H"/>
    <n v="1.6146"/>
    <n v="1.6146"/>
    <n v="0"/>
    <x v="2"/>
    <x v="5"/>
    <m/>
    <n v="41292"/>
    <n v="0"/>
    <n v="0"/>
    <n v="0"/>
    <n v="100486.24560000001"/>
    <m/>
  </r>
  <r>
    <n v="30262614"/>
    <d v="2022-05-01T00:00:00"/>
    <d v="2022-03-29T00:00:00"/>
    <d v="2022-05-27T00:00:00"/>
    <s v="0651091958"/>
    <d v="2006-01-09T00:00:00"/>
    <s v="205"/>
    <n v="5923"/>
    <n v="356"/>
    <n v="87"/>
    <n v="443"/>
    <n v="1"/>
    <n v="78"/>
    <n v="16"/>
    <n v="17"/>
    <n v="2.6"/>
    <n v="17.213698630136985"/>
    <s v="17-19"/>
    <s v="Z"/>
    <n v="59"/>
    <n v="60"/>
    <s v="1"/>
    <s v="05002025"/>
    <s v="2121"/>
    <s v="19-K08-01"/>
    <s v="P°#mß platba H"/>
    <n v="4.9150999999999998"/>
    <n v="4.9150999999999998"/>
    <n v="0"/>
    <x v="3"/>
    <x v="2"/>
    <s v="S507"/>
    <n v="144205"/>
    <n v="0"/>
    <n v="0"/>
    <n v="0"/>
    <n v="305896.16359999997"/>
    <m/>
  </r>
  <r>
    <n v="30263590"/>
    <d v="2022-04-01T00:00:00"/>
    <d v="2022-03-11T00:00:00"/>
    <d v="2022-04-06T00:00:00"/>
    <s v="0562256871"/>
    <d v="2005-12-25T00:00:00"/>
    <s v="207"/>
    <n v="5920"/>
    <n v="6"/>
    <n v="69"/>
    <n v="75"/>
    <n v="0"/>
    <n v="75"/>
    <n v="17"/>
    <n v="17"/>
    <n v="2.5"/>
    <n v="17.205479452054796"/>
    <s v="17-19"/>
    <s v="Z"/>
    <n v="26"/>
    <n v="27"/>
    <s v="1"/>
    <s v="05002025"/>
    <s v="2121"/>
    <s v="19-K07-02"/>
    <s v="P°#mß platba H"/>
    <n v="2.6067"/>
    <n v="2.6067"/>
    <n v="0"/>
    <x v="2"/>
    <x v="0"/>
    <m/>
    <n v="56193"/>
    <n v="0"/>
    <n v="0"/>
    <n v="0"/>
    <n v="162230.58120000002"/>
    <m/>
  </r>
  <r>
    <n v="30267912"/>
    <d v="2022-08-01T00:00:00"/>
    <d v="2022-08-01T00:00:00"/>
    <d v="2022-08-30T00:00:00"/>
    <s v="0654514102"/>
    <d v="2006-05-21T00:00:00"/>
    <s v="111"/>
    <n v="5916"/>
    <n v="224"/>
    <n v="212"/>
    <n v="436"/>
    <n v="1"/>
    <n v="71"/>
    <n v="16"/>
    <n v="17"/>
    <n v="2.3666666666666667"/>
    <n v="17.194520547945206"/>
    <s v="17-19"/>
    <s v="Z"/>
    <n v="29"/>
    <n v="30"/>
    <s v="1"/>
    <s v="05002025"/>
    <s v="2121"/>
    <s v="19-K06-01"/>
    <s v="P°#mß platba H"/>
    <n v="2.5385"/>
    <n v="2.5385"/>
    <n v="0"/>
    <x v="2"/>
    <x v="0"/>
    <m/>
    <n v="84276"/>
    <n v="21.18"/>
    <n v="0"/>
    <n v="0"/>
    <n v="157986.08600000001"/>
    <m/>
  </r>
  <r>
    <n v="30211740"/>
    <d v="2022-12-01T00:00:00"/>
    <d v="2022-12-01T00:00:00"/>
    <d v="2022-12-29T00:00:00"/>
    <s v="0659234642"/>
    <d v="2006-09-23T00:00:00"/>
    <s v="111"/>
    <n v="5913"/>
    <n v="99"/>
    <n v="334"/>
    <n v="433"/>
    <n v="1"/>
    <n v="68"/>
    <n v="16"/>
    <n v="17"/>
    <n v="2.2666666666666666"/>
    <n v="17.186301369863013"/>
    <s v="17-19"/>
    <s v="Z"/>
    <n v="28"/>
    <n v="29"/>
    <s v="1"/>
    <s v="05002025"/>
    <s v="2121"/>
    <s v="19-K05-01"/>
    <s v="P°#mß platba H"/>
    <n v="2.0066000000000002"/>
    <n v="2.0066000000000002"/>
    <n v="0"/>
    <x v="10"/>
    <x v="27"/>
    <m/>
    <n v="142074"/>
    <n v="0"/>
    <n v="0"/>
    <n v="0"/>
    <n v="124882.75760000001"/>
    <m/>
  </r>
  <r>
    <n v="30247303"/>
    <d v="2022-12-01T00:00:00"/>
    <d v="2022-10-30T00:00:00"/>
    <d v="2022-12-22T00:00:00"/>
    <s v="0658238735"/>
    <d v="2006-08-23T00:00:00"/>
    <s v="111"/>
    <n v="5912"/>
    <n v="130"/>
    <n v="302"/>
    <n v="432"/>
    <n v="1"/>
    <n v="67"/>
    <n v="16"/>
    <n v="17"/>
    <n v="2.2333333333333334"/>
    <n v="17.183561643835617"/>
    <s v="17-19"/>
    <s v="Z"/>
    <n v="53"/>
    <n v="54"/>
    <s v="1"/>
    <s v="05002025"/>
    <s v="2121"/>
    <s v="19-K08-01"/>
    <s v="P°#mß platba H"/>
    <n v="4.9150999999999998"/>
    <n v="4.9150999999999998"/>
    <n v="0"/>
    <x v="0"/>
    <x v="28"/>
    <m/>
    <n v="126087"/>
    <n v="0"/>
    <n v="0"/>
    <n v="0"/>
    <n v="305896.16359999997"/>
    <m/>
  </r>
  <r>
    <n v="30194073"/>
    <d v="2022-11-01T00:00:00"/>
    <d v="2022-10-27T00:00:00"/>
    <d v="2022-11-22T00:00:00"/>
    <s v="0658275090"/>
    <d v="2006-08-27T00:00:00"/>
    <s v="211"/>
    <n v="5905"/>
    <n v="126"/>
    <n v="299"/>
    <n v="425"/>
    <n v="1"/>
    <n v="60"/>
    <n v="16"/>
    <n v="17"/>
    <n v="2"/>
    <n v="17.164383561643834"/>
    <s v="17-19"/>
    <s v="Z"/>
    <n v="26"/>
    <n v="27"/>
    <s v="1"/>
    <s v="05002025"/>
    <s v="2121"/>
    <s v="19-K07-01"/>
    <s v="P°#mß platba H"/>
    <n v="3.0285000000000002"/>
    <n v="3.0285000000000002"/>
    <n v="0"/>
    <x v="2"/>
    <x v="14"/>
    <s v="F608"/>
    <n v="68416"/>
    <n v="0"/>
    <n v="0"/>
    <n v="0"/>
    <n v="188481.72600000002"/>
    <m/>
  </r>
  <r>
    <n v="30203099"/>
    <d v="2022-08-01T00:00:00"/>
    <d v="2022-07-26T00:00:00"/>
    <d v="2022-08-10T00:00:00"/>
    <s v="0655284674"/>
    <d v="2006-05-28T00:00:00"/>
    <s v="111"/>
    <n v="5903"/>
    <n v="217"/>
    <n v="206"/>
    <n v="423"/>
    <n v="1"/>
    <n v="58"/>
    <n v="16"/>
    <n v="17"/>
    <n v="1.9333333333333333"/>
    <n v="17.158904109589042"/>
    <s v="17-19"/>
    <s v="Z"/>
    <n v="15"/>
    <n v="16"/>
    <s v="1"/>
    <s v="05002025"/>
    <s v="2121"/>
    <s v="19-K04-01"/>
    <s v="P°#mß platba H"/>
    <n v="1.6146"/>
    <n v="1.6146"/>
    <n v="0"/>
    <x v="2"/>
    <x v="22"/>
    <s v="N911"/>
    <n v="31949"/>
    <n v="0"/>
    <n v="0"/>
    <n v="0"/>
    <n v="100486.24560000001"/>
    <m/>
  </r>
  <r>
    <n v="30258844"/>
    <d v="2022-03-01T00:00:00"/>
    <d v="2022-01-28T00:00:00"/>
    <d v="2022-03-02T00:00:00"/>
    <s v="0512194936"/>
    <d v="2005-12-19T00:00:00"/>
    <s v="207"/>
    <n v="5884"/>
    <n v="12"/>
    <n v="27"/>
    <n v="39"/>
    <n v="0"/>
    <n v="39"/>
    <n v="17"/>
    <n v="17"/>
    <n v="1.3"/>
    <n v="17.106849315068494"/>
    <s v="17-19"/>
    <s v="M"/>
    <n v="33"/>
    <n v="34"/>
    <s v="1"/>
    <s v="05002025"/>
    <s v="2121"/>
    <s v="19-K08-02"/>
    <s v="P°#mß platba H"/>
    <n v="4.5654000000000003"/>
    <n v="4.5654000000000003"/>
    <n v="0"/>
    <x v="1"/>
    <x v="20"/>
    <s v="F101"/>
    <n v="105599"/>
    <n v="0"/>
    <n v="0"/>
    <n v="0"/>
    <n v="284132.23440000002"/>
    <m/>
  </r>
  <r>
    <n v="30194248"/>
    <d v="2022-12-01T00:00:00"/>
    <d v="2022-11-03T00:00:00"/>
    <d v="2022-12-02T00:00:00"/>
    <s v="0659245114"/>
    <d v="2006-09-24T00:00:00"/>
    <s v="111"/>
    <n v="5884"/>
    <n v="98"/>
    <n v="306"/>
    <n v="404"/>
    <n v="1"/>
    <n v="39"/>
    <n v="16"/>
    <n v="17"/>
    <n v="1.3"/>
    <n v="17.106849315068494"/>
    <s v="17-19"/>
    <s v="Z"/>
    <n v="29"/>
    <n v="30"/>
    <s v="5"/>
    <s v="05002025"/>
    <s v="2121"/>
    <s v="19-K07-01"/>
    <s v="P°#mß platba H"/>
    <n v="3.0285000000000002"/>
    <n v="3.0285000000000002"/>
    <n v="0"/>
    <x v="2"/>
    <x v="5"/>
    <m/>
    <n v="64038"/>
    <n v="0"/>
    <n v="0"/>
    <n v="0"/>
    <n v="188481.72600000002"/>
    <m/>
  </r>
  <r>
    <n v="30194051"/>
    <d v="2022-05-01T00:00:00"/>
    <d v="2022-05-21T00:00:00"/>
    <d v="2022-05-25T00:00:00"/>
    <s v="0654148121"/>
    <d v="2006-04-14T00:00:00"/>
    <s v="207"/>
    <n v="5881"/>
    <n v="261"/>
    <n v="140"/>
    <n v="401"/>
    <n v="1"/>
    <n v="36"/>
    <n v="16"/>
    <n v="17"/>
    <n v="1.2"/>
    <n v="17.098630136986301"/>
    <s v="17-19"/>
    <s v="Z"/>
    <n v="4"/>
    <n v="5"/>
    <s v="2"/>
    <s v="05002025"/>
    <s v="2121"/>
    <s v="19-K02-01"/>
    <s v="P°#mß platba H"/>
    <n v="1.093"/>
    <n v="1.093"/>
    <n v="0"/>
    <x v="0"/>
    <x v="29"/>
    <m/>
    <n v="10831"/>
    <n v="0"/>
    <n v="0"/>
    <n v="0"/>
    <n v="68023.948000000004"/>
    <m/>
  </r>
  <r>
    <n v="30213280"/>
    <d v="2022-12-01T00:00:00"/>
    <d v="2022-11-10T00:00:00"/>
    <d v="2022-12-20T00:00:00"/>
    <s v="0660078914"/>
    <d v="2006-10-07T00:00:00"/>
    <s v="207"/>
    <n v="5878"/>
    <n v="85"/>
    <n v="313"/>
    <n v="398"/>
    <n v="1"/>
    <n v="33"/>
    <n v="16"/>
    <n v="17"/>
    <n v="1.1000000000000001"/>
    <n v="17.090410958904108"/>
    <s v="17-19"/>
    <s v="Z"/>
    <n v="40"/>
    <n v="41"/>
    <s v="1"/>
    <s v="05002025"/>
    <s v="2121"/>
    <s v="19-K08-01"/>
    <s v="P°#mß platba H"/>
    <n v="4.9150999999999998"/>
    <n v="4.9150999999999998"/>
    <n v="0"/>
    <x v="0"/>
    <x v="30"/>
    <m/>
    <n v="110108"/>
    <n v="0"/>
    <n v="0"/>
    <n v="0"/>
    <n v="305896.16359999997"/>
    <m/>
  </r>
  <r>
    <n v="30213289"/>
    <d v="2022-08-01T00:00:00"/>
    <d v="2022-08-19T00:00:00"/>
    <d v="2022-08-19T00:00:00"/>
    <s v="0657214646"/>
    <d v="2006-07-21T00:00:00"/>
    <s v="111"/>
    <n v="5873"/>
    <n v="163"/>
    <n v="230"/>
    <n v="393"/>
    <n v="1"/>
    <n v="28"/>
    <n v="16"/>
    <n v="17"/>
    <n v="0.93333333333333335"/>
    <n v="17.076712328767123"/>
    <s v="17-19"/>
    <s v="Z"/>
    <n v="1"/>
    <n v="1"/>
    <s v="6"/>
    <s v="05002025"/>
    <s v="2121"/>
    <s v="19-K01-01"/>
    <s v="P°#mß platba H"/>
    <n v="0.36433300000000002"/>
    <n v="0.36433300000000002"/>
    <n v="0"/>
    <x v="2"/>
    <x v="0"/>
    <m/>
    <n v="7080"/>
    <n v="0"/>
    <n v="0"/>
    <n v="0"/>
    <n v="22674.628588"/>
    <m/>
  </r>
  <r>
    <n v="30258755"/>
    <d v="2022-06-01T00:00:00"/>
    <d v="2022-05-30T00:00:00"/>
    <d v="2022-06-27T00:00:00"/>
    <s v="0655021950"/>
    <d v="2006-05-02T00:00:00"/>
    <s v="205"/>
    <n v="5872"/>
    <n v="243"/>
    <n v="149"/>
    <n v="392"/>
    <n v="1"/>
    <n v="27"/>
    <n v="16"/>
    <n v="17"/>
    <n v="0.9"/>
    <n v="17.073972602739726"/>
    <s v="17-19"/>
    <s v="Z"/>
    <n v="28"/>
    <n v="29"/>
    <s v="1"/>
    <s v="05002025"/>
    <s v="2121"/>
    <s v="19-K06-01"/>
    <s v="P°#mß platba H"/>
    <n v="2.5385"/>
    <n v="2.5385"/>
    <n v="0"/>
    <x v="21"/>
    <x v="0"/>
    <m/>
    <n v="93981"/>
    <n v="16.78"/>
    <n v="0"/>
    <n v="0"/>
    <n v="157986.08600000001"/>
    <m/>
  </r>
  <r>
    <n v="30194255"/>
    <d v="2022-11-01T00:00:00"/>
    <d v="2022-10-17T00:00:00"/>
    <d v="2022-11-07T00:00:00"/>
    <s v="0659195097"/>
    <d v="2006-09-19T00:00:00"/>
    <s v="111"/>
    <n v="5872"/>
    <n v="103"/>
    <n v="289"/>
    <n v="392"/>
    <n v="1"/>
    <n v="27"/>
    <n v="16"/>
    <n v="17"/>
    <n v="0.9"/>
    <n v="17.073972602739726"/>
    <s v="17-19"/>
    <s v="Z"/>
    <n v="21"/>
    <n v="22"/>
    <s v="1"/>
    <s v="05002025"/>
    <s v="2121"/>
    <s v="19-K06-01"/>
    <s v="P°#mß platba H"/>
    <n v="2.5385"/>
    <n v="2.5385"/>
    <n v="0"/>
    <x v="0"/>
    <x v="0"/>
    <m/>
    <n v="60322"/>
    <n v="0"/>
    <n v="0"/>
    <n v="0"/>
    <n v="157986.08600000001"/>
    <m/>
  </r>
  <r>
    <n v="30204968"/>
    <d v="2022-12-01T00:00:00"/>
    <d v="2022-10-11T00:00:00"/>
    <d v="2022-12-14T00:00:00"/>
    <s v="0659214358"/>
    <d v="2006-09-21T00:00:00"/>
    <s v="211"/>
    <n v="5864"/>
    <n v="101"/>
    <n v="283"/>
    <n v="384"/>
    <n v="1"/>
    <n v="19"/>
    <n v="16"/>
    <n v="17"/>
    <n v="0.6333333333333333"/>
    <n v="17.052054794520547"/>
    <s v="17-19"/>
    <s v="Z"/>
    <n v="64"/>
    <n v="65"/>
    <s v="1"/>
    <s v="05002025"/>
    <s v="2121"/>
    <s v="19-K08-01"/>
    <s v="P°#mß platba H"/>
    <n v="4.9150999999999998"/>
    <n v="4.9150999999999998"/>
    <n v="0"/>
    <x v="0"/>
    <x v="8"/>
    <m/>
    <n v="187045"/>
    <n v="0"/>
    <n v="333.71"/>
    <n v="0"/>
    <n v="305896.16359999997"/>
    <m/>
  </r>
  <r>
    <n v="30195054"/>
    <d v="2022-03-01T00:00:00"/>
    <d v="2022-03-04T00:00:00"/>
    <d v="2022-03-23T00:00:00"/>
    <s v="0652134912"/>
    <d v="2006-02-13T00:00:00"/>
    <s v="111"/>
    <n v="5863"/>
    <n v="321"/>
    <n v="62"/>
    <n v="383"/>
    <n v="1"/>
    <n v="18"/>
    <n v="16"/>
    <n v="17"/>
    <n v="0.6"/>
    <n v="17.049315068493151"/>
    <s v="17-19"/>
    <s v="Z"/>
    <n v="19"/>
    <n v="20"/>
    <s v="1"/>
    <s v="05002025"/>
    <s v="2121"/>
    <s v="19-K05-01"/>
    <s v="P°#mß platba H"/>
    <n v="2.0066000000000002"/>
    <n v="2.0066000000000002"/>
    <n v="0"/>
    <x v="5"/>
    <x v="8"/>
    <m/>
    <n v="46406"/>
    <n v="0"/>
    <n v="0"/>
    <n v="0"/>
    <n v="124882.75760000001"/>
    <m/>
  </r>
  <r>
    <n v="30235592"/>
    <d v="2022-01-01T00:00:00"/>
    <d v="2021-11-24T00:00:00"/>
    <d v="2022-01-20T00:00:00"/>
    <s v="0551252405"/>
    <d v="2005-01-25T00:00:00"/>
    <s v="111"/>
    <n v="6147"/>
    <n v="340"/>
    <n v="37"/>
    <n v="377"/>
    <n v="1"/>
    <n v="12"/>
    <n v="16"/>
    <n v="17"/>
    <n v="0.4"/>
    <n v="17.032876712328768"/>
    <s v="17-19"/>
    <s v="Z"/>
    <n v="57"/>
    <n v="58"/>
    <s v="1"/>
    <s v="05002025"/>
    <s v="2121"/>
    <s v="19-K08-02"/>
    <s v="P°#mß platba H"/>
    <n v="4.5654000000000003"/>
    <n v="4.5654000000000003"/>
    <n v="0"/>
    <x v="9"/>
    <x v="5"/>
    <s v="U6975"/>
    <n v="134646"/>
    <n v="0"/>
    <n v="0"/>
    <n v="0"/>
    <n v="284132.23440000002"/>
    <m/>
  </r>
  <r>
    <n v="30199252"/>
    <d v="2022-03-01T00:00:00"/>
    <d v="2022-02-04T00:00:00"/>
    <d v="2022-03-17T00:00:00"/>
    <s v="0651284920"/>
    <d v="2006-01-28T00:00:00"/>
    <s v="211"/>
    <n v="5851"/>
    <n v="337"/>
    <n v="34"/>
    <n v="371"/>
    <n v="1"/>
    <n v="6"/>
    <n v="16"/>
    <n v="17"/>
    <n v="0.2"/>
    <n v="17.016438356164382"/>
    <s v="17-19"/>
    <s v="Z"/>
    <n v="41"/>
    <n v="42"/>
    <s v="1"/>
    <s v="05002025"/>
    <s v="2121"/>
    <s v="19-K08-01"/>
    <s v="P°#mß platba H"/>
    <n v="4.9150999999999998"/>
    <n v="4.9150999999999998"/>
    <n v="0"/>
    <x v="19"/>
    <x v="8"/>
    <s v="F608"/>
    <n v="113776"/>
    <n v="0"/>
    <n v="0"/>
    <n v="0"/>
    <n v="305896.16359999997"/>
    <m/>
  </r>
  <r>
    <n v="30258949"/>
    <d v="2022-02-01T00:00:00"/>
    <d v="2022-01-24T00:00:00"/>
    <d v="2022-02-25T00:00:00"/>
    <s v="0651194434"/>
    <d v="2006-01-19T00:00:00"/>
    <s v="207"/>
    <n v="5849"/>
    <n v="346"/>
    <n v="23"/>
    <n v="369"/>
    <n v="1"/>
    <n v="4"/>
    <n v="16"/>
    <n v="17"/>
    <n v="0.13333333333333333"/>
    <n v="17.010958904109589"/>
    <s v="17-19"/>
    <s v="Z"/>
    <n v="32"/>
    <n v="33"/>
    <s v="1"/>
    <s v="05002025"/>
    <s v="2121"/>
    <s v="19-K07-02"/>
    <s v="P°#mß platba H"/>
    <n v="2.6067"/>
    <n v="2.6067"/>
    <n v="0"/>
    <x v="2"/>
    <x v="1"/>
    <s v="F190"/>
    <n v="103695"/>
    <n v="1.2"/>
    <n v="0"/>
    <n v="0"/>
    <n v="162230.58120000002"/>
    <m/>
  </r>
  <r>
    <n v="30237256"/>
    <d v="2022-03-01T00:00:00"/>
    <d v="2022-03-07T00:00:00"/>
    <d v="2022-03-24T00:00:00"/>
    <s v="0653024471"/>
    <d v="2006-03-02T00:00:00"/>
    <s v="211"/>
    <n v="5849"/>
    <n v="304"/>
    <n v="65"/>
    <n v="369"/>
    <n v="1"/>
    <n v="4"/>
    <n v="16"/>
    <n v="17"/>
    <n v="0.13333333333333333"/>
    <n v="17.010958904109589"/>
    <s v="17-19"/>
    <s v="Z"/>
    <n v="17"/>
    <n v="18"/>
    <s v="1"/>
    <s v="05002025"/>
    <s v="2121"/>
    <s v="19-K05-02"/>
    <s v="P°#mß platba H"/>
    <n v="1.8166"/>
    <n v="1.8166"/>
    <n v="0"/>
    <x v="2"/>
    <x v="7"/>
    <m/>
    <n v="43871"/>
    <n v="0"/>
    <n v="0"/>
    <n v="0"/>
    <n v="113057.9176"/>
    <m/>
  </r>
  <r>
    <n v="30243101"/>
    <d v="2022-12-01T00:00:00"/>
    <d v="2022-12-07T00:00:00"/>
    <d v="2022-12-23T00:00:00"/>
    <s v="0662095115"/>
    <d v="2006-12-09T00:00:00"/>
    <s v="111"/>
    <n v="5842"/>
    <n v="22"/>
    <n v="340"/>
    <n v="362"/>
    <n v="0"/>
    <n v="362"/>
    <n v="16"/>
    <n v="16"/>
    <n v="12.066666666666666"/>
    <n v="16.991780821917807"/>
    <s v="14-16"/>
    <s v="Z"/>
    <n v="16"/>
    <n v="17"/>
    <s v="1"/>
    <s v="05002025"/>
    <s v="2121"/>
    <s v="19-K05-01"/>
    <s v="P°#mß platba H"/>
    <n v="2.0066000000000002"/>
    <n v="2.0066000000000002"/>
    <n v="0"/>
    <x v="0"/>
    <x v="0"/>
    <m/>
    <n v="42771"/>
    <n v="0"/>
    <n v="0"/>
    <n v="0"/>
    <n v="124882.75760000001"/>
    <m/>
  </r>
  <r>
    <n v="30269779"/>
    <d v="2022-05-01T00:00:00"/>
    <d v="2022-05-06T00:00:00"/>
    <d v="2022-05-12T00:00:00"/>
    <s v="0655134645"/>
    <d v="2006-05-13T00:00:00"/>
    <s v="111"/>
    <n v="5837"/>
    <n v="232"/>
    <n v="125"/>
    <n v="357"/>
    <n v="0"/>
    <n v="357"/>
    <n v="16"/>
    <n v="16"/>
    <n v="11.9"/>
    <n v="16.978082191780821"/>
    <s v="14-16"/>
    <s v="Z"/>
    <n v="6"/>
    <n v="7"/>
    <s v="1"/>
    <s v="05002025"/>
    <s v="2121"/>
    <s v="19-K03-01"/>
    <s v="P°#mß platba H"/>
    <n v="1.3039000000000001"/>
    <n v="1.3039000000000001"/>
    <n v="0"/>
    <x v="2"/>
    <x v="1"/>
    <m/>
    <n v="17484"/>
    <n v="0"/>
    <n v="0"/>
    <n v="0"/>
    <n v="81149.520400000009"/>
    <m/>
  </r>
  <r>
    <n v="30263516"/>
    <d v="2022-04-01T00:00:00"/>
    <d v="2022-03-22T00:00:00"/>
    <d v="2022-04-27T00:00:00"/>
    <s v="0653304652"/>
    <d v="2006-03-30T00:00:00"/>
    <s v="111"/>
    <n v="5836"/>
    <n v="276"/>
    <n v="80"/>
    <n v="356"/>
    <n v="0"/>
    <n v="356"/>
    <n v="16"/>
    <n v="16"/>
    <n v="11.866666666666667"/>
    <n v="16.975342465753425"/>
    <s v="14-16"/>
    <s v="Z"/>
    <n v="36"/>
    <n v="37"/>
    <s v="1"/>
    <s v="05002025"/>
    <s v="2121"/>
    <s v="19-K08-02"/>
    <s v="P°#mß platba H"/>
    <n v="4.5654000000000003"/>
    <n v="4.5654000000000003"/>
    <n v="0"/>
    <x v="2"/>
    <x v="0"/>
    <m/>
    <n v="105492"/>
    <n v="0"/>
    <n v="0"/>
    <n v="0"/>
    <n v="284132.23440000002"/>
    <m/>
  </r>
  <r>
    <n v="30239699"/>
    <d v="2022-08-01T00:00:00"/>
    <d v="2022-06-05T00:00:00"/>
    <d v="2022-08-02T00:00:00"/>
    <s v="0656131949"/>
    <d v="2006-06-13T00:00:00"/>
    <s v="205"/>
    <n v="5836"/>
    <n v="201"/>
    <n v="155"/>
    <n v="356"/>
    <n v="0"/>
    <n v="356"/>
    <n v="16"/>
    <n v="16"/>
    <n v="11.866666666666667"/>
    <n v="16.975342465753425"/>
    <s v="14-16"/>
    <s v="Z"/>
    <n v="58"/>
    <n v="59"/>
    <s v="5"/>
    <s v="05002025"/>
    <s v="2121"/>
    <s v="19-K08-01"/>
    <s v="P°#mß platba H"/>
    <n v="4.9150999999999998"/>
    <n v="4.9150999999999998"/>
    <n v="0"/>
    <x v="2"/>
    <x v="5"/>
    <m/>
    <n v="162132"/>
    <n v="0"/>
    <n v="0"/>
    <n v="0"/>
    <n v="305896.16359999997"/>
    <m/>
  </r>
  <r>
    <n v="30263517"/>
    <d v="2022-04-01T00:00:00"/>
    <d v="2022-03-15T00:00:00"/>
    <d v="2022-04-01T00:00:00"/>
    <s v="0653294719"/>
    <d v="2006-03-29T00:00:00"/>
    <s v="111"/>
    <n v="5830"/>
    <n v="277"/>
    <n v="73"/>
    <n v="350"/>
    <n v="0"/>
    <n v="350"/>
    <n v="16"/>
    <n v="16"/>
    <n v="11.666666666666666"/>
    <n v="16.958904109589042"/>
    <s v="14-16"/>
    <s v="Z"/>
    <n v="17"/>
    <n v="18"/>
    <s v="1"/>
    <s v="05002025"/>
    <s v="2121"/>
    <s v="19-K05-01"/>
    <s v="P°#mß platba H"/>
    <n v="2.0066000000000002"/>
    <n v="2.0066000000000002"/>
    <n v="0"/>
    <x v="2"/>
    <x v="1"/>
    <m/>
    <n v="45186"/>
    <n v="0"/>
    <n v="0"/>
    <n v="0"/>
    <n v="124882.75760000001"/>
    <m/>
  </r>
  <r>
    <n v="30195055"/>
    <d v="2022-02-01T00:00:00"/>
    <d v="2022-01-21T00:00:00"/>
    <d v="2022-02-02T00:00:00"/>
    <s v="0652134912"/>
    <d v="2006-02-13T00:00:00"/>
    <s v="111"/>
    <n v="5821"/>
    <n v="321"/>
    <n v="20"/>
    <n v="341"/>
    <n v="0"/>
    <n v="341"/>
    <n v="16"/>
    <n v="16"/>
    <n v="11.366666666666667"/>
    <n v="16.934246575342467"/>
    <s v="14-16"/>
    <s v="Z"/>
    <n v="12"/>
    <n v="13"/>
    <s v="1"/>
    <s v="05002025"/>
    <s v="2121"/>
    <s v="19-K04-01"/>
    <s v="P°#mß platba H"/>
    <n v="1.6146"/>
    <n v="1.6146"/>
    <n v="0"/>
    <x v="5"/>
    <x v="7"/>
    <m/>
    <n v="35234"/>
    <n v="0"/>
    <n v="0"/>
    <n v="0"/>
    <n v="100486.24560000001"/>
    <m/>
  </r>
  <r>
    <n v="30272976"/>
    <d v="2022-12-01T00:00:00"/>
    <d v="2022-07-28T00:00:00"/>
    <d v="2022-12-02T00:00:00"/>
    <s v="0658210014"/>
    <d v="2006-08-21T00:00:00"/>
    <s v="111"/>
    <n v="5820"/>
    <n v="132"/>
    <n v="208"/>
    <n v="340"/>
    <n v="0"/>
    <n v="340"/>
    <n v="16"/>
    <n v="16"/>
    <n v="11.333333333333334"/>
    <n v="16.931506849315067"/>
    <s v="14-16"/>
    <s v="Z"/>
    <n v="127"/>
    <n v="128"/>
    <s v="1"/>
    <s v="05002025"/>
    <s v="2121"/>
    <s v="19-K08-01"/>
    <s v="P°#mß platba H"/>
    <n v="8.384582"/>
    <n v="8.384582"/>
    <n v="0"/>
    <x v="11"/>
    <x v="0"/>
    <m/>
    <n v="287658"/>
    <n v="0"/>
    <n v="0"/>
    <n v="0"/>
    <n v="521822.84535199997"/>
    <m/>
  </r>
  <r>
    <n v="30217933"/>
    <d v="2022-07-01T00:00:00"/>
    <d v="2022-06-05T00:00:00"/>
    <d v="2022-07-26T00:00:00"/>
    <s v="0657012620"/>
    <d v="2006-07-01T00:00:00"/>
    <s v="207"/>
    <n v="5818"/>
    <n v="183"/>
    <n v="155"/>
    <n v="338"/>
    <n v="0"/>
    <n v="338"/>
    <n v="16"/>
    <n v="16"/>
    <n v="11.266666666666667"/>
    <n v="16.926027397260274"/>
    <s v="14-16"/>
    <s v="Z"/>
    <n v="51"/>
    <n v="52"/>
    <s v="1"/>
    <s v="05002025"/>
    <s v="2121"/>
    <s v="19-K08-01"/>
    <s v="P°#mß platba H"/>
    <n v="4.9150999999999998"/>
    <n v="4.9150999999999998"/>
    <n v="0"/>
    <x v="0"/>
    <x v="31"/>
    <s v="J301"/>
    <n v="140175"/>
    <n v="0"/>
    <n v="0"/>
    <n v="0"/>
    <n v="305896.16359999997"/>
    <m/>
  </r>
  <r>
    <n v="30259791"/>
    <d v="2022-02-01T00:00:00"/>
    <d v="2022-01-30T00:00:00"/>
    <d v="2022-02-15T00:00:00"/>
    <s v="0653035416"/>
    <d v="2006-03-03T00:00:00"/>
    <s v="111"/>
    <n v="5812"/>
    <n v="303"/>
    <n v="29"/>
    <n v="332"/>
    <n v="0"/>
    <n v="332"/>
    <n v="16"/>
    <n v="16"/>
    <n v="11.066666666666666"/>
    <n v="16.909589041095892"/>
    <s v="14-16"/>
    <s v="Z"/>
    <n v="16"/>
    <n v="17"/>
    <s v="1"/>
    <s v="05002025"/>
    <s v="2121"/>
    <s v="19-K05-02"/>
    <s v="P°#mß platba H"/>
    <n v="1.8166"/>
    <n v="1.8166"/>
    <n v="0"/>
    <x v="2"/>
    <x v="32"/>
    <s v="U071"/>
    <n v="46758"/>
    <n v="0"/>
    <n v="0"/>
    <n v="0"/>
    <n v="113057.9176"/>
    <m/>
  </r>
  <r>
    <n v="30215627"/>
    <d v="2022-02-01T00:00:00"/>
    <d v="2021-11-26T00:00:00"/>
    <d v="2022-02-11T00:00:00"/>
    <s v="0553114694"/>
    <d v="2005-03-11T00:00:00"/>
    <s v="111"/>
    <n v="6104"/>
    <n v="295"/>
    <n v="35"/>
    <n v="330"/>
    <n v="0"/>
    <n v="330"/>
    <n v="16"/>
    <n v="16"/>
    <n v="11"/>
    <n v="16.904109589041095"/>
    <s v="14-16"/>
    <s v="Z"/>
    <n v="77"/>
    <n v="78"/>
    <s v="1"/>
    <s v="05002025"/>
    <s v="2121"/>
    <s v="19-K08-02"/>
    <s v="P°#mß platba H"/>
    <n v="5.102506"/>
    <n v="5.102506"/>
    <n v="0"/>
    <x v="10"/>
    <x v="5"/>
    <m/>
    <n v="221716"/>
    <n v="0"/>
    <n v="0"/>
    <n v="0"/>
    <n v="317559.56341599999"/>
    <m/>
  </r>
  <r>
    <n v="30272977"/>
    <d v="2022-08-01T00:00:00"/>
    <d v="2022-07-10T00:00:00"/>
    <d v="2022-08-05T00:00:00"/>
    <s v="0658131947"/>
    <d v="2006-08-13T00:00:00"/>
    <s v="111"/>
    <n v="5810"/>
    <n v="140"/>
    <n v="190"/>
    <n v="330"/>
    <n v="0"/>
    <n v="330"/>
    <n v="16"/>
    <n v="16"/>
    <n v="11"/>
    <n v="16.904109589041095"/>
    <s v="14-16"/>
    <s v="Z"/>
    <n v="26"/>
    <n v="27"/>
    <s v="1"/>
    <s v="05002025"/>
    <s v="2121"/>
    <s v="21-K05-01"/>
    <s v="PauÜßl"/>
    <n v="2.84666"/>
    <n v="2.7991600000000001"/>
    <n v="4.7500000000000001E-2"/>
    <x v="22"/>
    <x v="33"/>
    <s v="F432"/>
    <n v="185743"/>
    <n v="804.61"/>
    <n v="0"/>
    <n v="804.61"/>
    <n v="218702.05581600001"/>
    <m/>
  </r>
  <r>
    <n v="30270215"/>
    <d v="2022-10-01T00:00:00"/>
    <d v="2022-09-13T00:00:00"/>
    <d v="2022-10-13T00:00:00"/>
    <s v="0659514097"/>
    <d v="2006-10-21T00:00:00"/>
    <s v="111"/>
    <n v="5806"/>
    <n v="71"/>
    <n v="255"/>
    <n v="326"/>
    <n v="0"/>
    <n v="326"/>
    <n v="16"/>
    <n v="16"/>
    <n v="10.866666666666667"/>
    <n v="16.893150684931506"/>
    <s v="14-16"/>
    <s v="Z"/>
    <n v="30"/>
    <n v="31"/>
    <s v="1"/>
    <s v="05002025"/>
    <s v="2121"/>
    <s v="19-K07-01"/>
    <s v="P°#mß platba H"/>
    <n v="3.0285000000000002"/>
    <n v="3.0285000000000002"/>
    <n v="0"/>
    <x v="2"/>
    <x v="0"/>
    <m/>
    <n v="90358"/>
    <n v="0"/>
    <n v="0"/>
    <n v="0"/>
    <n v="188481.72600000002"/>
    <m/>
  </r>
  <r>
    <n v="30207250"/>
    <d v="2022-04-01T00:00:00"/>
    <d v="2022-03-17T00:00:00"/>
    <d v="2022-04-27T00:00:00"/>
    <s v="0654294674"/>
    <d v="2006-04-29T00:00:00"/>
    <s v="111"/>
    <n v="5801"/>
    <n v="246"/>
    <n v="75"/>
    <n v="321"/>
    <n v="0"/>
    <n v="321"/>
    <n v="16"/>
    <n v="16"/>
    <n v="10.7"/>
    <n v="16.87945205479452"/>
    <s v="14-16"/>
    <s v="Z"/>
    <n v="41"/>
    <n v="42"/>
    <s v="1"/>
    <s v="05002025"/>
    <s v="2121"/>
    <s v="19-K08-02"/>
    <s v="P°#mß platba H"/>
    <n v="4.5654000000000003"/>
    <n v="4.5654000000000003"/>
    <n v="0"/>
    <x v="0"/>
    <x v="34"/>
    <m/>
    <n v="104896"/>
    <n v="0"/>
    <n v="0"/>
    <n v="0"/>
    <n v="284132.23440000002"/>
    <m/>
  </r>
  <r>
    <n v="30264782"/>
    <d v="2022-05-01T00:00:00"/>
    <d v="2022-04-21T00:00:00"/>
    <d v="2022-05-24T00:00:00"/>
    <s v="0656054674"/>
    <d v="2006-06-05T00:00:00"/>
    <s v="207"/>
    <n v="5799"/>
    <n v="209"/>
    <n v="110"/>
    <n v="319"/>
    <n v="0"/>
    <n v="319"/>
    <n v="16"/>
    <n v="16"/>
    <n v="10.633333333333333"/>
    <n v="16.873972602739727"/>
    <s v="14-16"/>
    <s v="Z"/>
    <n v="33"/>
    <n v="34"/>
    <s v="1"/>
    <s v="05002025"/>
    <s v="2121"/>
    <s v="19-K08-01"/>
    <s v="P°#mß platba H"/>
    <n v="4.9150999999999998"/>
    <n v="4.9150999999999998"/>
    <n v="0"/>
    <x v="10"/>
    <x v="35"/>
    <m/>
    <n v="98179"/>
    <n v="0"/>
    <n v="0"/>
    <n v="0"/>
    <n v="305896.16359999997"/>
    <m/>
  </r>
  <r>
    <n v="30253269"/>
    <d v="2022-05-01T00:00:00"/>
    <d v="2022-05-02T00:00:00"/>
    <d v="2022-05-31T00:00:00"/>
    <s v="0656214713"/>
    <d v="2006-06-21T00:00:00"/>
    <s v="207"/>
    <n v="5794"/>
    <n v="193"/>
    <n v="121"/>
    <n v="314"/>
    <n v="0"/>
    <n v="314"/>
    <n v="16"/>
    <n v="16"/>
    <n v="10.466666666666667"/>
    <n v="16.860273972602741"/>
    <s v="14-16"/>
    <s v="Z"/>
    <n v="29"/>
    <n v="30"/>
    <s v="1"/>
    <s v="05002025"/>
    <s v="2121"/>
    <s v="19-K07-01"/>
    <s v="P°#mß platba H"/>
    <n v="3.0285000000000002"/>
    <n v="3.0285000000000002"/>
    <n v="0"/>
    <x v="0"/>
    <x v="0"/>
    <m/>
    <n v="74133"/>
    <n v="0"/>
    <n v="0"/>
    <n v="0"/>
    <n v="188481.72600000002"/>
    <m/>
  </r>
  <r>
    <n v="30199046"/>
    <d v="2022-01-01T00:00:00"/>
    <d v="2021-11-19T00:00:00"/>
    <d v="2022-01-04T00:00:00"/>
    <s v="0554044920"/>
    <d v="2005-04-04T00:00:00"/>
    <s v="207"/>
    <n v="6073"/>
    <n v="271"/>
    <n v="42"/>
    <n v="313"/>
    <n v="0"/>
    <n v="313"/>
    <n v="16"/>
    <n v="16"/>
    <n v="10.433333333333334"/>
    <n v="16.857534246575341"/>
    <s v="14-16"/>
    <s v="Z"/>
    <n v="46"/>
    <n v="47"/>
    <s v="5"/>
    <s v="05002025"/>
    <s v="2121"/>
    <s v="19-K08-02"/>
    <s v="P°#mß platba H"/>
    <n v="4.5654000000000003"/>
    <n v="4.5654000000000003"/>
    <n v="0"/>
    <x v="0"/>
    <x v="7"/>
    <m/>
    <n v="76005"/>
    <n v="0"/>
    <n v="0"/>
    <n v="0"/>
    <n v="284132.23440000002"/>
    <m/>
  </r>
  <r>
    <n v="30194179"/>
    <d v="2022-07-01T00:00:00"/>
    <d v="2022-06-15T00:00:00"/>
    <d v="2022-07-12T00:00:00"/>
    <s v="0658055112"/>
    <d v="2006-08-05T00:00:00"/>
    <s v="111"/>
    <n v="5793"/>
    <n v="148"/>
    <n v="165"/>
    <n v="313"/>
    <n v="0"/>
    <n v="313"/>
    <n v="16"/>
    <n v="16"/>
    <n v="10.433333333333334"/>
    <n v="16.857534246575341"/>
    <s v="14-16"/>
    <s v="Z"/>
    <n v="27"/>
    <n v="28"/>
    <s v="1"/>
    <s v="05002025"/>
    <s v="2121"/>
    <s v="19-K07-01"/>
    <s v="P°#mß platba H"/>
    <n v="3.0285000000000002"/>
    <n v="3.0285000000000002"/>
    <n v="0"/>
    <x v="0"/>
    <x v="36"/>
    <m/>
    <n v="66121"/>
    <n v="0"/>
    <n v="0"/>
    <n v="0"/>
    <n v="188481.72600000002"/>
    <m/>
  </r>
  <r>
    <n v="30230136"/>
    <d v="2022-06-01T00:00:00"/>
    <d v="2022-05-18T00:00:00"/>
    <d v="2022-06-15T00:00:00"/>
    <s v="0657091974"/>
    <d v="2006-07-09T00:00:00"/>
    <s v="205"/>
    <n v="5792"/>
    <n v="175"/>
    <n v="137"/>
    <n v="312"/>
    <n v="0"/>
    <n v="312"/>
    <n v="16"/>
    <n v="16"/>
    <n v="10.4"/>
    <n v="16.854794520547944"/>
    <s v="14-16"/>
    <s v="Z"/>
    <n v="28"/>
    <n v="29"/>
    <s v="1"/>
    <s v="05002025"/>
    <s v="2121"/>
    <s v="19-K07-01"/>
    <s v="P°#mß platba H"/>
    <n v="3.0285000000000002"/>
    <n v="3.0285000000000002"/>
    <n v="0"/>
    <x v="2"/>
    <x v="0"/>
    <m/>
    <n v="69966"/>
    <n v="0"/>
    <n v="0"/>
    <n v="0"/>
    <n v="188481.72600000002"/>
    <m/>
  </r>
  <r>
    <n v="30217333"/>
    <d v="2022-09-01T00:00:00"/>
    <d v="2022-07-15T00:00:00"/>
    <d v="2022-09-14T00:00:00"/>
    <s v="0659057179"/>
    <d v="2006-09-05T00:00:00"/>
    <s v="207"/>
    <n v="5792"/>
    <n v="117"/>
    <n v="195"/>
    <n v="312"/>
    <n v="0"/>
    <n v="312"/>
    <n v="16"/>
    <n v="16"/>
    <n v="10.4"/>
    <n v="16.854794520547944"/>
    <s v="14-16"/>
    <s v="Z"/>
    <n v="61"/>
    <n v="62"/>
    <s v="1"/>
    <s v="05002025"/>
    <s v="2121"/>
    <s v="19-K08-01"/>
    <s v="P°#mß platba H"/>
    <n v="4.9150999999999998"/>
    <n v="4.9150999999999998"/>
    <n v="0"/>
    <x v="3"/>
    <x v="0"/>
    <m/>
    <n v="133601"/>
    <n v="0"/>
    <n v="0"/>
    <n v="0"/>
    <n v="305896.16359999997"/>
    <m/>
  </r>
  <r>
    <n v="30203092"/>
    <d v="2022-06-01T00:00:00"/>
    <d v="2022-05-06T00:00:00"/>
    <d v="2022-06-07T00:00:00"/>
    <s v="0657044927"/>
    <d v="2006-07-04T00:00:00"/>
    <s v="111"/>
    <n v="5785"/>
    <n v="180"/>
    <n v="125"/>
    <n v="305"/>
    <n v="0"/>
    <n v="305"/>
    <n v="16"/>
    <n v="16"/>
    <n v="10.166666666666666"/>
    <n v="16.835616438356166"/>
    <s v="14-16"/>
    <s v="Z"/>
    <n v="32"/>
    <n v="33"/>
    <s v="1"/>
    <s v="05002025"/>
    <s v="2121"/>
    <s v="19-K08-01"/>
    <s v="P°#mß platba H"/>
    <n v="4.9150999999999998"/>
    <n v="4.9150999999999998"/>
    <n v="0"/>
    <x v="2"/>
    <x v="2"/>
    <s v="G500"/>
    <n v="71714"/>
    <n v="0"/>
    <n v="0"/>
    <n v="0"/>
    <n v="305896.16359999997"/>
    <m/>
  </r>
  <r>
    <n v="30260566"/>
    <d v="2022-02-01T00:00:00"/>
    <d v="2022-01-11T00:00:00"/>
    <d v="2022-02-06T00:00:00"/>
    <s v="0653144657"/>
    <d v="2006-03-14T00:00:00"/>
    <s v="111"/>
    <n v="5782"/>
    <n v="292"/>
    <n v="10"/>
    <n v="302"/>
    <n v="0"/>
    <n v="302"/>
    <n v="16"/>
    <n v="16"/>
    <n v="10.066666666666666"/>
    <n v="16.827397260273973"/>
    <s v="14-16"/>
    <s v="Z"/>
    <n v="26"/>
    <n v="27"/>
    <s v="1"/>
    <s v="05002025"/>
    <s v="2121"/>
    <s v="19-K07-02"/>
    <s v="P°#mß platba H"/>
    <n v="2.6067"/>
    <n v="2.6067"/>
    <n v="0"/>
    <x v="2"/>
    <x v="3"/>
    <s v="Z290"/>
    <n v="65595"/>
    <n v="0"/>
    <n v="0"/>
    <n v="0"/>
    <n v="162230.58120000002"/>
    <m/>
  </r>
  <r>
    <n v="30203100"/>
    <d v="2022-05-01T00:00:00"/>
    <d v="2022-03-24T00:00:00"/>
    <d v="2022-05-04T00:00:00"/>
    <s v="0655284674"/>
    <d v="2006-05-28T00:00:00"/>
    <s v="111"/>
    <n v="5779"/>
    <n v="217"/>
    <n v="82"/>
    <n v="299"/>
    <n v="0"/>
    <n v="299"/>
    <n v="16"/>
    <n v="16"/>
    <n v="9.9666666666666668"/>
    <n v="16.81917808219178"/>
    <s v="14-16"/>
    <s v="Z"/>
    <n v="41"/>
    <n v="42"/>
    <s v="1"/>
    <s v="05002025"/>
    <s v="2121"/>
    <s v="19-K08-01"/>
    <s v="P°#mß platba H"/>
    <n v="4.9150999999999998"/>
    <n v="4.9150999999999998"/>
    <n v="0"/>
    <x v="5"/>
    <x v="0"/>
    <m/>
    <n v="93693"/>
    <n v="0"/>
    <n v="0"/>
    <n v="0"/>
    <n v="305896.16359999997"/>
    <m/>
  </r>
  <r>
    <n v="30277317"/>
    <d v="2022-11-01T00:00:00"/>
    <d v="2022-10-15T00:00:00"/>
    <d v="2022-11-09T00:00:00"/>
    <s v="0662201947"/>
    <d v="2006-12-20T00:00:00"/>
    <s v="207"/>
    <n v="5778"/>
    <n v="11"/>
    <n v="287"/>
    <n v="298"/>
    <n v="0"/>
    <n v="298"/>
    <n v="16"/>
    <n v="16"/>
    <n v="9.9333333333333336"/>
    <n v="16.816438356164383"/>
    <s v="14-16"/>
    <s v="Z"/>
    <n v="25"/>
    <n v="26"/>
    <s v="1"/>
    <s v="05002025"/>
    <s v="2121"/>
    <s v="19-K06-01"/>
    <s v="P°#mß platba H"/>
    <n v="2.5385"/>
    <n v="2.5385"/>
    <n v="0"/>
    <x v="2"/>
    <x v="0"/>
    <m/>
    <n v="67150"/>
    <n v="0"/>
    <n v="0"/>
    <n v="0"/>
    <n v="157986.08600000001"/>
    <m/>
  </r>
  <r>
    <n v="30210699"/>
    <d v="2022-03-01T00:00:00"/>
    <d v="2022-03-16T00:00:00"/>
    <d v="2022-03-23T00:00:00"/>
    <s v="0655274499"/>
    <d v="2006-05-27T00:00:00"/>
    <s v="207"/>
    <n v="5772"/>
    <n v="218"/>
    <n v="74"/>
    <n v="292"/>
    <n v="0"/>
    <n v="292"/>
    <n v="16"/>
    <n v="16"/>
    <n v="9.7333333333333325"/>
    <n v="16.8"/>
    <s v="14-16"/>
    <s v="Z"/>
    <n v="7"/>
    <n v="8"/>
    <s v="6"/>
    <s v="05002025"/>
    <s v="2121"/>
    <s v="19-K03-02"/>
    <s v="P°#mß platba H"/>
    <n v="1.3039000000000001"/>
    <n v="1.3039000000000001"/>
    <n v="0"/>
    <x v="0"/>
    <x v="16"/>
    <s v="F422"/>
    <n v="26651"/>
    <n v="0"/>
    <n v="0"/>
    <n v="0"/>
    <n v="81149.520400000009"/>
    <m/>
  </r>
  <r>
    <n v="30193552"/>
    <d v="2022-01-01T00:00:00"/>
    <d v="2022-01-03T00:00:00"/>
    <d v="2022-01-28T00:00:00"/>
    <s v="0603224479"/>
    <d v="2006-03-22T00:00:00"/>
    <s v="111"/>
    <n v="5766"/>
    <n v="284"/>
    <n v="2"/>
    <n v="286"/>
    <n v="0"/>
    <n v="286"/>
    <n v="16"/>
    <n v="16"/>
    <n v="9.5333333333333332"/>
    <n v="16.783561643835615"/>
    <s v="14-16"/>
    <s v="M"/>
    <n v="25"/>
    <n v="26"/>
    <s v="1"/>
    <s v="05002025"/>
    <s v="2121"/>
    <s v="19-K07-01"/>
    <s v="P°#mß platba H"/>
    <n v="3.0285000000000002"/>
    <n v="3.0285000000000002"/>
    <n v="0"/>
    <x v="23"/>
    <x v="5"/>
    <s v="F981"/>
    <n v="56092"/>
    <n v="0"/>
    <n v="0"/>
    <n v="0"/>
    <n v="188481.72600000002"/>
    <m/>
  </r>
  <r>
    <n v="30208687"/>
    <d v="2022-04-01T00:00:00"/>
    <d v="2022-03-14T00:00:00"/>
    <d v="2022-04-05T00:00:00"/>
    <s v="0656024710"/>
    <d v="2006-06-02T00:00:00"/>
    <s v="211"/>
    <n v="5764"/>
    <n v="212"/>
    <n v="72"/>
    <n v="284"/>
    <n v="0"/>
    <n v="284"/>
    <n v="16"/>
    <n v="16"/>
    <n v="9.4666666666666668"/>
    <n v="16.778082191780822"/>
    <s v="14-16"/>
    <s v="Z"/>
    <n v="22"/>
    <n v="23"/>
    <s v="1"/>
    <s v="05002025"/>
    <s v="2121"/>
    <s v="19-K06-01"/>
    <s v="P°#mß platba H"/>
    <n v="2.5385"/>
    <n v="2.5385"/>
    <n v="0"/>
    <x v="2"/>
    <x v="0"/>
    <m/>
    <n v="58531"/>
    <n v="0"/>
    <n v="0"/>
    <n v="0"/>
    <n v="157986.08600000001"/>
    <m/>
  </r>
  <r>
    <n v="30203111"/>
    <d v="2022-06-01T00:00:00"/>
    <d v="2022-04-12T00:00:00"/>
    <d v="2022-06-01T00:00:00"/>
    <s v="0657034961"/>
    <d v="2006-07-03T00:00:00"/>
    <s v="111"/>
    <n v="5762"/>
    <n v="181"/>
    <n v="101"/>
    <n v="282"/>
    <n v="0"/>
    <n v="282"/>
    <n v="16"/>
    <n v="16"/>
    <n v="9.4"/>
    <n v="16.772602739726029"/>
    <s v="14-16"/>
    <s v="Z"/>
    <n v="50"/>
    <n v="51"/>
    <s v="5"/>
    <s v="05002025"/>
    <s v="2121"/>
    <s v="19-K08-01"/>
    <s v="P°#mß platba H"/>
    <n v="4.9150999999999998"/>
    <n v="4.9150999999999998"/>
    <n v="0"/>
    <x v="2"/>
    <x v="37"/>
    <s v="U6975"/>
    <n v="137858"/>
    <n v="0"/>
    <n v="0"/>
    <n v="0"/>
    <n v="305896.16359999997"/>
    <m/>
  </r>
  <r>
    <n v="30193946"/>
    <d v="2022-05-01T00:00:00"/>
    <d v="2022-03-22T00:00:00"/>
    <d v="2022-05-05T00:00:00"/>
    <s v="0656165092"/>
    <d v="2006-06-16T00:00:00"/>
    <s v="211"/>
    <n v="5758"/>
    <n v="198"/>
    <n v="80"/>
    <n v="278"/>
    <n v="0"/>
    <n v="278"/>
    <n v="16"/>
    <n v="16"/>
    <n v="9.2666666666666675"/>
    <n v="16.761643835616439"/>
    <s v="14-16"/>
    <s v="Z"/>
    <n v="44"/>
    <n v="45"/>
    <s v="1"/>
    <s v="05002025"/>
    <s v="2121"/>
    <s v="19-K08-01"/>
    <s v="P°#mß platba H"/>
    <n v="4.9150999999999998"/>
    <n v="4.9150999999999998"/>
    <n v="0"/>
    <x v="0"/>
    <x v="0"/>
    <m/>
    <n v="114903"/>
    <n v="0"/>
    <n v="0"/>
    <n v="0"/>
    <n v="305896.16359999997"/>
    <m/>
  </r>
  <r>
    <n v="30195013"/>
    <d v="2022-11-01T00:00:00"/>
    <d v="2022-11-09T00:00:00"/>
    <d v="2022-11-16T00:00:00"/>
    <s v="0752045074"/>
    <d v="2007-02-04T00:00:00"/>
    <s v="207"/>
    <n v="5757"/>
    <n v="330"/>
    <n v="312"/>
    <n v="642"/>
    <n v="1"/>
    <n v="277"/>
    <n v="15"/>
    <n v="16"/>
    <n v="9.2333333333333325"/>
    <n v="16.758904109589039"/>
    <s v="14-16"/>
    <s v="Z"/>
    <n v="7"/>
    <n v="8"/>
    <s v="1"/>
    <s v="05002025"/>
    <s v="2121"/>
    <s v="19-K03-01"/>
    <s v="P°#mß platba H"/>
    <n v="1.3039000000000001"/>
    <n v="1.3039000000000001"/>
    <n v="0"/>
    <x v="9"/>
    <x v="16"/>
    <m/>
    <n v="14716"/>
    <n v="0"/>
    <n v="0"/>
    <n v="0"/>
    <n v="81149.520400000009"/>
    <m/>
  </r>
  <r>
    <n v="30194052"/>
    <d v="2022-01-01T00:00:00"/>
    <d v="2022-01-15T00:00:00"/>
    <d v="2022-01-28T00:00:00"/>
    <s v="0654148121"/>
    <d v="2006-04-14T00:00:00"/>
    <s v="207"/>
    <n v="5755"/>
    <n v="261"/>
    <n v="14"/>
    <n v="275"/>
    <n v="0"/>
    <n v="275"/>
    <n v="16"/>
    <n v="16"/>
    <n v="9.1666666666666661"/>
    <n v="16.753424657534246"/>
    <s v="14-16"/>
    <s v="Z"/>
    <n v="13"/>
    <n v="14"/>
    <s v="1"/>
    <s v="05002025"/>
    <s v="2121"/>
    <s v="19-K04-01"/>
    <s v="P°#mß platba H"/>
    <n v="1.6146"/>
    <n v="1.6146"/>
    <n v="0"/>
    <x v="0"/>
    <x v="29"/>
    <s v="F500"/>
    <n v="42973"/>
    <n v="0"/>
    <n v="0"/>
    <n v="0"/>
    <n v="100486.24560000001"/>
    <m/>
  </r>
  <r>
    <n v="30208210"/>
    <d v="2022-08-01T00:00:00"/>
    <d v="2022-07-27T00:00:00"/>
    <d v="2022-08-03T00:00:00"/>
    <s v="0661031954"/>
    <d v="2006-11-03T00:00:00"/>
    <s v="111"/>
    <n v="5745"/>
    <n v="58"/>
    <n v="207"/>
    <n v="265"/>
    <n v="0"/>
    <n v="265"/>
    <n v="16"/>
    <n v="16"/>
    <n v="8.8333333333333339"/>
    <n v="16.726027397260275"/>
    <s v="14-16"/>
    <s v="Z"/>
    <n v="7"/>
    <n v="8"/>
    <s v="1"/>
    <s v="05002025"/>
    <s v="2121"/>
    <s v="19-K03-01"/>
    <s v="P°#mß platba H"/>
    <n v="1.3039000000000001"/>
    <n v="1.3039000000000001"/>
    <n v="0"/>
    <x v="2"/>
    <x v="0"/>
    <m/>
    <n v="21757"/>
    <n v="0"/>
    <n v="0"/>
    <n v="0"/>
    <n v="81149.520400000009"/>
    <m/>
  </r>
  <r>
    <n v="30212402"/>
    <d v="2022-12-01T00:00:00"/>
    <d v="2022-10-24T00:00:00"/>
    <d v="2022-12-02T00:00:00"/>
    <s v="0751317853"/>
    <d v="2007-01-31T00:00:00"/>
    <s v="111"/>
    <n v="5745"/>
    <n v="334"/>
    <n v="296"/>
    <n v="630"/>
    <n v="1"/>
    <n v="265"/>
    <n v="15"/>
    <n v="16"/>
    <n v="8.8333333333333339"/>
    <n v="16.726027397260275"/>
    <s v="14-16"/>
    <s v="Z"/>
    <n v="39"/>
    <n v="40"/>
    <s v="1"/>
    <s v="05002025"/>
    <s v="2121"/>
    <s v="19-K08-01"/>
    <s v="P°#mß platba H"/>
    <n v="4.9150999999999998"/>
    <n v="4.9150999999999998"/>
    <n v="0"/>
    <x v="0"/>
    <x v="0"/>
    <m/>
    <n v="92606"/>
    <n v="0"/>
    <n v="0"/>
    <n v="0"/>
    <n v="305896.16359999997"/>
    <m/>
  </r>
  <r>
    <n v="30196067"/>
    <d v="2022-01-01T00:00:00"/>
    <d v="2021-11-30T00:00:00"/>
    <d v="2022-01-20T00:00:00"/>
    <s v="0555167855"/>
    <d v="2005-05-16T00:00:00"/>
    <s v="211"/>
    <n v="6042"/>
    <n v="229"/>
    <n v="31"/>
    <n v="260"/>
    <n v="0"/>
    <n v="260"/>
    <n v="16"/>
    <n v="16"/>
    <n v="8.6666666666666661"/>
    <n v="16.712328767123289"/>
    <s v="14-16"/>
    <s v="Z"/>
    <n v="51"/>
    <n v="52"/>
    <s v="1"/>
    <s v="05002025"/>
    <s v="2121"/>
    <s v="19-K08-02"/>
    <s v="P°#mß platba H"/>
    <n v="4.5654000000000003"/>
    <n v="4.5654000000000003"/>
    <n v="0"/>
    <x v="2"/>
    <x v="7"/>
    <m/>
    <n v="134502"/>
    <n v="0"/>
    <n v="0"/>
    <n v="0"/>
    <n v="284132.23440000002"/>
    <m/>
  </r>
  <r>
    <n v="30218158"/>
    <d v="2022-01-01T00:00:00"/>
    <d v="2021-12-01T00:00:00"/>
    <d v="2022-01-20T00:00:00"/>
    <s v="0555160848"/>
    <d v="2005-05-16T00:00:00"/>
    <s v="211"/>
    <n v="6043"/>
    <n v="229"/>
    <n v="30"/>
    <n v="259"/>
    <n v="0"/>
    <n v="259"/>
    <n v="16"/>
    <n v="16"/>
    <n v="8.6333333333333329"/>
    <n v="16.709589041095889"/>
    <s v="14-16"/>
    <s v="Z"/>
    <n v="50"/>
    <n v="51"/>
    <s v="5"/>
    <s v="05002025"/>
    <s v="2121"/>
    <s v="19-K08-01"/>
    <s v="P°#mß platba H"/>
    <n v="4.9150999999999998"/>
    <n v="4.9150999999999998"/>
    <n v="0"/>
    <x v="19"/>
    <x v="5"/>
    <m/>
    <n v="167378"/>
    <n v="0"/>
    <n v="0"/>
    <n v="0"/>
    <n v="305896.16359999997"/>
    <m/>
  </r>
  <r>
    <n v="30195014"/>
    <d v="2022-11-01T00:00:00"/>
    <d v="2022-10-13T00:00:00"/>
    <d v="2022-11-01T00:00:00"/>
    <s v="0752045074"/>
    <d v="2007-02-04T00:00:00"/>
    <s v="207"/>
    <n v="5730"/>
    <n v="330"/>
    <n v="285"/>
    <n v="615"/>
    <n v="1"/>
    <n v="250"/>
    <n v="15"/>
    <n v="16"/>
    <n v="8.3333333333333339"/>
    <n v="16.684931506849313"/>
    <s v="14-16"/>
    <s v="Z"/>
    <n v="19"/>
    <n v="20"/>
    <s v="1"/>
    <s v="05002025"/>
    <s v="2121"/>
    <s v="19-K05-01"/>
    <s v="P°#mß platba H"/>
    <n v="2.0066000000000002"/>
    <n v="2.0066000000000002"/>
    <n v="0"/>
    <x v="9"/>
    <x v="16"/>
    <m/>
    <n v="43646"/>
    <n v="0"/>
    <n v="0"/>
    <n v="0"/>
    <n v="124882.75760000001"/>
    <m/>
  </r>
  <r>
    <n v="30258756"/>
    <d v="2022-02-01T00:00:00"/>
    <d v="2022-01-02T00:00:00"/>
    <d v="2022-02-10T00:00:00"/>
    <s v="0655021950"/>
    <d v="2006-05-02T00:00:00"/>
    <s v="205"/>
    <n v="5724"/>
    <n v="243"/>
    <n v="1"/>
    <n v="244"/>
    <n v="0"/>
    <n v="244"/>
    <n v="16"/>
    <n v="16"/>
    <n v="8.1333333333333329"/>
    <n v="16.668493150684931"/>
    <s v="14-16"/>
    <s v="Z"/>
    <n v="39"/>
    <n v="40"/>
    <s v="1"/>
    <s v="05002025"/>
    <s v="2121"/>
    <s v="19-K07-02"/>
    <s v="P°#mß platba H"/>
    <n v="2.6067"/>
    <n v="2.6067"/>
    <n v="0"/>
    <x v="23"/>
    <x v="38"/>
    <s v="F191"/>
    <n v="101256"/>
    <n v="0"/>
    <n v="0"/>
    <n v="0"/>
    <n v="162230.58120000002"/>
    <m/>
  </r>
  <r>
    <n v="30217934"/>
    <d v="2022-03-01T00:00:00"/>
    <d v="2022-03-03T00:00:00"/>
    <d v="2022-03-23T00:00:00"/>
    <s v="0657012620"/>
    <d v="2006-07-01T00:00:00"/>
    <s v="207"/>
    <n v="5724"/>
    <n v="183"/>
    <n v="61"/>
    <n v="244"/>
    <n v="0"/>
    <n v="244"/>
    <n v="16"/>
    <n v="16"/>
    <n v="8.1333333333333329"/>
    <n v="16.668493150684931"/>
    <s v="14-16"/>
    <s v="Z"/>
    <n v="20"/>
    <n v="21"/>
    <s v="6"/>
    <s v="05002025"/>
    <s v="2121"/>
    <s v="19-K06-02"/>
    <s v="P°#mß platba H"/>
    <n v="2.2951000000000001"/>
    <n v="2.2951000000000001"/>
    <n v="0"/>
    <x v="0"/>
    <x v="31"/>
    <s v="L030"/>
    <n v="59926"/>
    <n v="0"/>
    <n v="0"/>
    <n v="0"/>
    <n v="142837.84360000002"/>
    <m/>
  </r>
  <r>
    <n v="30206859"/>
    <d v="2022-05-01T00:00:00"/>
    <d v="2022-03-18T00:00:00"/>
    <d v="2022-05-03T00:00:00"/>
    <s v="0657164475"/>
    <d v="2006-07-16T00:00:00"/>
    <s v="111"/>
    <n v="5724"/>
    <n v="168"/>
    <n v="76"/>
    <n v="244"/>
    <n v="0"/>
    <n v="244"/>
    <n v="16"/>
    <n v="16"/>
    <n v="8.1333333333333329"/>
    <n v="16.668493150684931"/>
    <s v="14-16"/>
    <s v="Z"/>
    <n v="46"/>
    <n v="47"/>
    <s v="1"/>
    <s v="05002025"/>
    <s v="2121"/>
    <s v="19-K08-01"/>
    <s v="P°#mß platba H"/>
    <n v="4.9150999999999998"/>
    <n v="4.9150999999999998"/>
    <n v="0"/>
    <x v="2"/>
    <x v="0"/>
    <m/>
    <n v="117953"/>
    <n v="0"/>
    <n v="0"/>
    <n v="0"/>
    <n v="305896.16359999997"/>
    <m/>
  </r>
  <r>
    <n v="30206253"/>
    <d v="2022-10-01T00:00:00"/>
    <d v="2022-09-04T00:00:00"/>
    <d v="2022-10-14T00:00:00"/>
    <s v="0751024923"/>
    <d v="2007-01-02T00:00:00"/>
    <s v="211"/>
    <n v="5724"/>
    <n v="363"/>
    <n v="246"/>
    <n v="609"/>
    <n v="1"/>
    <n v="244"/>
    <n v="15"/>
    <n v="16"/>
    <n v="8.1333333333333329"/>
    <n v="16.668493150684931"/>
    <s v="14-16"/>
    <s v="Z"/>
    <n v="40"/>
    <n v="41"/>
    <s v="6"/>
    <s v="05002025"/>
    <s v="2121"/>
    <s v="19-K08-01"/>
    <s v="P°#mß platba H"/>
    <n v="4.9150999999999998"/>
    <n v="4.9150999999999998"/>
    <n v="0"/>
    <x v="23"/>
    <x v="31"/>
    <m/>
    <n v="78016"/>
    <n v="0"/>
    <n v="0"/>
    <n v="0"/>
    <n v="305896.16359999997"/>
    <m/>
  </r>
  <r>
    <n v="30277442"/>
    <d v="2022-11-01T00:00:00"/>
    <d v="2022-10-12T00:00:00"/>
    <d v="2022-11-29T00:00:00"/>
    <s v="0752134680"/>
    <d v="2007-02-13T00:00:00"/>
    <s v="211"/>
    <n v="5720"/>
    <n v="321"/>
    <n v="284"/>
    <n v="605"/>
    <n v="1"/>
    <n v="240"/>
    <n v="15"/>
    <n v="16"/>
    <n v="8"/>
    <n v="16.657534246575342"/>
    <s v="14-16"/>
    <s v="Z"/>
    <n v="48"/>
    <n v="49"/>
    <s v="1"/>
    <s v="05002025"/>
    <s v="2121"/>
    <s v="19-K08-01"/>
    <s v="P°#mß platba H"/>
    <n v="4.9150999999999998"/>
    <n v="4.9150999999999998"/>
    <n v="0"/>
    <x v="0"/>
    <x v="0"/>
    <m/>
    <n v="103188"/>
    <n v="0"/>
    <n v="0"/>
    <n v="0"/>
    <n v="305896.16359999997"/>
    <m/>
  </r>
  <r>
    <n v="30260565"/>
    <d v="2022-06-01T00:00:00"/>
    <d v="2022-05-25T00:00:00"/>
    <d v="2022-06-17T00:00:00"/>
    <s v="0659281788"/>
    <d v="2006-09-28T00:00:00"/>
    <s v="111"/>
    <n v="5718"/>
    <n v="94"/>
    <n v="144"/>
    <n v="238"/>
    <n v="0"/>
    <n v="238"/>
    <n v="16"/>
    <n v="16"/>
    <n v="7.9333333333333336"/>
    <n v="16.652054794520549"/>
    <s v="14-16"/>
    <s v="Z"/>
    <n v="23"/>
    <n v="24"/>
    <s v="1"/>
    <s v="05002025"/>
    <s v="2121"/>
    <s v="19-K06-01"/>
    <s v="P°#mß platba H"/>
    <n v="2.5385"/>
    <n v="2.5385"/>
    <n v="0"/>
    <x v="2"/>
    <x v="5"/>
    <m/>
    <n v="61228"/>
    <n v="0"/>
    <n v="0"/>
    <n v="0"/>
    <n v="157986.08600000001"/>
    <m/>
  </r>
  <r>
    <n v="30203093"/>
    <d v="2022-02-01T00:00:00"/>
    <d v="2022-02-17T00:00:00"/>
    <d v="2022-02-23T00:00:00"/>
    <s v="0657044927"/>
    <d v="2006-07-04T00:00:00"/>
    <s v="111"/>
    <n v="5707"/>
    <n v="180"/>
    <n v="47"/>
    <n v="227"/>
    <n v="0"/>
    <n v="227"/>
    <n v="16"/>
    <n v="16"/>
    <n v="7.5666666666666664"/>
    <n v="16.621917808219177"/>
    <s v="14-16"/>
    <s v="Z"/>
    <n v="6"/>
    <n v="7"/>
    <s v="1"/>
    <s v="05002025"/>
    <s v="2121"/>
    <s v="19-K03-02"/>
    <s v="P°#mß platba H"/>
    <n v="1.3039000000000001"/>
    <n v="1.3039000000000001"/>
    <n v="0"/>
    <x v="3"/>
    <x v="2"/>
    <m/>
    <n v="13878"/>
    <n v="0"/>
    <n v="0"/>
    <n v="0"/>
    <n v="81149.520400000009"/>
    <m/>
  </r>
  <r>
    <n v="30274631"/>
    <d v="2022-10-01T00:00:00"/>
    <d v="2022-09-22T00:00:00"/>
    <d v="2022-10-31T00:00:00"/>
    <s v="0752084355"/>
    <d v="2007-02-08T00:00:00"/>
    <s v="111"/>
    <n v="5705"/>
    <n v="326"/>
    <n v="264"/>
    <n v="590"/>
    <n v="1"/>
    <n v="225"/>
    <n v="15"/>
    <n v="16"/>
    <n v="7.5"/>
    <n v="16.616438356164384"/>
    <s v="14-16"/>
    <s v="Z"/>
    <n v="39"/>
    <n v="40"/>
    <s v="1"/>
    <s v="05002025"/>
    <s v="2121"/>
    <s v="19-K08-01"/>
    <s v="P°#mß platba H"/>
    <n v="4.9150999999999998"/>
    <n v="4.9150999999999998"/>
    <n v="0"/>
    <x v="2"/>
    <x v="0"/>
    <m/>
    <n v="71110"/>
    <n v="0"/>
    <n v="0"/>
    <n v="0"/>
    <n v="305896.16359999997"/>
    <m/>
  </r>
  <r>
    <n v="30213262"/>
    <d v="2022-03-01T00:00:00"/>
    <d v="2022-02-23T00:00:00"/>
    <d v="2022-03-31T00:00:00"/>
    <s v="0657184462"/>
    <d v="2006-07-18T00:00:00"/>
    <s v="211"/>
    <n v="5699"/>
    <n v="166"/>
    <n v="53"/>
    <n v="219"/>
    <n v="0"/>
    <n v="219"/>
    <n v="16"/>
    <n v="16"/>
    <n v="7.3"/>
    <n v="16.600000000000001"/>
    <s v="14-16"/>
    <s v="Z"/>
    <n v="36"/>
    <n v="37"/>
    <s v="1"/>
    <s v="05002025"/>
    <s v="2121"/>
    <s v="19-K08-02"/>
    <s v="P°#mß platba H"/>
    <n v="4.5654000000000003"/>
    <n v="4.5654000000000003"/>
    <n v="0"/>
    <x v="10"/>
    <x v="0"/>
    <m/>
    <n v="81364"/>
    <n v="0"/>
    <n v="0"/>
    <n v="0"/>
    <n v="284132.23440000002"/>
    <m/>
  </r>
  <r>
    <n v="30204328"/>
    <d v="2022-03-01T00:00:00"/>
    <d v="2022-02-22T00:00:00"/>
    <d v="2022-03-03T00:00:00"/>
    <s v="0657204559"/>
    <d v="2006-07-20T00:00:00"/>
    <s v="211"/>
    <n v="5696"/>
    <n v="164"/>
    <n v="52"/>
    <n v="216"/>
    <n v="0"/>
    <n v="216"/>
    <n v="16"/>
    <n v="16"/>
    <n v="7.2"/>
    <n v="16.591780821917808"/>
    <s v="14-16"/>
    <s v="Z"/>
    <n v="9"/>
    <n v="10"/>
    <s v="1"/>
    <s v="05002025"/>
    <s v="2121"/>
    <s v="19-K03-03"/>
    <s v="P°#mß platba H"/>
    <n v="0.92810000000000004"/>
    <n v="0.92810000000000004"/>
    <n v="0"/>
    <x v="2"/>
    <x v="22"/>
    <m/>
    <n v="24254"/>
    <n v="0"/>
    <n v="0"/>
    <n v="0"/>
    <n v="57761.231599999999"/>
    <m/>
  </r>
  <r>
    <n v="30227575"/>
    <d v="2022-10-01T00:00:00"/>
    <d v="2022-09-19T00:00:00"/>
    <d v="2022-10-03T00:00:00"/>
    <s v="0752152764"/>
    <d v="2007-02-15T00:00:00"/>
    <s v="111"/>
    <n v="5695"/>
    <n v="319"/>
    <n v="261"/>
    <n v="580"/>
    <n v="1"/>
    <n v="215"/>
    <n v="15"/>
    <n v="16"/>
    <n v="7.166666666666667"/>
    <n v="16.589041095890412"/>
    <s v="14-16"/>
    <s v="Z"/>
    <n v="14"/>
    <n v="15"/>
    <s v="1"/>
    <s v="05002025"/>
    <s v="2121"/>
    <s v="19-K04-01"/>
    <s v="P°#mß platba H"/>
    <n v="1.6146"/>
    <n v="1.6146"/>
    <n v="0"/>
    <x v="2"/>
    <x v="5"/>
    <m/>
    <n v="41693"/>
    <n v="0"/>
    <n v="0"/>
    <n v="0"/>
    <n v="100486.24560000001"/>
    <m/>
  </r>
  <r>
    <n v="30224776"/>
    <d v="2022-09-01T00:00:00"/>
    <d v="2022-08-22T00:00:00"/>
    <d v="2022-09-15T00:00:00"/>
    <s v="0701204691"/>
    <d v="2007-01-20T00:00:00"/>
    <s v="111"/>
    <n v="5693"/>
    <n v="345"/>
    <n v="233"/>
    <n v="578"/>
    <n v="1"/>
    <n v="213"/>
    <n v="15"/>
    <n v="16"/>
    <n v="7.1"/>
    <n v="16.583561643835615"/>
    <s v="14-16"/>
    <s v="M"/>
    <n v="24"/>
    <n v="25"/>
    <s v="1"/>
    <s v="05002025"/>
    <s v="2121"/>
    <s v="19-K06-01"/>
    <s v="P°#mß platba H"/>
    <n v="2.5385"/>
    <n v="2.5385"/>
    <n v="0"/>
    <x v="2"/>
    <x v="5"/>
    <m/>
    <n v="66004"/>
    <n v="0"/>
    <n v="0"/>
    <n v="0"/>
    <n v="157986.08600000001"/>
    <m/>
  </r>
  <r>
    <n v="30271663"/>
    <d v="2022-07-01T00:00:00"/>
    <d v="2022-06-15T00:00:00"/>
    <d v="2022-07-06T00:00:00"/>
    <s v="0661184689"/>
    <d v="2006-11-18T00:00:00"/>
    <s v="111"/>
    <n v="5688"/>
    <n v="43"/>
    <n v="165"/>
    <n v="208"/>
    <n v="0"/>
    <n v="208"/>
    <n v="16"/>
    <n v="16"/>
    <n v="6.9333333333333336"/>
    <n v="16.56986301369863"/>
    <s v="14-16"/>
    <s v="Z"/>
    <n v="21"/>
    <n v="22"/>
    <s v="1"/>
    <s v="05002025"/>
    <s v="2121"/>
    <s v="19-K06-01"/>
    <s v="P°#mß platba H"/>
    <n v="2.5385"/>
    <n v="2.5385"/>
    <n v="0"/>
    <x v="2"/>
    <x v="0"/>
    <m/>
    <n v="60813"/>
    <n v="0"/>
    <n v="0"/>
    <n v="0"/>
    <n v="157986.08600000001"/>
    <m/>
  </r>
  <r>
    <n v="30198254"/>
    <d v="2022-01-01T00:00:00"/>
    <d v="2021-12-17T00:00:00"/>
    <d v="2022-01-19T00:00:00"/>
    <s v="0556224658"/>
    <d v="2005-06-22T00:00:00"/>
    <s v="111"/>
    <n v="6022"/>
    <n v="192"/>
    <n v="14"/>
    <n v="206"/>
    <n v="0"/>
    <n v="206"/>
    <n v="16"/>
    <n v="16"/>
    <n v="6.8666666666666663"/>
    <n v="16.564383561643837"/>
    <s v="14-16"/>
    <s v="Z"/>
    <n v="33"/>
    <n v="34"/>
    <s v="1"/>
    <s v="05002025"/>
    <s v="2121"/>
    <s v="19-K07-02"/>
    <s v="P°#mß platba H"/>
    <n v="2.6067"/>
    <n v="2.6067"/>
    <n v="0"/>
    <x v="2"/>
    <x v="14"/>
    <m/>
    <n v="115669"/>
    <n v="0"/>
    <n v="0"/>
    <n v="0"/>
    <n v="162230.58120000002"/>
    <m/>
  </r>
  <r>
    <n v="30265637"/>
    <d v="2022-05-01T00:00:00"/>
    <d v="2022-04-20T00:00:00"/>
    <d v="2022-05-17T00:00:00"/>
    <s v="0659254739"/>
    <d v="2006-09-25T00:00:00"/>
    <s v="111"/>
    <n v="5686"/>
    <n v="97"/>
    <n v="109"/>
    <n v="206"/>
    <n v="0"/>
    <n v="206"/>
    <n v="16"/>
    <n v="16"/>
    <n v="6.8666666666666663"/>
    <n v="16.564383561643837"/>
    <s v="14-16"/>
    <s v="Z"/>
    <n v="27"/>
    <n v="28"/>
    <s v="1"/>
    <s v="05002025"/>
    <s v="2121"/>
    <s v="19-K06-01"/>
    <s v="P°#mß platba H"/>
    <n v="2.5385"/>
    <n v="2.5385"/>
    <n v="0"/>
    <x v="0"/>
    <x v="7"/>
    <m/>
    <n v="76007"/>
    <n v="0"/>
    <n v="0"/>
    <n v="0"/>
    <n v="157986.08600000001"/>
    <m/>
  </r>
  <r>
    <n v="30274013"/>
    <d v="2022-10-01T00:00:00"/>
    <d v="2022-08-22T00:00:00"/>
    <d v="2022-10-31T00:00:00"/>
    <s v="0751317996"/>
    <d v="2007-01-31T00:00:00"/>
    <s v="211"/>
    <n v="5682"/>
    <n v="334"/>
    <n v="233"/>
    <n v="567"/>
    <n v="1"/>
    <n v="202"/>
    <n v="15"/>
    <n v="16"/>
    <n v="6.7333333333333334"/>
    <n v="16.553424657534247"/>
    <s v="14-16"/>
    <s v="Z"/>
    <n v="70"/>
    <n v="71"/>
    <s v="1"/>
    <s v="05002025"/>
    <s v="2121"/>
    <s v="19-K08-01"/>
    <s v="P°#mß platba H"/>
    <n v="5.0885740000000004"/>
    <n v="5.0885740000000004"/>
    <n v="0"/>
    <x v="2"/>
    <x v="0"/>
    <m/>
    <n v="144648"/>
    <n v="0"/>
    <n v="0"/>
    <n v="0"/>
    <n v="316692.49146400002"/>
    <m/>
  </r>
  <r>
    <n v="30208614"/>
    <d v="2022-12-01T00:00:00"/>
    <d v="2022-11-12T00:00:00"/>
    <d v="2022-12-21T00:00:00"/>
    <s v="0754234646"/>
    <d v="2007-04-23T00:00:00"/>
    <s v="211"/>
    <n v="5682"/>
    <n v="252"/>
    <n v="315"/>
    <n v="567"/>
    <n v="1"/>
    <n v="202"/>
    <n v="15"/>
    <n v="16"/>
    <n v="6.7333333333333334"/>
    <n v="16.553424657534247"/>
    <s v="14-16"/>
    <s v="Z"/>
    <n v="39"/>
    <n v="40"/>
    <s v="1"/>
    <s v="05002025"/>
    <s v="2121"/>
    <s v="19-K05-01"/>
    <s v="P°#mß platba H"/>
    <n v="2.389678"/>
    <n v="2.389678"/>
    <n v="0"/>
    <x v="2"/>
    <x v="0"/>
    <m/>
    <n v="94747"/>
    <n v="21.18"/>
    <n v="0"/>
    <n v="0"/>
    <n v="148724.000008"/>
    <m/>
  </r>
  <r>
    <n v="30261547"/>
    <d v="2022-06-01T00:00:00"/>
    <d v="2022-04-13T00:00:00"/>
    <d v="2022-06-07T00:00:00"/>
    <s v="0659258919"/>
    <d v="2006-09-25T00:00:00"/>
    <s v="111"/>
    <n v="5679"/>
    <n v="97"/>
    <n v="102"/>
    <n v="199"/>
    <n v="0"/>
    <n v="199"/>
    <n v="16"/>
    <n v="16"/>
    <n v="6.6333333333333337"/>
    <n v="16.545205479452054"/>
    <s v="14-16"/>
    <s v="Z"/>
    <n v="55"/>
    <n v="56"/>
    <s v="5"/>
    <s v="05002025"/>
    <s v="2121"/>
    <s v="19-K08-01"/>
    <s v="P°#mß platba H"/>
    <n v="4.9150999999999998"/>
    <n v="4.9150999999999998"/>
    <n v="0"/>
    <x v="0"/>
    <x v="0"/>
    <m/>
    <n v="133047"/>
    <n v="0"/>
    <n v="0"/>
    <n v="0"/>
    <n v="305896.16359999997"/>
    <m/>
  </r>
  <r>
    <n v="30194256"/>
    <d v="2022-05-01T00:00:00"/>
    <d v="2022-04-06T00:00:00"/>
    <d v="2022-05-04T00:00:00"/>
    <s v="0659195097"/>
    <d v="2006-09-19T00:00:00"/>
    <s v="111"/>
    <n v="5678"/>
    <n v="103"/>
    <n v="95"/>
    <n v="198"/>
    <n v="0"/>
    <n v="198"/>
    <n v="16"/>
    <n v="16"/>
    <n v="6.6"/>
    <n v="16.542465753424658"/>
    <s v="14-16"/>
    <s v="Z"/>
    <n v="28"/>
    <n v="29"/>
    <s v="1"/>
    <s v="05002025"/>
    <s v="2121"/>
    <s v="19-K07-01"/>
    <s v="P°#mß platba H"/>
    <n v="3.0285000000000002"/>
    <n v="3.0285000000000002"/>
    <n v="0"/>
    <x v="2"/>
    <x v="0"/>
    <m/>
    <n v="73403"/>
    <n v="0"/>
    <n v="0"/>
    <n v="0"/>
    <n v="188481.72600000002"/>
    <m/>
  </r>
  <r>
    <n v="30246891"/>
    <d v="2022-06-01T00:00:00"/>
    <d v="2022-04-20T00:00:00"/>
    <d v="2022-06-15T00:00:00"/>
    <s v="0660056903"/>
    <d v="2006-10-05T00:00:00"/>
    <s v="111"/>
    <n v="5676"/>
    <n v="87"/>
    <n v="109"/>
    <n v="196"/>
    <n v="0"/>
    <n v="196"/>
    <n v="16"/>
    <n v="16"/>
    <n v="6.5333333333333332"/>
    <n v="16.536986301369865"/>
    <s v="14-16"/>
    <s v="Z"/>
    <n v="56"/>
    <n v="57"/>
    <s v="1"/>
    <s v="05002025"/>
    <s v="2121"/>
    <s v="19-K08-01"/>
    <s v="P°#mß platba H"/>
    <n v="4.9150999999999998"/>
    <n v="4.9150999999999998"/>
    <n v="0"/>
    <x v="19"/>
    <x v="0"/>
    <m/>
    <n v="139087"/>
    <n v="0"/>
    <n v="0"/>
    <n v="0"/>
    <n v="305896.16359999997"/>
    <m/>
  </r>
  <r>
    <n v="30204329"/>
    <d v="2022-02-01T00:00:00"/>
    <d v="2022-01-28T00:00:00"/>
    <d v="2022-02-14T00:00:00"/>
    <s v="0657204559"/>
    <d v="2006-07-20T00:00:00"/>
    <s v="211"/>
    <n v="5671"/>
    <n v="164"/>
    <n v="27"/>
    <n v="191"/>
    <n v="0"/>
    <n v="191"/>
    <n v="16"/>
    <n v="16"/>
    <n v="6.3666666666666663"/>
    <n v="16.523287671232875"/>
    <s v="14-16"/>
    <s v="Z"/>
    <n v="17"/>
    <n v="18"/>
    <s v="1"/>
    <s v="05002025"/>
    <s v="2121"/>
    <s v="19-K05-02"/>
    <s v="P°#mß platba H"/>
    <n v="1.8166"/>
    <n v="1.8166"/>
    <n v="0"/>
    <x v="2"/>
    <x v="22"/>
    <m/>
    <n v="46362"/>
    <n v="0"/>
    <n v="0"/>
    <n v="0"/>
    <n v="113057.9176"/>
    <m/>
  </r>
  <r>
    <n v="30204970"/>
    <d v="2022-05-01T00:00:00"/>
    <d v="2022-03-31T00:00:00"/>
    <d v="2022-05-11T00:00:00"/>
    <s v="0659214358"/>
    <d v="2006-09-21T00:00:00"/>
    <s v="211"/>
    <n v="5670"/>
    <n v="101"/>
    <n v="89"/>
    <n v="190"/>
    <n v="0"/>
    <n v="190"/>
    <n v="16"/>
    <n v="16"/>
    <n v="6.333333333333333"/>
    <n v="16.520547945205479"/>
    <s v="14-16"/>
    <s v="Z"/>
    <n v="41"/>
    <n v="42"/>
    <s v="1"/>
    <s v="05002025"/>
    <s v="2121"/>
    <s v="19-K08-01"/>
    <s v="P°#mß platba H"/>
    <n v="4.9150999999999998"/>
    <n v="4.9150999999999998"/>
    <n v="0"/>
    <x v="0"/>
    <x v="0"/>
    <m/>
    <n v="95183"/>
    <n v="0"/>
    <n v="0"/>
    <n v="0"/>
    <n v="305896.16359999997"/>
    <m/>
  </r>
  <r>
    <n v="30203393"/>
    <d v="2022-02-01T00:00:00"/>
    <d v="2022-01-02T00:00:00"/>
    <d v="2022-02-03T00:00:00"/>
    <s v="0656294727"/>
    <d v="2006-06-29T00:00:00"/>
    <s v="207"/>
    <n v="5666"/>
    <n v="185"/>
    <n v="1"/>
    <n v="186"/>
    <n v="0"/>
    <n v="186"/>
    <n v="16"/>
    <n v="16"/>
    <n v="6.2"/>
    <n v="16.509589041095889"/>
    <s v="14-16"/>
    <s v="Z"/>
    <n v="32"/>
    <n v="33"/>
    <s v="1"/>
    <s v="05002025"/>
    <s v="2121"/>
    <s v="19-K07-02"/>
    <s v="P°#mß platba H"/>
    <n v="2.6067"/>
    <n v="2.6067"/>
    <n v="0"/>
    <x v="0"/>
    <x v="0"/>
    <m/>
    <n v="105521"/>
    <n v="0"/>
    <n v="0"/>
    <n v="0"/>
    <n v="162230.58120000002"/>
    <m/>
  </r>
  <r>
    <n v="30211826"/>
    <d v="2022-06-01T00:00:00"/>
    <d v="2022-05-29T00:00:00"/>
    <d v="2022-06-27T00:00:00"/>
    <s v="0661257850"/>
    <d v="2006-11-25T00:00:00"/>
    <s v="111"/>
    <n v="5664"/>
    <n v="36"/>
    <n v="148"/>
    <n v="184"/>
    <n v="0"/>
    <n v="184"/>
    <n v="16"/>
    <n v="16"/>
    <n v="6.1333333333333337"/>
    <n v="16.504109589041096"/>
    <s v="14-16"/>
    <s v="Z"/>
    <n v="29"/>
    <n v="30"/>
    <s v="1"/>
    <s v="05002025"/>
    <s v="2121"/>
    <s v="19-K07-01"/>
    <s v="P°#mß platba H"/>
    <n v="3.0285000000000002"/>
    <n v="3.0285000000000002"/>
    <n v="0"/>
    <x v="1"/>
    <x v="0"/>
    <m/>
    <n v="113351"/>
    <n v="0"/>
    <n v="0"/>
    <n v="0"/>
    <n v="188481.72600000002"/>
    <m/>
  </r>
  <r>
    <n v="30194521"/>
    <d v="2022-04-01T00:00:00"/>
    <d v="2022-03-25T00:00:00"/>
    <d v="2022-04-20T00:00:00"/>
    <s v="0659224643"/>
    <d v="2006-09-22T00:00:00"/>
    <s v="111"/>
    <n v="5663"/>
    <n v="100"/>
    <n v="83"/>
    <n v="183"/>
    <n v="0"/>
    <n v="183"/>
    <n v="16"/>
    <n v="16"/>
    <n v="6.1"/>
    <n v="16.5013698630137"/>
    <s v="14-16"/>
    <s v="Z"/>
    <n v="26"/>
    <n v="27"/>
    <s v="1"/>
    <s v="05002025"/>
    <s v="2121"/>
    <s v="19-K06-01"/>
    <s v="P°#mß platba H"/>
    <n v="2.5385"/>
    <n v="2.5385"/>
    <n v="0"/>
    <x v="3"/>
    <x v="2"/>
    <s v="N300"/>
    <n v="55047"/>
    <n v="0"/>
    <n v="0"/>
    <n v="0"/>
    <n v="157986.08600000001"/>
    <m/>
  </r>
  <r>
    <n v="30203094"/>
    <d v="2022-02-01T00:00:00"/>
    <d v="2022-01-03T00:00:00"/>
    <d v="2022-02-02T00:00:00"/>
    <s v="0657044927"/>
    <d v="2006-07-04T00:00:00"/>
    <s v="111"/>
    <n v="5662"/>
    <n v="180"/>
    <n v="2"/>
    <n v="182"/>
    <n v="0"/>
    <n v="182"/>
    <n v="16"/>
    <n v="16"/>
    <n v="6.0666666666666664"/>
    <n v="16.4986301369863"/>
    <s v="14-16"/>
    <s v="Z"/>
    <n v="30"/>
    <n v="31"/>
    <s v="1"/>
    <s v="05002025"/>
    <s v="2121"/>
    <s v="19-K08-01"/>
    <s v="P°#mß platba H"/>
    <n v="4.9150999999999998"/>
    <n v="4.9150999999999998"/>
    <n v="0"/>
    <x v="3"/>
    <x v="39"/>
    <s v="U071"/>
    <n v="69676"/>
    <n v="47"/>
    <n v="0"/>
    <n v="0"/>
    <n v="305896.16359999997"/>
    <m/>
  </r>
  <r>
    <n v="30207918"/>
    <d v="2022-12-01T00:00:00"/>
    <d v="2022-10-15T00:00:00"/>
    <d v="2022-12-02T00:00:00"/>
    <s v="0704184657"/>
    <d v="2007-04-18T00:00:00"/>
    <s v="111"/>
    <n v="5659"/>
    <n v="257"/>
    <n v="287"/>
    <n v="544"/>
    <n v="1"/>
    <n v="179"/>
    <n v="15"/>
    <n v="16"/>
    <n v="5.9666666666666668"/>
    <n v="16.490410958904111"/>
    <s v="14-16"/>
    <s v="M"/>
    <n v="48"/>
    <n v="49"/>
    <s v="1"/>
    <s v="05002025"/>
    <s v="2121"/>
    <s v="19-K08-01"/>
    <s v="P°#mß platba H"/>
    <n v="4.9150999999999998"/>
    <n v="4.9150999999999998"/>
    <n v="0"/>
    <x v="24"/>
    <x v="40"/>
    <m/>
    <n v="127942"/>
    <n v="0"/>
    <n v="0"/>
    <n v="0"/>
    <n v="305896.16359999997"/>
    <m/>
  </r>
  <r>
    <n v="30205485"/>
    <d v="2022-06-01T00:00:00"/>
    <d v="2022-06-17T00:00:00"/>
    <d v="2022-06-30T00:00:00"/>
    <s v="0662254923"/>
    <d v="2006-12-25T00:00:00"/>
    <s v="207"/>
    <n v="5653"/>
    <n v="6"/>
    <n v="167"/>
    <n v="173"/>
    <n v="0"/>
    <n v="173"/>
    <n v="16"/>
    <n v="16"/>
    <n v="5.7666666666666666"/>
    <n v="16.473972602739725"/>
    <s v="14-16"/>
    <s v="Z"/>
    <n v="13"/>
    <n v="14"/>
    <s v="1"/>
    <s v="05002025"/>
    <s v="2121"/>
    <s v="19-K04-01"/>
    <s v="P°#mß platba H"/>
    <n v="1.6146"/>
    <n v="1.6146"/>
    <n v="0"/>
    <x v="2"/>
    <x v="6"/>
    <m/>
    <n v="37354"/>
    <n v="0"/>
    <n v="0"/>
    <n v="0"/>
    <n v="100486.24560000001"/>
    <m/>
  </r>
  <r>
    <n v="30274632"/>
    <d v="2022-10-01T00:00:00"/>
    <d v="2022-08-26T00:00:00"/>
    <d v="2022-10-11T00:00:00"/>
    <s v="0751644025"/>
    <d v="2007-03-05T00:00:00"/>
    <s v="111"/>
    <n v="5653"/>
    <n v="301"/>
    <n v="237"/>
    <n v="538"/>
    <n v="1"/>
    <n v="173"/>
    <n v="15"/>
    <n v="16"/>
    <n v="5.7666666666666666"/>
    <n v="16.473972602739725"/>
    <s v="14-16"/>
    <s v="Z"/>
    <n v="46"/>
    <n v="47"/>
    <s v="1"/>
    <s v="05002025"/>
    <s v="2121"/>
    <s v="19-K08-01"/>
    <s v="P°#mß platba H"/>
    <n v="4.9150999999999998"/>
    <n v="4.9150999999999998"/>
    <n v="0"/>
    <x v="2"/>
    <x v="41"/>
    <m/>
    <n v="107493"/>
    <n v="0"/>
    <n v="0"/>
    <n v="0"/>
    <n v="305896.16359999997"/>
    <m/>
  </r>
  <r>
    <n v="30249380"/>
    <d v="2022-03-01T00:00:00"/>
    <d v="2022-02-11T00:00:00"/>
    <d v="2022-03-31T00:00:00"/>
    <s v="0659064692"/>
    <d v="2006-09-06T00:00:00"/>
    <s v="111"/>
    <n v="5637"/>
    <n v="116"/>
    <n v="41"/>
    <n v="157"/>
    <n v="0"/>
    <n v="157"/>
    <n v="16"/>
    <n v="16"/>
    <n v="5.2333333333333334"/>
    <n v="16.43013698630137"/>
    <s v="14-16"/>
    <s v="Z"/>
    <n v="48"/>
    <n v="49"/>
    <s v="1"/>
    <s v="05002025"/>
    <s v="2121"/>
    <s v="19-K08-01"/>
    <s v="P°#mß platba H"/>
    <n v="4.9150999999999998"/>
    <n v="4.9150999999999998"/>
    <n v="0"/>
    <x v="10"/>
    <x v="5"/>
    <s v="Z915"/>
    <n v="119715"/>
    <n v="0"/>
    <n v="0"/>
    <n v="0"/>
    <n v="305896.16359999997"/>
    <m/>
  </r>
  <r>
    <n v="30268947"/>
    <d v="2022-06-01T00:00:00"/>
    <d v="2022-04-29T00:00:00"/>
    <d v="2022-06-03T00:00:00"/>
    <s v="0661234442"/>
    <d v="2006-11-23T00:00:00"/>
    <s v="111"/>
    <n v="5636"/>
    <n v="38"/>
    <n v="118"/>
    <n v="156"/>
    <n v="0"/>
    <n v="156"/>
    <n v="16"/>
    <n v="16"/>
    <n v="5.2"/>
    <n v="16.427397260273974"/>
    <s v="14-16"/>
    <s v="Z"/>
    <n v="35"/>
    <n v="36"/>
    <s v="6"/>
    <s v="05002025"/>
    <s v="2121"/>
    <s v="19-K08-01"/>
    <s v="P°#mß platba H"/>
    <n v="4.9150999999999998"/>
    <n v="4.9150999999999998"/>
    <n v="0"/>
    <x v="1"/>
    <x v="0"/>
    <m/>
    <n v="108743"/>
    <n v="0"/>
    <n v="0"/>
    <n v="0"/>
    <n v="305896.16359999997"/>
    <m/>
  </r>
  <r>
    <n v="30235525"/>
    <d v="2022-07-01T00:00:00"/>
    <d v="2022-06-25T00:00:00"/>
    <d v="2022-07-26T00:00:00"/>
    <s v="0751212638"/>
    <d v="2007-01-21T00:00:00"/>
    <s v="111"/>
    <n v="5634"/>
    <n v="344"/>
    <n v="175"/>
    <n v="519"/>
    <n v="1"/>
    <n v="154"/>
    <n v="15"/>
    <n v="16"/>
    <n v="5.1333333333333337"/>
    <n v="16.421917808219177"/>
    <s v="14-16"/>
    <s v="Z"/>
    <n v="31"/>
    <n v="32"/>
    <s v="1"/>
    <s v="05002025"/>
    <s v="2121"/>
    <s v="19-K05-01"/>
    <s v="P°#mß platba H"/>
    <n v="2.0066000000000002"/>
    <n v="2.0066000000000002"/>
    <n v="0"/>
    <x v="2"/>
    <x v="0"/>
    <m/>
    <n v="165744"/>
    <n v="8.39"/>
    <n v="0"/>
    <n v="0"/>
    <n v="124882.75760000001"/>
    <m/>
  </r>
  <r>
    <n v="30227516"/>
    <d v="2022-10-01T00:00:00"/>
    <d v="2022-10-03T00:00:00"/>
    <d v="2022-10-05T00:00:00"/>
    <s v="0755024369"/>
    <d v="2007-05-02T00:00:00"/>
    <s v="207"/>
    <n v="5633"/>
    <n v="243"/>
    <n v="275"/>
    <n v="518"/>
    <n v="1"/>
    <n v="153"/>
    <n v="15"/>
    <n v="16"/>
    <n v="5.0999999999999996"/>
    <n v="16.419178082191781"/>
    <s v="14-16"/>
    <s v="Z"/>
    <n v="2"/>
    <n v="3"/>
    <s v="5"/>
    <s v="05002025"/>
    <s v="2121"/>
    <s v="20-K02-01"/>
    <s v="PauÜßl"/>
    <n v="1.093"/>
    <n v="1.093"/>
    <n v="0"/>
    <x v="25"/>
    <x v="5"/>
    <m/>
    <n v="13876"/>
    <n v="0"/>
    <n v="0"/>
    <n v="0"/>
    <n v="81793.671300000002"/>
    <m/>
  </r>
  <r>
    <n v="30213660"/>
    <d v="2022-03-01T00:00:00"/>
    <d v="2022-02-22T00:00:00"/>
    <d v="2022-03-30T00:00:00"/>
    <s v="0659225413"/>
    <d v="2006-09-22T00:00:00"/>
    <s v="111"/>
    <n v="5632"/>
    <n v="100"/>
    <n v="52"/>
    <n v="152"/>
    <n v="0"/>
    <n v="152"/>
    <n v="16"/>
    <n v="16"/>
    <n v="5.0666666666666664"/>
    <n v="16.416438356164385"/>
    <s v="14-16"/>
    <s v="Z"/>
    <n v="36"/>
    <n v="37"/>
    <s v="1"/>
    <s v="05002025"/>
    <s v="2121"/>
    <s v="19-K08-02"/>
    <s v="P°#mß platba H"/>
    <n v="4.5654000000000003"/>
    <n v="4.5654000000000003"/>
    <n v="0"/>
    <x v="2"/>
    <x v="42"/>
    <s v="J00"/>
    <n v="95980"/>
    <n v="0"/>
    <n v="0"/>
    <n v="0"/>
    <n v="284132.23440000002"/>
    <m/>
  </r>
  <r>
    <n v="30211741"/>
    <d v="2022-03-01T00:00:00"/>
    <d v="2022-02-22T00:00:00"/>
    <d v="2022-03-23T00:00:00"/>
    <s v="0659234642"/>
    <d v="2006-09-23T00:00:00"/>
    <s v="111"/>
    <n v="5631"/>
    <n v="99"/>
    <n v="52"/>
    <n v="151"/>
    <n v="0"/>
    <n v="151"/>
    <n v="16"/>
    <n v="16"/>
    <n v="5.0333333333333332"/>
    <n v="16.413698630136988"/>
    <s v="14-16"/>
    <s v="Z"/>
    <n v="29"/>
    <n v="30"/>
    <s v="1"/>
    <s v="05002025"/>
    <s v="2121"/>
    <s v="19-K07-02"/>
    <s v="P°#mß platba H"/>
    <n v="2.6067"/>
    <n v="2.6067"/>
    <n v="0"/>
    <x v="2"/>
    <x v="0"/>
    <m/>
    <n v="88057"/>
    <n v="0"/>
    <n v="0"/>
    <n v="0"/>
    <n v="162230.58120000002"/>
    <m/>
  </r>
  <r>
    <n v="30218665"/>
    <d v="2022-04-01T00:00:00"/>
    <d v="2022-03-08T00:00:00"/>
    <d v="2022-04-14T00:00:00"/>
    <s v="0660118965"/>
    <d v="2006-10-11T00:00:00"/>
    <s v="111"/>
    <n v="5627"/>
    <n v="81"/>
    <n v="66"/>
    <n v="147"/>
    <n v="0"/>
    <n v="147"/>
    <n v="16"/>
    <n v="16"/>
    <n v="4.9000000000000004"/>
    <n v="16.402739726027399"/>
    <s v="14-16"/>
    <s v="Z"/>
    <n v="37"/>
    <n v="38"/>
    <s v="1"/>
    <s v="05002025"/>
    <s v="2121"/>
    <s v="19-K08-02"/>
    <s v="P°#mß platba H"/>
    <n v="4.5654000000000003"/>
    <n v="4.5654000000000003"/>
    <n v="0"/>
    <x v="0"/>
    <x v="29"/>
    <s v="F192"/>
    <n v="86002"/>
    <n v="0"/>
    <n v="0"/>
    <n v="0"/>
    <n v="284132.23440000002"/>
    <m/>
  </r>
  <r>
    <n v="30261548"/>
    <d v="2022-03-01T00:00:00"/>
    <d v="2022-02-16T00:00:00"/>
    <d v="2022-03-07T00:00:00"/>
    <s v="0659258919"/>
    <d v="2006-09-25T00:00:00"/>
    <s v="111"/>
    <n v="5623"/>
    <n v="97"/>
    <n v="46"/>
    <n v="143"/>
    <n v="0"/>
    <n v="143"/>
    <n v="16"/>
    <n v="16"/>
    <n v="4.7666666666666666"/>
    <n v="16.391780821917809"/>
    <s v="14-16"/>
    <s v="Z"/>
    <n v="19"/>
    <n v="20"/>
    <s v="1"/>
    <s v="05002025"/>
    <s v="2121"/>
    <s v="19-K05-02"/>
    <s v="P°#mß platba H"/>
    <n v="1.8166"/>
    <n v="1.8166"/>
    <n v="0"/>
    <x v="2"/>
    <x v="0"/>
    <m/>
    <n v="61566"/>
    <n v="0"/>
    <n v="0"/>
    <n v="0"/>
    <n v="113057.9176"/>
    <m/>
  </r>
  <r>
    <n v="30206861"/>
    <d v="2022-02-01T00:00:00"/>
    <d v="2022-01-26T00:00:00"/>
    <d v="2022-02-25T00:00:00"/>
    <s v="0659094744"/>
    <d v="2006-09-09T00:00:00"/>
    <s v="111"/>
    <n v="5618"/>
    <n v="113"/>
    <n v="25"/>
    <n v="138"/>
    <n v="0"/>
    <n v="138"/>
    <n v="16"/>
    <n v="16"/>
    <n v="4.5999999999999996"/>
    <n v="16.378082191780823"/>
    <s v="14-16"/>
    <s v="Z"/>
    <n v="30"/>
    <n v="31"/>
    <s v="1"/>
    <s v="05002025"/>
    <s v="2121"/>
    <s v="19-K08-02"/>
    <s v="P°#mß platba H"/>
    <n v="4.5654000000000003"/>
    <n v="4.5654000000000003"/>
    <n v="0"/>
    <x v="2"/>
    <x v="3"/>
    <s v="Z290"/>
    <n v="82263"/>
    <n v="0"/>
    <n v="0"/>
    <n v="0"/>
    <n v="284132.23440000002"/>
    <m/>
  </r>
  <r>
    <n v="30243102"/>
    <d v="2022-05-01T00:00:00"/>
    <d v="2022-04-24T00:00:00"/>
    <d v="2022-05-13T00:00:00"/>
    <s v="0662095115"/>
    <d v="2006-12-09T00:00:00"/>
    <s v="111"/>
    <n v="5615"/>
    <n v="22"/>
    <n v="113"/>
    <n v="135"/>
    <n v="0"/>
    <n v="135"/>
    <n v="16"/>
    <n v="16"/>
    <n v="4.5"/>
    <n v="16.36986301369863"/>
    <s v="14-16"/>
    <s v="Z"/>
    <n v="19"/>
    <n v="20"/>
    <s v="1"/>
    <s v="05002025"/>
    <s v="2121"/>
    <s v="19-K05-01"/>
    <s v="P°#mß platba H"/>
    <n v="2.0066000000000002"/>
    <n v="2.0066000000000002"/>
    <n v="0"/>
    <x v="0"/>
    <x v="7"/>
    <m/>
    <n v="55079"/>
    <n v="0"/>
    <n v="0"/>
    <n v="0"/>
    <n v="124882.75760000001"/>
    <m/>
  </r>
  <r>
    <n v="30208214"/>
    <d v="2022-09-01T00:00:00"/>
    <d v="2022-09-08T00:00:00"/>
    <d v="2022-09-29T00:00:00"/>
    <s v="0754304705"/>
    <d v="2007-04-30T00:00:00"/>
    <s v="111"/>
    <n v="5610"/>
    <n v="245"/>
    <n v="250"/>
    <n v="495"/>
    <n v="1"/>
    <n v="130"/>
    <n v="15"/>
    <n v="16"/>
    <n v="4.333333333333333"/>
    <n v="16.356164383561644"/>
    <s v="14-16"/>
    <s v="Z"/>
    <n v="21"/>
    <n v="22"/>
    <s v="5"/>
    <s v="05002025"/>
    <s v="2121"/>
    <s v="19-K06-01"/>
    <s v="P°#mß platba H"/>
    <n v="2.5385"/>
    <n v="2.5385"/>
    <n v="0"/>
    <x v="24"/>
    <x v="0"/>
    <m/>
    <n v="43262"/>
    <n v="0"/>
    <n v="0"/>
    <n v="0"/>
    <n v="157986.08600000001"/>
    <m/>
  </r>
  <r>
    <n v="30248052"/>
    <d v="2022-11-01T00:00:00"/>
    <d v="2022-11-03T00:00:00"/>
    <d v="2022-11-30T00:00:00"/>
    <s v="0756261946"/>
    <d v="2007-06-26T00:00:00"/>
    <s v="211"/>
    <n v="5609"/>
    <n v="188"/>
    <n v="306"/>
    <n v="494"/>
    <n v="1"/>
    <n v="129"/>
    <n v="15"/>
    <n v="16"/>
    <n v="4.3"/>
    <n v="16.353424657534248"/>
    <s v="14-16"/>
    <s v="Z"/>
    <n v="27"/>
    <n v="28"/>
    <s v="1"/>
    <s v="05002025"/>
    <s v="2121"/>
    <s v="19-K07-01"/>
    <s v="P°#mß platba H"/>
    <n v="3.0285000000000002"/>
    <n v="3.0285000000000002"/>
    <n v="0"/>
    <x v="2"/>
    <x v="5"/>
    <s v="D509"/>
    <n v="68754"/>
    <n v="0"/>
    <n v="0"/>
    <n v="0"/>
    <n v="188481.72600000002"/>
    <m/>
  </r>
  <r>
    <n v="30204406"/>
    <d v="2022-03-01T00:00:00"/>
    <d v="2022-02-17T00:00:00"/>
    <d v="2022-03-03T00:00:00"/>
    <s v="0660154924"/>
    <d v="2006-10-15T00:00:00"/>
    <s v="207"/>
    <n v="5604"/>
    <n v="77"/>
    <n v="47"/>
    <n v="124"/>
    <n v="0"/>
    <n v="124"/>
    <n v="16"/>
    <n v="16"/>
    <n v="4.1333333333333337"/>
    <n v="16.339726027397262"/>
    <s v="14-16"/>
    <s v="Z"/>
    <n v="14"/>
    <n v="15"/>
    <s v="1"/>
    <s v="05002025"/>
    <s v="2121"/>
    <s v="19-K04-02"/>
    <s v="P°#mß platba H"/>
    <n v="1.3713"/>
    <n v="1.3713"/>
    <n v="0"/>
    <x v="2"/>
    <x v="7"/>
    <m/>
    <n v="39420"/>
    <n v="0"/>
    <n v="0"/>
    <n v="0"/>
    <n v="85344.226800000004"/>
    <m/>
  </r>
  <r>
    <n v="30205871"/>
    <d v="2022-06-01T00:00:00"/>
    <d v="2022-05-08T00:00:00"/>
    <d v="2022-06-02T00:00:00"/>
    <s v="0751034911"/>
    <d v="2007-01-03T00:00:00"/>
    <s v="207"/>
    <n v="5604"/>
    <n v="362"/>
    <n v="127"/>
    <n v="489"/>
    <n v="1"/>
    <n v="124"/>
    <n v="15"/>
    <n v="16"/>
    <n v="4.1333333333333337"/>
    <n v="16.339726027397262"/>
    <s v="14-16"/>
    <s v="Z"/>
    <n v="25"/>
    <n v="26"/>
    <s v="1"/>
    <s v="05002025"/>
    <s v="2121"/>
    <s v="19-K06-01"/>
    <s v="P°#mß platba H"/>
    <n v="2.5385"/>
    <n v="2.5385"/>
    <n v="0"/>
    <x v="0"/>
    <x v="0"/>
    <m/>
    <n v="59708"/>
    <n v="0"/>
    <n v="0"/>
    <n v="0"/>
    <n v="157986.08600000001"/>
    <m/>
  </r>
  <r>
    <n v="30259789"/>
    <d v="2022-04-01T00:00:00"/>
    <d v="2022-02-23T00:00:00"/>
    <d v="2022-04-04T00:00:00"/>
    <s v="0660232980"/>
    <d v="2006-10-23T00:00:00"/>
    <s v="111"/>
    <n v="5602"/>
    <n v="69"/>
    <n v="53"/>
    <n v="122"/>
    <n v="0"/>
    <n v="122"/>
    <n v="16"/>
    <n v="16"/>
    <n v="4.0666666666666664"/>
    <n v="16.334246575342465"/>
    <s v="14-16"/>
    <s v="Z"/>
    <n v="40"/>
    <n v="41"/>
    <s v="1"/>
    <s v="05002025"/>
    <s v="2121"/>
    <s v="19-K08-01"/>
    <s v="P°#mß platba H"/>
    <n v="4.9150999999999998"/>
    <n v="4.9150999999999998"/>
    <n v="0"/>
    <x v="10"/>
    <x v="5"/>
    <m/>
    <n v="97573"/>
    <n v="0"/>
    <n v="0"/>
    <n v="0"/>
    <n v="305896.16359999997"/>
    <m/>
  </r>
  <r>
    <n v="30209925"/>
    <d v="2022-05-01T00:00:00"/>
    <d v="2022-03-08T00:00:00"/>
    <d v="2022-05-06T00:00:00"/>
    <s v="0661064646"/>
    <d v="2006-11-06T00:00:00"/>
    <s v="111"/>
    <n v="5601"/>
    <n v="55"/>
    <n v="66"/>
    <n v="121"/>
    <n v="0"/>
    <n v="121"/>
    <n v="16"/>
    <n v="16"/>
    <n v="4.0333333333333332"/>
    <n v="16.331506849315069"/>
    <s v="14-16"/>
    <s v="Z"/>
    <n v="59"/>
    <n v="60"/>
    <s v="5"/>
    <s v="05002025"/>
    <s v="2121"/>
    <s v="19-K08-01"/>
    <s v="P°#mß platba H"/>
    <n v="4.9150999999999998"/>
    <n v="4.9150999999999998"/>
    <n v="0"/>
    <x v="2"/>
    <x v="5"/>
    <s v="Z915"/>
    <n v="134507"/>
    <n v="0"/>
    <n v="0"/>
    <n v="0"/>
    <n v="305896.16359999997"/>
    <m/>
  </r>
  <r>
    <n v="30232176"/>
    <d v="2022-01-01T00:00:00"/>
    <d v="2022-01-06T00:00:00"/>
    <d v="2022-01-13T00:00:00"/>
    <s v="0659094458"/>
    <d v="2006-09-09T00:00:00"/>
    <s v="211"/>
    <n v="5598"/>
    <n v="113"/>
    <n v="5"/>
    <n v="118"/>
    <n v="0"/>
    <n v="118"/>
    <n v="16"/>
    <n v="16"/>
    <n v="3.9333333333333331"/>
    <n v="16.323287671232876"/>
    <s v="14-16"/>
    <s v="Z"/>
    <n v="7"/>
    <n v="8"/>
    <s v="5"/>
    <s v="05002025"/>
    <s v="2121"/>
    <s v="19-K03-03"/>
    <s v="P°#mß platba H"/>
    <n v="0.92810000000000004"/>
    <n v="0.92810000000000004"/>
    <n v="0"/>
    <x v="0"/>
    <x v="7"/>
    <m/>
    <n v="22609"/>
    <n v="0"/>
    <n v="0"/>
    <n v="0"/>
    <n v="57761.231599999999"/>
    <m/>
  </r>
  <r>
    <n v="30206862"/>
    <d v="2022-01-01T00:00:00"/>
    <d v="2022-01-04T00:00:00"/>
    <d v="2022-01-19T00:00:00"/>
    <s v="0659094744"/>
    <d v="2006-09-09T00:00:00"/>
    <s v="111"/>
    <n v="5596"/>
    <n v="113"/>
    <n v="3"/>
    <n v="116"/>
    <n v="0"/>
    <n v="116"/>
    <n v="16"/>
    <n v="16"/>
    <n v="3.8666666666666667"/>
    <n v="16.317808219178083"/>
    <s v="14-16"/>
    <s v="Z"/>
    <n v="15"/>
    <n v="16"/>
    <s v="1"/>
    <s v="05002025"/>
    <s v="2121"/>
    <s v="19-K05-02"/>
    <s v="P°#mß platba H"/>
    <n v="1.8166"/>
    <n v="1.8166"/>
    <n v="0"/>
    <x v="2"/>
    <x v="7"/>
    <m/>
    <n v="41577"/>
    <n v="0"/>
    <n v="0"/>
    <n v="0"/>
    <n v="113057.9176"/>
    <m/>
  </r>
  <r>
    <n v="30208854"/>
    <d v="2022-11-01T00:00:00"/>
    <d v="2022-10-24T00:00:00"/>
    <d v="2022-11-24T00:00:00"/>
    <s v="0756294506"/>
    <d v="2007-06-29T00:00:00"/>
    <s v="111"/>
    <n v="5596"/>
    <n v="185"/>
    <n v="296"/>
    <n v="481"/>
    <n v="1"/>
    <n v="116"/>
    <n v="15"/>
    <n v="16"/>
    <n v="3.8666666666666667"/>
    <n v="16.317808219178083"/>
    <s v="14-16"/>
    <s v="Z"/>
    <n v="31"/>
    <n v="32"/>
    <s v="1"/>
    <s v="05002025"/>
    <s v="2121"/>
    <s v="19-K08-01"/>
    <s v="P°#mß platba H"/>
    <n v="4.9150999999999998"/>
    <n v="4.9150999999999998"/>
    <n v="0"/>
    <x v="2"/>
    <x v="0"/>
    <m/>
    <n v="64706"/>
    <n v="0"/>
    <n v="0"/>
    <n v="0"/>
    <n v="305896.16359999997"/>
    <m/>
  </r>
  <r>
    <n v="30200269"/>
    <d v="2022-01-01T00:00:00"/>
    <d v="2021-12-29T00:00:00"/>
    <d v="2022-01-12T00:00:00"/>
    <s v="0559094921"/>
    <d v="2005-09-09T00:00:00"/>
    <s v="111"/>
    <n v="5955"/>
    <n v="113"/>
    <n v="2"/>
    <n v="115"/>
    <n v="0"/>
    <n v="115"/>
    <n v="16"/>
    <n v="16"/>
    <n v="3.8333333333333335"/>
    <n v="16.315068493150687"/>
    <s v="14-16"/>
    <s v="Z"/>
    <n v="14"/>
    <n v="15"/>
    <s v="1"/>
    <s v="05002025"/>
    <s v="2121"/>
    <s v="19-K04-02"/>
    <s v="P°#mß platba H"/>
    <n v="1.3713"/>
    <n v="1.3713"/>
    <n v="0"/>
    <x v="10"/>
    <x v="0"/>
    <m/>
    <n v="41327"/>
    <n v="0"/>
    <n v="0"/>
    <n v="0"/>
    <n v="85344.226800000004"/>
    <m/>
  </r>
  <r>
    <n v="30215673"/>
    <d v="2022-11-01T00:00:00"/>
    <d v="2022-09-21T00:00:00"/>
    <d v="2022-11-16T00:00:00"/>
    <s v="0755284508"/>
    <d v="2007-05-28T00:00:00"/>
    <s v="111"/>
    <n v="5595"/>
    <n v="217"/>
    <n v="263"/>
    <n v="480"/>
    <n v="1"/>
    <n v="115"/>
    <n v="15"/>
    <n v="16"/>
    <n v="3.8333333333333335"/>
    <n v="16.315068493150687"/>
    <s v="14-16"/>
    <s v="Z"/>
    <n v="56"/>
    <n v="57"/>
    <s v="1"/>
    <s v="05002025"/>
    <s v="2121"/>
    <s v="19-K08-01"/>
    <s v="P°#mß platba H"/>
    <n v="4.9150999999999998"/>
    <n v="4.9150999999999998"/>
    <n v="0"/>
    <x v="0"/>
    <x v="0"/>
    <m/>
    <n v="125191"/>
    <n v="0"/>
    <n v="0"/>
    <n v="0"/>
    <n v="305896.16359999997"/>
    <m/>
  </r>
  <r>
    <n v="30208647"/>
    <d v="2022-12-01T00:00:00"/>
    <d v="2022-11-23T00:00:00"/>
    <d v="2022-12-09T00:00:00"/>
    <s v="0757304647"/>
    <d v="2007-07-30T00:00:00"/>
    <s v="207"/>
    <n v="5595"/>
    <n v="154"/>
    <n v="326"/>
    <n v="480"/>
    <n v="1"/>
    <n v="115"/>
    <n v="15"/>
    <n v="16"/>
    <n v="3.8333333333333335"/>
    <n v="16.315068493150687"/>
    <s v="14-16"/>
    <s v="Z"/>
    <n v="16"/>
    <n v="17"/>
    <s v="5"/>
    <s v="05002025"/>
    <s v="2121"/>
    <s v="19-K05-01"/>
    <s v="P°#mß platba H"/>
    <n v="2.0066000000000002"/>
    <n v="2.0066000000000002"/>
    <n v="0"/>
    <x v="0"/>
    <x v="22"/>
    <m/>
    <n v="40543"/>
    <n v="0"/>
    <n v="0"/>
    <n v="0"/>
    <n v="124882.75760000001"/>
    <m/>
  </r>
  <r>
    <n v="30195015"/>
    <d v="2022-06-01T00:00:00"/>
    <d v="2022-05-26T00:00:00"/>
    <d v="2022-06-21T00:00:00"/>
    <s v="0752045074"/>
    <d v="2007-02-04T00:00:00"/>
    <s v="207"/>
    <n v="5590"/>
    <n v="330"/>
    <n v="145"/>
    <n v="475"/>
    <n v="1"/>
    <n v="110"/>
    <n v="15"/>
    <n v="16"/>
    <n v="3.6666666666666665"/>
    <n v="16.301369863013697"/>
    <s v="14-16"/>
    <s v="Z"/>
    <n v="26"/>
    <n v="27"/>
    <s v="1"/>
    <s v="05002025"/>
    <s v="2121"/>
    <s v="19-K06-01"/>
    <s v="P°#mß platba H"/>
    <n v="2.5385"/>
    <n v="2.5385"/>
    <n v="0"/>
    <x v="10"/>
    <x v="0"/>
    <m/>
    <n v="77260"/>
    <n v="0"/>
    <n v="0"/>
    <n v="0"/>
    <n v="157986.08600000001"/>
    <m/>
  </r>
  <r>
    <n v="30261777"/>
    <d v="2022-02-01T00:00:00"/>
    <d v="2022-02-15T00:00:00"/>
    <d v="2022-02-15T00:00:00"/>
    <s v="0660284658"/>
    <d v="2006-10-28T00:00:00"/>
    <s v="205"/>
    <n v="5589"/>
    <n v="64"/>
    <n v="45"/>
    <n v="109"/>
    <n v="0"/>
    <n v="109"/>
    <n v="16"/>
    <n v="16"/>
    <n v="3.6333333333333333"/>
    <n v="16.298630136986301"/>
    <s v="14-16"/>
    <s v="Z"/>
    <n v="1"/>
    <n v="1"/>
    <s v="5"/>
    <s v="05002025"/>
    <s v="2121"/>
    <s v="19-K01-03"/>
    <s v="P°#mß platba H"/>
    <n v="0.29530000000000001"/>
    <n v="0.29530000000000001"/>
    <n v="0"/>
    <x v="10"/>
    <x v="0"/>
    <m/>
    <n v="4192"/>
    <n v="0"/>
    <n v="0"/>
    <n v="0"/>
    <n v="18378.290799999999"/>
    <m/>
  </r>
  <r>
    <n v="30208449"/>
    <d v="2022-11-01T00:00:00"/>
    <d v="2022-10-17T00:00:00"/>
    <d v="2022-11-08T00:00:00"/>
    <s v="0757024972"/>
    <d v="2007-07-02T00:00:00"/>
    <s v="111"/>
    <n v="5586"/>
    <n v="182"/>
    <n v="289"/>
    <n v="471"/>
    <n v="1"/>
    <n v="106"/>
    <n v="15"/>
    <n v="16"/>
    <n v="3.5333333333333332"/>
    <n v="16.290410958904111"/>
    <s v="14-16"/>
    <s v="Z"/>
    <n v="22"/>
    <n v="23"/>
    <s v="1"/>
    <s v="05002025"/>
    <s v="2121"/>
    <s v="19-K06-01"/>
    <s v="P°#mß platba H"/>
    <n v="2.5385"/>
    <n v="2.5385"/>
    <n v="0"/>
    <x v="9"/>
    <x v="43"/>
    <s v="F120"/>
    <n v="58625"/>
    <n v="0"/>
    <n v="0"/>
    <n v="0"/>
    <n v="157986.08600000001"/>
    <m/>
  </r>
  <r>
    <n v="30215054"/>
    <d v="2022-04-01T00:00:00"/>
    <d v="2022-01-06T00:00:00"/>
    <d v="2022-04-05T00:00:00"/>
    <s v="0659227415"/>
    <d v="2006-09-22T00:00:00"/>
    <s v="111"/>
    <n v="5585"/>
    <n v="100"/>
    <n v="5"/>
    <n v="105"/>
    <n v="0"/>
    <n v="105"/>
    <n v="16"/>
    <n v="16"/>
    <n v="3.5"/>
    <n v="16.287671232876711"/>
    <s v="14-16"/>
    <s v="Z"/>
    <n v="89"/>
    <n v="90"/>
    <s v="1"/>
    <s v="05002025"/>
    <s v="2121"/>
    <s v="19-K08-01"/>
    <s v="P°#mß platba H"/>
    <n v="6.1294190000000004"/>
    <n v="6.1294190000000004"/>
    <n v="0"/>
    <x v="3"/>
    <x v="2"/>
    <s v="U071"/>
    <n v="235053"/>
    <n v="0"/>
    <n v="0"/>
    <n v="0"/>
    <n v="381470.520884"/>
    <m/>
  </r>
  <r>
    <n v="30218196"/>
    <d v="2022-12-01T00:00:00"/>
    <d v="2022-10-09T00:00:00"/>
    <d v="2022-12-20T00:00:00"/>
    <s v="0756264707"/>
    <d v="2007-06-26T00:00:00"/>
    <s v="111"/>
    <n v="5584"/>
    <n v="188"/>
    <n v="281"/>
    <n v="469"/>
    <n v="1"/>
    <n v="104"/>
    <n v="15"/>
    <n v="16"/>
    <n v="3.4666666666666668"/>
    <n v="16.284931506849315"/>
    <s v="14-16"/>
    <s v="Z"/>
    <n v="72"/>
    <n v="73"/>
    <s v="1"/>
    <s v="05002025"/>
    <s v="2121"/>
    <s v="19-K08-01"/>
    <s v="P°#mß platba H"/>
    <n v="5.0307490000000001"/>
    <n v="5.0307490000000001"/>
    <n v="0"/>
    <x v="0"/>
    <x v="31"/>
    <m/>
    <n v="225330"/>
    <n v="0"/>
    <n v="0"/>
    <n v="0"/>
    <n v="313093.69476400001"/>
    <m/>
  </r>
  <r>
    <n v="30215289"/>
    <d v="2022-05-01T00:00:00"/>
    <d v="2022-02-28T00:00:00"/>
    <d v="2022-05-02T00:00:00"/>
    <s v="0661174492"/>
    <d v="2006-11-17T00:00:00"/>
    <s v="207"/>
    <n v="5582"/>
    <n v="44"/>
    <n v="58"/>
    <n v="102"/>
    <n v="0"/>
    <n v="102"/>
    <n v="16"/>
    <n v="16"/>
    <n v="3.4"/>
    <n v="16.279452054794522"/>
    <s v="14-16"/>
    <s v="Z"/>
    <n v="63"/>
    <n v="64"/>
    <s v="5"/>
    <s v="05002025"/>
    <s v="2121"/>
    <s v="19-K08-01"/>
    <s v="P°#mß platba H"/>
    <n v="4.9150999999999998"/>
    <n v="4.9150999999999998"/>
    <n v="0"/>
    <x v="0"/>
    <x v="44"/>
    <m/>
    <n v="145627"/>
    <n v="0"/>
    <n v="0"/>
    <n v="0"/>
    <n v="305896.16359999997"/>
    <m/>
  </r>
  <r>
    <n v="30223048"/>
    <d v="2022-02-01T00:00:00"/>
    <d v="2022-01-27T00:00:00"/>
    <d v="2022-02-02T00:00:00"/>
    <s v="0610204507"/>
    <d v="2006-10-20T00:00:00"/>
    <s v="111"/>
    <n v="5578"/>
    <n v="72"/>
    <n v="26"/>
    <n v="98"/>
    <n v="0"/>
    <n v="98"/>
    <n v="16"/>
    <n v="16"/>
    <n v="3.2666666666666666"/>
    <n v="16.268493150684932"/>
    <s v="14-16"/>
    <s v="M"/>
    <n v="6"/>
    <n v="7"/>
    <s v="6"/>
    <s v="05002025"/>
    <s v="2121"/>
    <s v="19-K03-02"/>
    <s v="P°#mß platba H"/>
    <n v="1.3039000000000001"/>
    <n v="1.3039000000000001"/>
    <n v="0"/>
    <x v="3"/>
    <x v="0"/>
    <m/>
    <n v="18703"/>
    <n v="0"/>
    <n v="0"/>
    <n v="0"/>
    <n v="81149.520400000009"/>
    <m/>
  </r>
  <r>
    <n v="30235462"/>
    <d v="2022-03-01T00:00:00"/>
    <d v="2022-03-03T00:00:00"/>
    <d v="2022-03-25T00:00:00"/>
    <s v="0661248962"/>
    <d v="2006-11-24T00:00:00"/>
    <s v="111"/>
    <n v="5578"/>
    <n v="37"/>
    <n v="61"/>
    <n v="98"/>
    <n v="0"/>
    <n v="98"/>
    <n v="16"/>
    <n v="16"/>
    <n v="3.2666666666666666"/>
    <n v="16.268493150684932"/>
    <s v="14-16"/>
    <s v="Z"/>
    <n v="22"/>
    <n v="23"/>
    <s v="1"/>
    <s v="05002025"/>
    <s v="2121"/>
    <s v="19-K06-02"/>
    <s v="P°#mß platba H"/>
    <n v="2.2951000000000001"/>
    <n v="2.2951000000000001"/>
    <n v="0"/>
    <x v="2"/>
    <x v="7"/>
    <s v="J068"/>
    <n v="65156"/>
    <n v="0"/>
    <n v="0"/>
    <n v="0"/>
    <n v="142837.84360000002"/>
    <m/>
  </r>
  <r>
    <n v="30244310"/>
    <d v="2022-03-01T00:00:00"/>
    <d v="2022-02-25T00:00:00"/>
    <d v="2022-03-17T00:00:00"/>
    <s v="0661234662"/>
    <d v="2006-11-23T00:00:00"/>
    <s v="207"/>
    <n v="5573"/>
    <n v="38"/>
    <n v="55"/>
    <n v="93"/>
    <n v="0"/>
    <n v="93"/>
    <n v="16"/>
    <n v="16"/>
    <n v="3.1"/>
    <n v="16.254794520547946"/>
    <s v="14-16"/>
    <s v="Z"/>
    <n v="20"/>
    <n v="21"/>
    <s v="1"/>
    <s v="05002025"/>
    <s v="2121"/>
    <s v="19-K05-02"/>
    <s v="P°#mß platba H"/>
    <n v="1.8166"/>
    <n v="1.8166"/>
    <n v="0"/>
    <x v="0"/>
    <x v="0"/>
    <m/>
    <n v="51306"/>
    <n v="0"/>
    <n v="0"/>
    <n v="0"/>
    <n v="113057.9176"/>
    <m/>
  </r>
  <r>
    <n v="30211025"/>
    <d v="2022-08-01T00:00:00"/>
    <d v="2022-08-01T00:00:00"/>
    <d v="2022-08-30T00:00:00"/>
    <s v="0755064508"/>
    <d v="2007-05-06T00:00:00"/>
    <s v="211"/>
    <n v="5566"/>
    <n v="239"/>
    <n v="212"/>
    <n v="451"/>
    <n v="1"/>
    <n v="86"/>
    <n v="15"/>
    <n v="16"/>
    <n v="2.8666666666666667"/>
    <n v="16.235616438356164"/>
    <s v="14-16"/>
    <s v="Z"/>
    <n v="29"/>
    <n v="30"/>
    <s v="1"/>
    <s v="05002025"/>
    <s v="2121"/>
    <s v="19-K07-01"/>
    <s v="P°#mß platba H"/>
    <n v="3.0285000000000002"/>
    <n v="3.0285000000000002"/>
    <n v="0"/>
    <x v="0"/>
    <x v="45"/>
    <s v="D685"/>
    <n v="70627"/>
    <n v="0"/>
    <n v="0"/>
    <n v="0"/>
    <n v="188481.72600000002"/>
    <m/>
  </r>
  <r>
    <n v="30210498"/>
    <d v="2022-02-01T00:00:00"/>
    <d v="2022-02-18T00:00:00"/>
    <d v="2022-02-22T00:00:00"/>
    <s v="0661284668"/>
    <d v="2006-11-28T00:00:00"/>
    <s v="111"/>
    <n v="5561"/>
    <n v="33"/>
    <n v="48"/>
    <n v="81"/>
    <n v="0"/>
    <n v="81"/>
    <n v="16"/>
    <n v="16"/>
    <n v="2.7"/>
    <n v="16.221917808219178"/>
    <s v="14-16"/>
    <s v="Z"/>
    <n v="4"/>
    <n v="5"/>
    <s v="1"/>
    <s v="05002025"/>
    <s v="2121"/>
    <s v="19-K01-03"/>
    <s v="P°#mß platba H"/>
    <n v="0.59060000000000001"/>
    <n v="0.59060000000000001"/>
    <n v="0"/>
    <x v="10"/>
    <x v="7"/>
    <m/>
    <n v="7187"/>
    <n v="0"/>
    <n v="0"/>
    <n v="0"/>
    <n v="36756.581599999998"/>
    <m/>
  </r>
  <r>
    <n v="30259790"/>
    <d v="2022-02-01T00:00:00"/>
    <d v="2022-01-07T00:00:00"/>
    <d v="2022-02-11T00:00:00"/>
    <s v="0660232980"/>
    <d v="2006-10-23T00:00:00"/>
    <s v="111"/>
    <n v="5555"/>
    <n v="69"/>
    <n v="6"/>
    <n v="75"/>
    <n v="0"/>
    <n v="75"/>
    <n v="16"/>
    <n v="16"/>
    <n v="2.5"/>
    <n v="16.205479452054796"/>
    <s v="14-16"/>
    <s v="Z"/>
    <n v="35"/>
    <n v="36"/>
    <s v="1"/>
    <s v="05002025"/>
    <s v="2121"/>
    <s v="19-K08-02"/>
    <s v="P°#mß platba H"/>
    <n v="4.5654000000000003"/>
    <n v="4.5654000000000003"/>
    <n v="0"/>
    <x v="10"/>
    <x v="7"/>
    <s v="F608"/>
    <n v="101736"/>
    <n v="0"/>
    <n v="0"/>
    <n v="0"/>
    <n v="284132.23440000002"/>
    <m/>
  </r>
  <r>
    <n v="30272972"/>
    <d v="2022-08-01T00:00:00"/>
    <d v="2022-07-27T00:00:00"/>
    <d v="2022-08-24T00:00:00"/>
    <s v="0755126867"/>
    <d v="2007-05-12T00:00:00"/>
    <s v="111"/>
    <n v="5555"/>
    <n v="233"/>
    <n v="207"/>
    <n v="440"/>
    <n v="1"/>
    <n v="75"/>
    <n v="15"/>
    <n v="16"/>
    <n v="2.5"/>
    <n v="16.205479452054796"/>
    <s v="14-16"/>
    <s v="Z"/>
    <n v="28"/>
    <n v="29"/>
    <s v="6"/>
    <s v="05002025"/>
    <s v="2121"/>
    <s v="19-K07-01"/>
    <s v="P°#mß platba H"/>
    <n v="3.0285000000000002"/>
    <n v="3.0285000000000002"/>
    <n v="0"/>
    <x v="3"/>
    <x v="2"/>
    <m/>
    <n v="67867"/>
    <n v="0"/>
    <n v="0"/>
    <n v="0"/>
    <n v="188481.72600000002"/>
    <m/>
  </r>
  <r>
    <n v="30208996"/>
    <d v="2022-12-01T00:00:00"/>
    <d v="2022-11-16T00:00:00"/>
    <d v="2022-12-14T00:00:00"/>
    <s v="0759054934"/>
    <d v="2007-09-05T00:00:00"/>
    <s v="111"/>
    <n v="5551"/>
    <n v="117"/>
    <n v="319"/>
    <n v="436"/>
    <n v="1"/>
    <n v="71"/>
    <n v="15"/>
    <n v="16"/>
    <n v="2.3666666666666667"/>
    <n v="16.194520547945206"/>
    <s v="14-16"/>
    <s v="Z"/>
    <n v="28"/>
    <n v="29"/>
    <s v="1"/>
    <s v="05002025"/>
    <s v="2121"/>
    <s v="19-K07-01"/>
    <s v="P°#mß platba H"/>
    <n v="3.0285000000000002"/>
    <n v="3.0285000000000002"/>
    <n v="0"/>
    <x v="0"/>
    <x v="0"/>
    <m/>
    <n v="57674"/>
    <n v="0"/>
    <n v="0"/>
    <n v="0"/>
    <n v="188481.72600000002"/>
    <m/>
  </r>
  <r>
    <n v="30206396"/>
    <d v="2022-05-01T00:00:00"/>
    <d v="2022-04-25T00:00:00"/>
    <d v="2022-05-12T00:00:00"/>
    <s v="0752134933"/>
    <d v="2007-02-13T00:00:00"/>
    <s v="211"/>
    <n v="5550"/>
    <n v="321"/>
    <n v="114"/>
    <n v="435"/>
    <n v="1"/>
    <n v="70"/>
    <n v="15"/>
    <n v="16"/>
    <n v="2.3333333333333335"/>
    <n v="16.19178082191781"/>
    <s v="14-16"/>
    <s v="Z"/>
    <n v="17"/>
    <n v="18"/>
    <s v="1"/>
    <s v="05002025"/>
    <s v="2121"/>
    <s v="19-K05-01"/>
    <s v="P°#mß platba H"/>
    <n v="2.0066000000000002"/>
    <n v="2.0066000000000002"/>
    <n v="0"/>
    <x v="2"/>
    <x v="0"/>
    <m/>
    <n v="59499"/>
    <n v="9.58"/>
    <n v="0"/>
    <n v="0"/>
    <n v="124882.75760000001"/>
    <m/>
  </r>
  <r>
    <n v="30209009"/>
    <d v="2022-12-01T00:00:00"/>
    <d v="2022-12-07T00:00:00"/>
    <d v="2022-12-15T00:00:00"/>
    <s v="0759294943"/>
    <d v="2007-09-29T00:00:00"/>
    <s v="111"/>
    <n v="5548"/>
    <n v="93"/>
    <n v="340"/>
    <n v="433"/>
    <n v="1"/>
    <n v="68"/>
    <n v="15"/>
    <n v="16"/>
    <n v="2.2666666666666666"/>
    <n v="16.186301369863013"/>
    <s v="14-16"/>
    <s v="Z"/>
    <n v="8"/>
    <n v="9"/>
    <s v="6"/>
    <s v="05002025"/>
    <s v="2121"/>
    <s v="19-K03-01"/>
    <s v="P°#mß platba H"/>
    <n v="1.3039000000000001"/>
    <n v="1.3039000000000001"/>
    <n v="0"/>
    <x v="2"/>
    <x v="0"/>
    <m/>
    <n v="25977"/>
    <n v="0"/>
    <n v="0"/>
    <n v="0"/>
    <n v="81149.520400000009"/>
    <m/>
  </r>
  <r>
    <n v="30264643"/>
    <d v="2022-05-01T00:00:00"/>
    <d v="2022-04-08T00:00:00"/>
    <d v="2022-05-13T00:00:00"/>
    <s v="0752014714"/>
    <d v="2007-02-01T00:00:00"/>
    <s v="211"/>
    <n v="5545"/>
    <n v="333"/>
    <n v="97"/>
    <n v="430"/>
    <n v="1"/>
    <n v="65"/>
    <n v="15"/>
    <n v="16"/>
    <n v="2.1666666666666665"/>
    <n v="16.17808219178082"/>
    <s v="14-16"/>
    <s v="Z"/>
    <n v="35"/>
    <n v="36"/>
    <s v="1"/>
    <s v="05002025"/>
    <s v="2121"/>
    <s v="19-K08-01"/>
    <s v="P°#mß platba H"/>
    <n v="4.9150999999999998"/>
    <n v="4.9150999999999998"/>
    <n v="0"/>
    <x v="0"/>
    <x v="0"/>
    <m/>
    <n v="83687"/>
    <n v="0"/>
    <n v="0"/>
    <n v="0"/>
    <n v="305896.16359999997"/>
    <m/>
  </r>
  <r>
    <n v="30214836"/>
    <d v="2022-05-01T00:00:00"/>
    <d v="2022-05-23T00:00:00"/>
    <d v="2022-05-27T00:00:00"/>
    <s v="0753194508"/>
    <d v="2007-03-19T00:00:00"/>
    <s v="207"/>
    <n v="5544"/>
    <n v="287"/>
    <n v="142"/>
    <n v="429"/>
    <n v="1"/>
    <n v="64"/>
    <n v="15"/>
    <n v="16"/>
    <n v="2.1333333333333333"/>
    <n v="16.175342465753424"/>
    <s v="14-16"/>
    <s v="Z"/>
    <n v="4"/>
    <n v="5"/>
    <s v="1"/>
    <s v="05002025"/>
    <s v="2121"/>
    <s v="19-K02-01"/>
    <s v="P°#mß platba H"/>
    <n v="1.093"/>
    <n v="1.093"/>
    <n v="0"/>
    <x v="2"/>
    <x v="0"/>
    <m/>
    <n v="13888"/>
    <n v="0"/>
    <n v="0"/>
    <n v="0"/>
    <n v="68023.948000000004"/>
    <m/>
  </r>
  <r>
    <n v="30208215"/>
    <d v="2022-08-01T00:00:00"/>
    <d v="2022-06-29T00:00:00"/>
    <d v="2022-08-12T00:00:00"/>
    <s v="0754304705"/>
    <d v="2007-04-30T00:00:00"/>
    <s v="111"/>
    <n v="5539"/>
    <n v="245"/>
    <n v="179"/>
    <n v="424"/>
    <n v="1"/>
    <n v="59"/>
    <n v="15"/>
    <n v="16"/>
    <n v="1.9666666666666666"/>
    <n v="16.161643835616438"/>
    <s v="14-16"/>
    <s v="Z"/>
    <n v="44"/>
    <n v="45"/>
    <s v="1"/>
    <s v="05002025"/>
    <s v="2121"/>
    <s v="19-K08-01"/>
    <s v="P°#mß platba H"/>
    <n v="4.9150999999999998"/>
    <n v="4.9150999999999998"/>
    <n v="0"/>
    <x v="24"/>
    <x v="0"/>
    <m/>
    <n v="123837"/>
    <n v="0"/>
    <n v="0"/>
    <n v="0"/>
    <n v="305896.16359999997"/>
    <m/>
  </r>
  <r>
    <n v="30277532"/>
    <d v="2022-11-01T00:00:00"/>
    <d v="2022-10-04T00:00:00"/>
    <d v="2022-11-30T00:00:00"/>
    <s v="0758145113"/>
    <d v="2007-08-14T00:00:00"/>
    <s v="207"/>
    <n v="5530"/>
    <n v="139"/>
    <n v="276"/>
    <n v="415"/>
    <n v="1"/>
    <n v="50"/>
    <n v="15"/>
    <n v="16"/>
    <n v="1.6666666666666667"/>
    <n v="16.136986301369863"/>
    <s v="14-16"/>
    <s v="Z"/>
    <n v="57"/>
    <n v="58"/>
    <s v="1"/>
    <s v="05002025"/>
    <s v="2121"/>
    <s v="19-K08-01"/>
    <s v="P°#mß platba H"/>
    <n v="4.9150999999999998"/>
    <n v="4.9150999999999998"/>
    <n v="0"/>
    <x v="0"/>
    <x v="0"/>
    <m/>
    <n v="122698"/>
    <n v="0"/>
    <n v="0"/>
    <n v="0"/>
    <n v="305896.16359999997"/>
    <m/>
  </r>
  <r>
    <n v="30257129"/>
    <d v="2022-01-01T00:00:00"/>
    <d v="2021-12-20T00:00:00"/>
    <d v="2022-01-14T00:00:00"/>
    <s v="0561257191"/>
    <d v="2005-11-25T00:00:00"/>
    <s v="207"/>
    <n v="5869"/>
    <n v="36"/>
    <n v="11"/>
    <n v="47"/>
    <n v="0"/>
    <n v="47"/>
    <n v="16"/>
    <n v="16"/>
    <n v="1.5666666666666667"/>
    <n v="16.12876712328767"/>
    <s v="14-16"/>
    <s v="Z"/>
    <n v="25"/>
    <n v="26"/>
    <s v="1"/>
    <s v="05002025"/>
    <s v="2121"/>
    <s v="19-K07-02"/>
    <s v="P°#mß platba H"/>
    <n v="2.6067"/>
    <n v="2.6067"/>
    <n v="0"/>
    <x v="2"/>
    <x v="0"/>
    <m/>
    <n v="70197"/>
    <n v="0"/>
    <n v="0"/>
    <n v="0"/>
    <n v="162230.58120000002"/>
    <m/>
  </r>
  <r>
    <n v="30269777"/>
    <d v="2022-06-01T00:00:00"/>
    <d v="2022-05-09T00:00:00"/>
    <d v="2022-06-29T00:00:00"/>
    <s v="0753223196"/>
    <d v="2007-03-22T00:00:00"/>
    <s v="111"/>
    <n v="5527"/>
    <n v="284"/>
    <n v="128"/>
    <n v="412"/>
    <n v="1"/>
    <n v="47"/>
    <n v="15"/>
    <n v="16"/>
    <n v="1.5666666666666667"/>
    <n v="16.12876712328767"/>
    <s v="14-16"/>
    <s v="Z"/>
    <n v="51"/>
    <n v="52"/>
    <s v="1"/>
    <s v="05002025"/>
    <s v="2121"/>
    <s v="19-K08-01"/>
    <s v="P°#mß platba H"/>
    <n v="4.9150999999999998"/>
    <n v="4.9150999999999998"/>
    <n v="0"/>
    <x v="2"/>
    <x v="0"/>
    <m/>
    <n v="127252"/>
    <n v="0"/>
    <n v="0"/>
    <n v="0"/>
    <n v="305896.16359999997"/>
    <m/>
  </r>
  <r>
    <n v="30208107"/>
    <d v="2022-09-01T00:00:00"/>
    <d v="2022-07-19T00:00:00"/>
    <d v="2022-09-09T00:00:00"/>
    <s v="0756054937"/>
    <d v="2007-06-05T00:00:00"/>
    <s v="111"/>
    <n v="5523"/>
    <n v="209"/>
    <n v="199"/>
    <n v="408"/>
    <n v="1"/>
    <n v="43"/>
    <n v="15"/>
    <n v="16"/>
    <n v="1.4333333333333333"/>
    <n v="16.117808219178084"/>
    <s v="14-16"/>
    <s v="Z"/>
    <n v="52"/>
    <n v="53"/>
    <s v="1"/>
    <s v="05002025"/>
    <s v="2121"/>
    <s v="19-K08-01"/>
    <s v="P°#mß platba H"/>
    <n v="4.9150999999999998"/>
    <n v="4.9150999999999998"/>
    <n v="0"/>
    <x v="3"/>
    <x v="2"/>
    <m/>
    <n v="135120"/>
    <n v="0"/>
    <n v="0"/>
    <n v="0"/>
    <n v="305896.16359999997"/>
    <m/>
  </r>
  <r>
    <n v="30231885"/>
    <d v="2022-05-01T00:00:00"/>
    <d v="2022-03-24T00:00:00"/>
    <d v="2022-05-06T00:00:00"/>
    <s v="0752104694"/>
    <d v="2007-02-10T00:00:00"/>
    <s v="207"/>
    <n v="5521"/>
    <n v="324"/>
    <n v="82"/>
    <n v="406"/>
    <n v="1"/>
    <n v="41"/>
    <n v="15"/>
    <n v="16"/>
    <n v="1.3666666666666667"/>
    <n v="16.112328767123287"/>
    <s v="14-16"/>
    <s v="Z"/>
    <n v="43"/>
    <n v="44"/>
    <s v="1"/>
    <s v="05002025"/>
    <s v="2121"/>
    <s v="19-K08-01"/>
    <s v="P°#mß platba H"/>
    <n v="4.9150999999999998"/>
    <n v="4.9150999999999998"/>
    <n v="0"/>
    <x v="2"/>
    <x v="5"/>
    <m/>
    <n v="106151"/>
    <n v="0"/>
    <n v="0"/>
    <n v="0"/>
    <n v="305896.16359999997"/>
    <m/>
  </r>
  <r>
    <n v="30211026"/>
    <d v="2022-07-01T00:00:00"/>
    <d v="2022-06-15T00:00:00"/>
    <d v="2022-07-07T00:00:00"/>
    <s v="0755064508"/>
    <d v="2007-05-06T00:00:00"/>
    <s v="211"/>
    <n v="5519"/>
    <n v="239"/>
    <n v="165"/>
    <n v="404"/>
    <n v="1"/>
    <n v="39"/>
    <n v="15"/>
    <n v="16"/>
    <n v="1.3"/>
    <n v="16.106849315068494"/>
    <s v="14-16"/>
    <s v="Z"/>
    <n v="22"/>
    <n v="23"/>
    <s v="1"/>
    <s v="05002025"/>
    <s v="2121"/>
    <s v="19-K06-01"/>
    <s v="P°#mß platba H"/>
    <n v="2.5385"/>
    <n v="2.5385"/>
    <n v="0"/>
    <x v="2"/>
    <x v="45"/>
    <s v="D685"/>
    <n v="73992"/>
    <n v="0"/>
    <n v="0"/>
    <n v="0"/>
    <n v="157986.08600000001"/>
    <m/>
  </r>
  <r>
    <n v="30253721"/>
    <d v="2022-03-01T00:00:00"/>
    <d v="2022-02-23T00:00:00"/>
    <d v="2022-03-30T00:00:00"/>
    <s v="0751170849"/>
    <d v="2007-01-17T00:00:00"/>
    <s v="111"/>
    <n v="5516"/>
    <n v="348"/>
    <n v="53"/>
    <n v="401"/>
    <n v="1"/>
    <n v="36"/>
    <n v="15"/>
    <n v="16"/>
    <n v="1.2"/>
    <n v="16.098630136986301"/>
    <s v="14-16"/>
    <s v="Z"/>
    <n v="35"/>
    <n v="36"/>
    <s v="1"/>
    <s v="05002025"/>
    <s v="2121"/>
    <s v="19-K07-02"/>
    <s v="P°#mß platba H"/>
    <n v="2.6067999999999998"/>
    <n v="2.6067"/>
    <n v="1E-4"/>
    <x v="2"/>
    <x v="0"/>
    <m/>
    <n v="133227"/>
    <n v="532.46"/>
    <n v="0"/>
    <n v="532.46"/>
    <n v="162236.80479999998"/>
    <m/>
  </r>
  <r>
    <n v="30207273"/>
    <d v="2022-06-01T00:00:00"/>
    <d v="2022-05-13T00:00:00"/>
    <d v="2022-06-22T00:00:00"/>
    <s v="0754074959"/>
    <d v="2007-04-07T00:00:00"/>
    <s v="111"/>
    <n v="5515"/>
    <n v="268"/>
    <n v="132"/>
    <n v="400"/>
    <n v="1"/>
    <n v="35"/>
    <n v="15"/>
    <n v="16"/>
    <n v="1.1666666666666667"/>
    <n v="16.095890410958905"/>
    <s v="14-16"/>
    <s v="Z"/>
    <n v="40"/>
    <n v="41"/>
    <s v="1"/>
    <s v="05002025"/>
    <s v="2121"/>
    <s v="19-K08-01"/>
    <s v="P°#mß platba H"/>
    <n v="4.9150999999999998"/>
    <n v="4.9150999999999998"/>
    <n v="0"/>
    <x v="2"/>
    <x v="0"/>
    <m/>
    <n v="100513"/>
    <n v="26.08"/>
    <n v="0"/>
    <n v="0"/>
    <n v="305896.16359999997"/>
    <m/>
  </r>
  <r>
    <n v="30263504"/>
    <d v="2022-12-01T00:00:00"/>
    <d v="2022-09-08T00:00:00"/>
    <d v="2022-12-07T00:00:00"/>
    <s v="0758058741"/>
    <d v="2007-08-05T00:00:00"/>
    <s v="111"/>
    <n v="5513"/>
    <n v="148"/>
    <n v="250"/>
    <n v="398"/>
    <n v="1"/>
    <n v="33"/>
    <n v="15"/>
    <n v="16"/>
    <n v="1.1000000000000001"/>
    <n v="16.090410958904108"/>
    <s v="14-16"/>
    <s v="Z"/>
    <n v="90"/>
    <n v="91"/>
    <s v="1"/>
    <s v="05002025"/>
    <s v="2121"/>
    <s v="19-K08-01"/>
    <s v="P°#mß platba H"/>
    <n v="5.8981199999999996"/>
    <n v="5.8981199999999996"/>
    <n v="0"/>
    <x v="2"/>
    <x v="14"/>
    <m/>
    <n v="202122"/>
    <n v="0"/>
    <n v="0"/>
    <n v="0"/>
    <n v="367075.39632"/>
    <m/>
  </r>
  <r>
    <n v="30276813"/>
    <d v="2022-10-01T00:00:00"/>
    <d v="2022-09-26T00:00:00"/>
    <d v="2022-10-21T00:00:00"/>
    <s v="0758234356"/>
    <d v="2007-08-23T00:00:00"/>
    <s v="111"/>
    <n v="5513"/>
    <n v="130"/>
    <n v="268"/>
    <n v="398"/>
    <n v="1"/>
    <n v="33"/>
    <n v="15"/>
    <n v="16"/>
    <n v="1.1000000000000001"/>
    <n v="16.090410958904108"/>
    <s v="14-16"/>
    <s v="Z"/>
    <n v="25"/>
    <n v="26"/>
    <s v="1"/>
    <s v="05002025"/>
    <s v="2121"/>
    <s v="19-K07-01"/>
    <s v="P°#mß platba H"/>
    <n v="3.0285000000000002"/>
    <n v="3.0285000000000002"/>
    <n v="0"/>
    <x v="2"/>
    <x v="0"/>
    <m/>
    <n v="78186"/>
    <n v="0"/>
    <n v="0"/>
    <n v="0"/>
    <n v="188481.72600000002"/>
    <m/>
  </r>
  <r>
    <n v="30268941"/>
    <d v="2022-06-01T00:00:00"/>
    <d v="2022-05-03T00:00:00"/>
    <d v="2022-06-10T00:00:00"/>
    <s v="0752634102"/>
    <d v="2007-04-04T00:00:00"/>
    <s v="111"/>
    <n v="5508"/>
    <n v="271"/>
    <n v="122"/>
    <n v="393"/>
    <n v="1"/>
    <n v="28"/>
    <n v="15"/>
    <n v="16"/>
    <n v="0.93333333333333335"/>
    <n v="16.076712328767123"/>
    <s v="14-16"/>
    <s v="Z"/>
    <n v="38"/>
    <n v="39"/>
    <s v="6"/>
    <s v="05002025"/>
    <s v="2121"/>
    <s v="19-K06-01"/>
    <s v="P°#mß platba H"/>
    <n v="2.5949110000000002"/>
    <n v="2.5949110000000002"/>
    <n v="0"/>
    <x v="3"/>
    <x v="2"/>
    <m/>
    <n v="96936"/>
    <n v="0"/>
    <n v="0"/>
    <n v="0"/>
    <n v="161496.88099600002"/>
    <m/>
  </r>
  <r>
    <n v="30206397"/>
    <d v="2022-04-01T00:00:00"/>
    <d v="2022-03-09T00:00:00"/>
    <d v="2022-04-12T00:00:00"/>
    <s v="0752134933"/>
    <d v="2007-02-13T00:00:00"/>
    <s v="211"/>
    <n v="5503"/>
    <n v="321"/>
    <n v="67"/>
    <n v="388"/>
    <n v="1"/>
    <n v="23"/>
    <n v="15"/>
    <n v="16"/>
    <n v="0.76666666666666672"/>
    <n v="16.063013698630137"/>
    <s v="14-16"/>
    <s v="Z"/>
    <n v="34"/>
    <n v="35"/>
    <s v="1"/>
    <s v="05002025"/>
    <s v="2121"/>
    <s v="19-K08-01"/>
    <s v="P°#mß platba H"/>
    <n v="4.9150999999999998"/>
    <n v="4.9150999999999998"/>
    <n v="0"/>
    <x v="2"/>
    <x v="0"/>
    <m/>
    <n v="99741"/>
    <n v="0"/>
    <n v="0"/>
    <n v="0"/>
    <n v="305896.16359999997"/>
    <m/>
  </r>
  <r>
    <n v="30208118"/>
    <d v="2022-07-01T00:00:00"/>
    <d v="2022-06-27T00:00:00"/>
    <d v="2022-07-27T00:00:00"/>
    <s v="0756085495"/>
    <d v="2007-06-08T00:00:00"/>
    <s v="205"/>
    <n v="5498"/>
    <n v="206"/>
    <n v="177"/>
    <n v="383"/>
    <n v="1"/>
    <n v="18"/>
    <n v="15"/>
    <n v="16"/>
    <n v="0.6"/>
    <n v="16.049315068493151"/>
    <s v="14-16"/>
    <s v="Z"/>
    <n v="30"/>
    <n v="31"/>
    <s v="1"/>
    <s v="05002025"/>
    <s v="2121"/>
    <s v="19-K08-01"/>
    <s v="P°#mß platba H"/>
    <n v="4.9150999999999998"/>
    <n v="4.9150999999999998"/>
    <n v="0"/>
    <x v="2"/>
    <x v="0"/>
    <m/>
    <n v="86251"/>
    <n v="0"/>
    <n v="0"/>
    <n v="0"/>
    <n v="305896.16359999997"/>
    <m/>
  </r>
  <r>
    <n v="30227576"/>
    <d v="2022-03-01T00:00:00"/>
    <d v="2022-03-01T00:00:00"/>
    <d v="2022-03-08T00:00:00"/>
    <s v="0752152764"/>
    <d v="2007-02-15T00:00:00"/>
    <s v="111"/>
    <n v="5493"/>
    <n v="319"/>
    <n v="59"/>
    <n v="378"/>
    <n v="1"/>
    <n v="13"/>
    <n v="15"/>
    <n v="16"/>
    <n v="0.43333333333333335"/>
    <n v="16.035616438356165"/>
    <s v="14-16"/>
    <s v="Z"/>
    <n v="7"/>
    <n v="8"/>
    <s v="1"/>
    <s v="05002025"/>
    <s v="2121"/>
    <s v="19-K03-03"/>
    <s v="P°#mß platba H"/>
    <n v="0.92810000000000004"/>
    <n v="0.92810000000000004"/>
    <n v="0"/>
    <x v="10"/>
    <x v="0"/>
    <m/>
    <n v="20980"/>
    <n v="0"/>
    <n v="0"/>
    <n v="0"/>
    <n v="57761.231599999999"/>
    <m/>
  </r>
  <r>
    <n v="30212081"/>
    <d v="2022-09-01T00:00:00"/>
    <d v="2022-07-10T00:00:00"/>
    <d v="2022-09-30T00:00:00"/>
    <s v="0757041945"/>
    <d v="2007-07-04T00:00:00"/>
    <s v="111"/>
    <n v="5485"/>
    <n v="180"/>
    <n v="190"/>
    <n v="370"/>
    <n v="1"/>
    <n v="5"/>
    <n v="15"/>
    <n v="16"/>
    <n v="0.16666666666666666"/>
    <n v="16.013698630136986"/>
    <s v="14-16"/>
    <s v="Z"/>
    <n v="82"/>
    <n v="83"/>
    <s v="1"/>
    <s v="05002025"/>
    <s v="2121"/>
    <s v="19-K08-01"/>
    <s v="P°#mß platba H"/>
    <n v="5.6668209999999997"/>
    <n v="5.6668209999999997"/>
    <n v="0"/>
    <x v="3"/>
    <x v="14"/>
    <s v="G403"/>
    <n v="180700"/>
    <n v="0"/>
    <n v="0"/>
    <n v="0"/>
    <n v="352680.271756"/>
    <m/>
  </r>
  <r>
    <n v="30208977"/>
    <d v="2022-08-01T00:00:00"/>
    <d v="2022-07-14T00:00:00"/>
    <d v="2022-08-05T00:00:00"/>
    <s v="0758054484"/>
    <d v="2007-08-05T00:00:00"/>
    <s v="111"/>
    <n v="5457"/>
    <n v="148"/>
    <n v="194"/>
    <n v="342"/>
    <n v="0"/>
    <n v="342"/>
    <n v="15"/>
    <n v="15"/>
    <n v="11.4"/>
    <n v="15.936986301369863"/>
    <s v="14-16"/>
    <s v="Z"/>
    <n v="22"/>
    <n v="23"/>
    <s v="1"/>
    <s v="05002025"/>
    <s v="2121"/>
    <s v="19-K06-01"/>
    <s v="P°#mß platba H"/>
    <n v="2.5385"/>
    <n v="2.5385"/>
    <n v="0"/>
    <x v="2"/>
    <x v="0"/>
    <m/>
    <n v="60338"/>
    <n v="0"/>
    <n v="0"/>
    <n v="0"/>
    <n v="157986.08600000001"/>
    <m/>
  </r>
  <r>
    <n v="30208565"/>
    <d v="2022-05-01T00:00:00"/>
    <d v="2022-03-01T00:00:00"/>
    <d v="2022-05-04T00:00:00"/>
    <s v="0753314463"/>
    <d v="2007-03-31T00:00:00"/>
    <s v="111"/>
    <n v="5449"/>
    <n v="275"/>
    <n v="59"/>
    <n v="334"/>
    <n v="0"/>
    <n v="334"/>
    <n v="15"/>
    <n v="15"/>
    <n v="11.133333333333333"/>
    <n v="15.915068493150685"/>
    <s v="14-16"/>
    <s v="Z"/>
    <n v="64"/>
    <n v="65"/>
    <s v="1"/>
    <s v="05002025"/>
    <s v="2121"/>
    <s v="19-K08-01"/>
    <s v="P°#mß platba H"/>
    <n v="4.9150999999999998"/>
    <n v="4.9150999999999998"/>
    <n v="0"/>
    <x v="5"/>
    <x v="5"/>
    <s v="G400"/>
    <n v="117784"/>
    <n v="0"/>
    <n v="0"/>
    <n v="0"/>
    <n v="305896.16359999997"/>
    <m/>
  </r>
  <r>
    <n v="30195036"/>
    <d v="2022-02-01T00:00:00"/>
    <d v="2022-01-06T00:00:00"/>
    <d v="2022-02-11T00:00:00"/>
    <s v="0752105101"/>
    <d v="2007-02-10T00:00:00"/>
    <s v="111"/>
    <n v="5444"/>
    <n v="324"/>
    <n v="5"/>
    <n v="329"/>
    <n v="0"/>
    <n v="329"/>
    <n v="15"/>
    <n v="15"/>
    <n v="10.966666666666667"/>
    <n v="15.901369863013699"/>
    <s v="14-16"/>
    <s v="Z"/>
    <n v="36"/>
    <n v="37"/>
    <s v="1"/>
    <s v="05002025"/>
    <s v="2121"/>
    <s v="19-K08-02"/>
    <s v="P°#mß platba H"/>
    <n v="4.5682309999999999"/>
    <n v="4.5654000000000003"/>
    <n v="2.8310000000000002E-3"/>
    <x v="2"/>
    <x v="7"/>
    <m/>
    <n v="132852"/>
    <n v="1242.42"/>
    <n v="0"/>
    <n v="1242.42"/>
    <n v="284308.42451599997"/>
    <m/>
  </r>
  <r>
    <n v="30210578"/>
    <d v="2022-07-01T00:00:00"/>
    <d v="2022-07-02T00:00:00"/>
    <d v="2022-07-29T00:00:00"/>
    <s v="0758164649"/>
    <d v="2007-08-16T00:00:00"/>
    <s v="207"/>
    <n v="5434"/>
    <n v="137"/>
    <n v="182"/>
    <n v="319"/>
    <n v="0"/>
    <n v="319"/>
    <n v="15"/>
    <n v="15"/>
    <n v="10.633333333333333"/>
    <n v="15.873972602739727"/>
    <s v="14-16"/>
    <s v="Z"/>
    <n v="27"/>
    <n v="28"/>
    <s v="1"/>
    <s v="05002025"/>
    <s v="2121"/>
    <s v="19-K07-01"/>
    <s v="P°#mß platba H"/>
    <n v="3.0285000000000002"/>
    <n v="3.0285000000000002"/>
    <n v="0"/>
    <x v="1"/>
    <x v="31"/>
    <m/>
    <n v="89630"/>
    <n v="0"/>
    <n v="0"/>
    <n v="0"/>
    <n v="188481.72600000002"/>
    <m/>
  </r>
  <r>
    <n v="30209676"/>
    <d v="2022-12-01T00:00:00"/>
    <d v="2022-09-08T00:00:00"/>
    <d v="2022-12-08T00:00:00"/>
    <s v="0760234662"/>
    <d v="2007-10-23T00:00:00"/>
    <s v="111"/>
    <n v="5434"/>
    <n v="69"/>
    <n v="250"/>
    <n v="319"/>
    <n v="0"/>
    <n v="319"/>
    <n v="15"/>
    <n v="15"/>
    <n v="10.633333333333333"/>
    <n v="15.873972602739727"/>
    <s v="14-16"/>
    <s v="Z"/>
    <n v="91"/>
    <n v="92"/>
    <s v="1"/>
    <s v="05002025"/>
    <s v="2121"/>
    <s v="19-K08-01"/>
    <s v="P°#mß platba H"/>
    <n v="5.6668209999999997"/>
    <n v="5.6668209999999997"/>
    <n v="0"/>
    <x v="11"/>
    <x v="0"/>
    <m/>
    <n v="181357"/>
    <n v="0"/>
    <n v="0"/>
    <n v="0"/>
    <n v="352680.271756"/>
    <m/>
  </r>
  <r>
    <n v="30229683"/>
    <d v="2022-02-01T00:00:00"/>
    <d v="2022-01-01T00:00:00"/>
    <d v="2022-02-01T00:00:00"/>
    <s v="0752204453"/>
    <d v="2007-02-20T00:00:00"/>
    <s v="111"/>
    <n v="5429"/>
    <n v="314"/>
    <n v="0"/>
    <n v="314"/>
    <n v="0"/>
    <n v="314"/>
    <n v="15"/>
    <n v="15"/>
    <n v="10.466666666666667"/>
    <n v="15.860273972602739"/>
    <s v="14-16"/>
    <s v="Z"/>
    <n v="31"/>
    <n v="32"/>
    <s v="5"/>
    <s v="05002025"/>
    <s v="2121"/>
    <s v="19-K08-02"/>
    <s v="P°#mß platba H"/>
    <n v="4.5654000000000003"/>
    <n v="4.5654000000000003"/>
    <n v="0"/>
    <x v="0"/>
    <x v="8"/>
    <s v="U6975"/>
    <n v="83553"/>
    <n v="0"/>
    <n v="0"/>
    <n v="0"/>
    <n v="284132.23440000002"/>
    <m/>
  </r>
  <r>
    <n v="30208648"/>
    <d v="2022-07-01T00:00:00"/>
    <d v="2022-06-08T00:00:00"/>
    <d v="2022-07-26T00:00:00"/>
    <s v="0757304647"/>
    <d v="2007-07-30T00:00:00"/>
    <s v="207"/>
    <n v="5427"/>
    <n v="154"/>
    <n v="158"/>
    <n v="312"/>
    <n v="0"/>
    <n v="312"/>
    <n v="15"/>
    <n v="15"/>
    <n v="10.4"/>
    <n v="15.854794520547944"/>
    <s v="14-16"/>
    <s v="Z"/>
    <n v="48"/>
    <n v="49"/>
    <s v="1"/>
    <s v="05002025"/>
    <s v="2121"/>
    <s v="19-K08-01"/>
    <s v="P°#mß platba H"/>
    <n v="4.9150999999999998"/>
    <n v="4.9150999999999998"/>
    <n v="0"/>
    <x v="0"/>
    <x v="8"/>
    <s v="F501"/>
    <n v="97950"/>
    <n v="267.52"/>
    <n v="0"/>
    <n v="0"/>
    <n v="305896.16359999997"/>
    <m/>
  </r>
  <r>
    <n v="30209678"/>
    <d v="2022-02-01T00:00:00"/>
    <d v="2022-01-12T00:00:00"/>
    <d v="2022-02-02T00:00:00"/>
    <s v="0753094364"/>
    <d v="2007-03-09T00:00:00"/>
    <s v="111"/>
    <n v="5423"/>
    <n v="297"/>
    <n v="11"/>
    <n v="308"/>
    <n v="0"/>
    <n v="308"/>
    <n v="15"/>
    <n v="15"/>
    <n v="10.266666666666667"/>
    <n v="15.843835616438357"/>
    <s v="14-16"/>
    <s v="Z"/>
    <n v="21"/>
    <n v="22"/>
    <s v="1"/>
    <s v="05002025"/>
    <s v="2121"/>
    <s v="19-K06-01"/>
    <s v="P°#mß platba H"/>
    <n v="2.5385"/>
    <n v="2.5385"/>
    <n v="0"/>
    <x v="3"/>
    <x v="4"/>
    <s v="K900"/>
    <n v="73593"/>
    <n v="0"/>
    <n v="0"/>
    <n v="0"/>
    <n v="157986.08600000001"/>
    <m/>
  </r>
  <r>
    <n v="30272971"/>
    <d v="2022-10-01T00:00:00"/>
    <d v="2022-07-13T00:00:00"/>
    <d v="2022-10-26T00:00:00"/>
    <s v="0759075757"/>
    <d v="2007-09-07T00:00:00"/>
    <s v="205"/>
    <n v="5423"/>
    <n v="115"/>
    <n v="193"/>
    <n v="308"/>
    <n v="0"/>
    <n v="308"/>
    <n v="15"/>
    <n v="15"/>
    <n v="10.266666666666667"/>
    <n v="15.843835616438357"/>
    <s v="14-16"/>
    <s v="Z"/>
    <n v="105"/>
    <n v="106"/>
    <s v="1"/>
    <s v="05002025"/>
    <s v="2121"/>
    <s v="19-K08-01"/>
    <s v="P°#mß platba H"/>
    <n v="6.6498410000000003"/>
    <n v="6.6498410000000003"/>
    <n v="0"/>
    <x v="26"/>
    <x v="43"/>
    <s v="I309"/>
    <n v="281346"/>
    <n v="0"/>
    <n v="0"/>
    <n v="0"/>
    <n v="413859.50447600003"/>
    <m/>
  </r>
  <r>
    <n v="30264976"/>
    <d v="2022-10-01T00:00:00"/>
    <d v="2022-09-05T00:00:00"/>
    <d v="2022-10-24T00:00:00"/>
    <s v="0761014452"/>
    <d v="2007-11-01T00:00:00"/>
    <s v="201"/>
    <n v="5422"/>
    <n v="60"/>
    <n v="247"/>
    <n v="307"/>
    <n v="0"/>
    <n v="307"/>
    <n v="15"/>
    <n v="15"/>
    <n v="10.233333333333333"/>
    <n v="15.841095890410958"/>
    <s v="14-16"/>
    <s v="Z"/>
    <n v="49"/>
    <n v="50"/>
    <s v="1"/>
    <s v="05002025"/>
    <s v="2121"/>
    <s v="19-K08-01"/>
    <s v="P°#mß platba H"/>
    <n v="4.9150999999999998"/>
    <n v="4.9150999999999998"/>
    <n v="0"/>
    <x v="2"/>
    <x v="0"/>
    <m/>
    <n v="148258"/>
    <n v="23.61"/>
    <n v="0"/>
    <n v="0"/>
    <n v="305896.16359999997"/>
    <m/>
  </r>
  <r>
    <n v="30194110"/>
    <d v="2022-02-01T00:00:00"/>
    <d v="2021-12-26T00:00:00"/>
    <d v="2022-02-01T00:00:00"/>
    <s v="0653054633"/>
    <d v="2006-03-05T00:00:00"/>
    <s v="207"/>
    <n v="5775"/>
    <n v="301"/>
    <n v="5"/>
    <n v="306"/>
    <n v="0"/>
    <n v="306"/>
    <n v="15"/>
    <n v="15"/>
    <n v="10.199999999999999"/>
    <n v="15.838356164383562"/>
    <s v="14-16"/>
    <s v="Z"/>
    <n v="37"/>
    <n v="38"/>
    <s v="1"/>
    <s v="05002025"/>
    <s v="2121"/>
    <s v="19-K08-02"/>
    <s v="P°#mß platba H"/>
    <n v="4.5654000000000003"/>
    <n v="4.5654000000000003"/>
    <n v="0"/>
    <x v="0"/>
    <x v="31"/>
    <s v="U6975"/>
    <n v="93264"/>
    <n v="0"/>
    <n v="0"/>
    <n v="0"/>
    <n v="284132.23440000002"/>
    <m/>
  </r>
  <r>
    <n v="30210145"/>
    <d v="2022-12-01T00:00:00"/>
    <d v="2022-11-07T00:00:00"/>
    <d v="2022-12-22T00:00:00"/>
    <s v="0851094915"/>
    <d v="2008-01-09T00:00:00"/>
    <s v="207"/>
    <n v="5416"/>
    <n v="357"/>
    <n v="310"/>
    <n v="667"/>
    <n v="1"/>
    <n v="302"/>
    <n v="14"/>
    <n v="15"/>
    <n v="10.066666666666666"/>
    <n v="15.827397260273973"/>
    <s v="14-16"/>
    <s v="Z"/>
    <n v="45"/>
    <n v="46"/>
    <s v="1"/>
    <s v="05002025"/>
    <s v="2121"/>
    <s v="19-K08-01"/>
    <s v="P°#mß platba H"/>
    <n v="4.9150999999999998"/>
    <n v="4.9150999999999998"/>
    <n v="0"/>
    <x v="3"/>
    <x v="5"/>
    <m/>
    <n v="104867"/>
    <n v="0"/>
    <n v="0"/>
    <n v="0"/>
    <n v="305896.16359999997"/>
    <m/>
  </r>
  <r>
    <n v="30208028"/>
    <d v="2022-05-01T00:00:00"/>
    <d v="2022-04-18T00:00:00"/>
    <d v="2022-05-27T00:00:00"/>
    <s v="0756224909"/>
    <d v="2007-06-22T00:00:00"/>
    <s v="207"/>
    <n v="5414"/>
    <n v="192"/>
    <n v="107"/>
    <n v="299"/>
    <n v="0"/>
    <n v="299"/>
    <n v="15"/>
    <n v="15"/>
    <n v="9.9666666666666668"/>
    <n v="15.819178082191781"/>
    <s v="14-16"/>
    <s v="Z"/>
    <n v="39"/>
    <n v="40"/>
    <s v="1"/>
    <s v="05002025"/>
    <s v="2121"/>
    <s v="19-K06-01"/>
    <s v="P°#mß platba H"/>
    <n v="2.5949110000000002"/>
    <n v="2.5949110000000002"/>
    <n v="0"/>
    <x v="2"/>
    <x v="0"/>
    <m/>
    <n v="99734"/>
    <n v="2.4300000000000002"/>
    <n v="0"/>
    <n v="0"/>
    <n v="161496.88099600002"/>
    <m/>
  </r>
  <r>
    <n v="30208958"/>
    <d v="2022-09-01T00:00:00"/>
    <d v="2022-07-19T00:00:00"/>
    <d v="2022-09-13T00:00:00"/>
    <s v="0759234960"/>
    <d v="2007-09-23T00:00:00"/>
    <s v="211"/>
    <n v="5413"/>
    <n v="99"/>
    <n v="199"/>
    <n v="298"/>
    <n v="0"/>
    <n v="298"/>
    <n v="15"/>
    <n v="15"/>
    <n v="9.9333333333333336"/>
    <n v="15.816438356164383"/>
    <s v="14-16"/>
    <s v="Z"/>
    <n v="56"/>
    <n v="57"/>
    <s v="1"/>
    <s v="05002025"/>
    <s v="2121"/>
    <s v="19-K08-01"/>
    <s v="P°#mß platba H"/>
    <n v="4.9150999999999998"/>
    <n v="4.9150999999999998"/>
    <n v="0"/>
    <x v="3"/>
    <x v="2"/>
    <m/>
    <n v="135808"/>
    <n v="0"/>
    <n v="0"/>
    <n v="0"/>
    <n v="305896.16359999997"/>
    <m/>
  </r>
  <r>
    <n v="30242377"/>
    <d v="2022-06-01T00:00:00"/>
    <d v="2022-05-05T00:00:00"/>
    <d v="2022-06-15T00:00:00"/>
    <s v="0757124456"/>
    <d v="2007-07-12T00:00:00"/>
    <s v="207"/>
    <n v="5411"/>
    <n v="172"/>
    <n v="124"/>
    <n v="296"/>
    <n v="0"/>
    <n v="296"/>
    <n v="15"/>
    <n v="15"/>
    <n v="9.8666666666666671"/>
    <n v="15.810958904109588"/>
    <s v="14-16"/>
    <s v="Z"/>
    <n v="41"/>
    <n v="42"/>
    <s v="6"/>
    <s v="05002025"/>
    <s v="2121"/>
    <s v="19-K08-01"/>
    <s v="P°#mß platba H"/>
    <n v="4.9150999999999998"/>
    <n v="4.9150999999999998"/>
    <n v="0"/>
    <x v="3"/>
    <x v="0"/>
    <m/>
    <n v="97716"/>
    <n v="267.52"/>
    <n v="0"/>
    <n v="0"/>
    <n v="305896.16359999997"/>
    <m/>
  </r>
  <r>
    <n v="30213443"/>
    <d v="2022-10-01T00:00:00"/>
    <d v="2022-09-23T00:00:00"/>
    <d v="2022-10-14T00:00:00"/>
    <s v="0762014462"/>
    <d v="2007-12-01T00:00:00"/>
    <s v="207"/>
    <n v="5410"/>
    <n v="30"/>
    <n v="265"/>
    <n v="295"/>
    <n v="0"/>
    <n v="295"/>
    <n v="15"/>
    <n v="15"/>
    <n v="9.8333333333333339"/>
    <n v="15.808219178082192"/>
    <s v="14-16"/>
    <s v="Z"/>
    <n v="21"/>
    <n v="22"/>
    <s v="1"/>
    <s v="05002025"/>
    <s v="2121"/>
    <s v="19-K04-01"/>
    <s v="P°#mß platba H"/>
    <n v="1.6146"/>
    <n v="1.6146"/>
    <n v="0"/>
    <x v="2"/>
    <x v="0"/>
    <m/>
    <n v="77025"/>
    <n v="56.13"/>
    <n v="0"/>
    <n v="0"/>
    <n v="100486.24560000001"/>
    <m/>
  </r>
  <r>
    <n v="30210219"/>
    <d v="2022-11-01T00:00:00"/>
    <d v="2022-11-01T00:00:00"/>
    <d v="2022-11-02T00:00:00"/>
    <s v="0851104947"/>
    <d v="2008-01-10T00:00:00"/>
    <s v="111"/>
    <n v="5409"/>
    <n v="356"/>
    <n v="304"/>
    <n v="660"/>
    <n v="1"/>
    <n v="295"/>
    <n v="14"/>
    <n v="15"/>
    <n v="9.8333333333333339"/>
    <n v="15.808219178082192"/>
    <s v="14-16"/>
    <s v="Z"/>
    <n v="1"/>
    <n v="2"/>
    <s v="6"/>
    <s v="05002025"/>
    <s v="2121"/>
    <s v="19-K02-01"/>
    <s v="P°#mß platba H"/>
    <n v="0.72866699999999995"/>
    <n v="0.72866699999999995"/>
    <n v="0"/>
    <x v="2"/>
    <x v="0"/>
    <m/>
    <n v="5210"/>
    <n v="0"/>
    <n v="0"/>
    <n v="0"/>
    <n v="45349.319411999997"/>
    <m/>
  </r>
  <r>
    <n v="30213403"/>
    <d v="2022-01-01T00:00:00"/>
    <d v="2022-01-05T00:00:00"/>
    <d v="2022-01-14T00:00:00"/>
    <s v="0753177854"/>
    <d v="2007-03-17T00:00:00"/>
    <s v="111"/>
    <n v="5408"/>
    <n v="289"/>
    <n v="4"/>
    <n v="293"/>
    <n v="0"/>
    <n v="293"/>
    <n v="15"/>
    <n v="15"/>
    <n v="9.7666666666666675"/>
    <n v="15.802739726027397"/>
    <s v="14-16"/>
    <s v="Z"/>
    <n v="9"/>
    <n v="10"/>
    <s v="1"/>
    <s v="05002025"/>
    <s v="2121"/>
    <s v="19-K03-03"/>
    <s v="P°#mß platba H"/>
    <n v="0.92810000000000004"/>
    <n v="0.92810000000000004"/>
    <n v="0"/>
    <x v="2"/>
    <x v="15"/>
    <m/>
    <n v="23758"/>
    <n v="0"/>
    <n v="0"/>
    <n v="0"/>
    <n v="57761.231599999999"/>
    <m/>
  </r>
  <r>
    <n v="30225395"/>
    <d v="2022-06-01T00:00:00"/>
    <d v="2022-05-18T00:00:00"/>
    <d v="2022-06-15T00:00:00"/>
    <s v="0758144695"/>
    <d v="2007-08-14T00:00:00"/>
    <s v="111"/>
    <n v="5391"/>
    <n v="139"/>
    <n v="137"/>
    <n v="276"/>
    <n v="0"/>
    <n v="276"/>
    <n v="15"/>
    <n v="15"/>
    <n v="9.1999999999999993"/>
    <n v="15.756164383561643"/>
    <s v="14-16"/>
    <s v="Z"/>
    <n v="28"/>
    <n v="29"/>
    <s v="1"/>
    <s v="05002025"/>
    <s v="2121"/>
    <s v="19-K07-01"/>
    <s v="P°#mß platba H"/>
    <n v="3.0285000000000002"/>
    <n v="3.0285000000000002"/>
    <n v="0"/>
    <x v="10"/>
    <x v="0"/>
    <m/>
    <n v="71354"/>
    <n v="0"/>
    <n v="0"/>
    <n v="0"/>
    <n v="188481.72600000002"/>
    <m/>
  </r>
  <r>
    <n v="30217232"/>
    <d v="2022-02-01T00:00:00"/>
    <d v="2022-01-25T00:00:00"/>
    <d v="2022-02-04T00:00:00"/>
    <s v="0754267855"/>
    <d v="2007-04-26T00:00:00"/>
    <s v="111"/>
    <n v="5388"/>
    <n v="249"/>
    <n v="24"/>
    <n v="273"/>
    <n v="0"/>
    <n v="273"/>
    <n v="15"/>
    <n v="15"/>
    <n v="9.1"/>
    <n v="15.747945205479452"/>
    <s v="14-16"/>
    <s v="Z"/>
    <n v="10"/>
    <n v="11"/>
    <s v="1"/>
    <s v="05002025"/>
    <s v="2121"/>
    <s v="19-K03-03"/>
    <s v="P°#mß platba H"/>
    <n v="0.92810000000000004"/>
    <n v="0.92810000000000004"/>
    <n v="0"/>
    <x v="2"/>
    <x v="0"/>
    <m/>
    <n v="28637"/>
    <n v="0"/>
    <n v="0"/>
    <n v="0"/>
    <n v="57761.231599999999"/>
    <m/>
  </r>
  <r>
    <n v="30269775"/>
    <d v="2022-06-01T00:00:00"/>
    <d v="2022-05-21T00:00:00"/>
    <d v="2022-06-22T00:00:00"/>
    <s v="0758245499"/>
    <d v="2007-08-24T00:00:00"/>
    <s v="205"/>
    <n v="5384"/>
    <n v="129"/>
    <n v="140"/>
    <n v="269"/>
    <n v="0"/>
    <n v="269"/>
    <n v="15"/>
    <n v="15"/>
    <n v="8.9666666666666668"/>
    <n v="15.736986301369862"/>
    <s v="14-16"/>
    <s v="Z"/>
    <n v="32"/>
    <n v="33"/>
    <s v="1"/>
    <s v="05002025"/>
    <s v="2121"/>
    <s v="19-K06-01"/>
    <s v="P°#mß platba H"/>
    <n v="2.5385"/>
    <n v="2.5385"/>
    <n v="0"/>
    <x v="2"/>
    <x v="0"/>
    <m/>
    <n v="138682"/>
    <n v="0"/>
    <n v="0"/>
    <n v="0"/>
    <n v="157986.08600000001"/>
    <m/>
  </r>
  <r>
    <n v="30269125"/>
    <d v="2022-06-01T00:00:00"/>
    <d v="2022-05-24T00:00:00"/>
    <d v="2022-06-01T00:00:00"/>
    <s v="0758304492"/>
    <d v="2007-08-30T00:00:00"/>
    <s v="211"/>
    <n v="5381"/>
    <n v="123"/>
    <n v="143"/>
    <n v="266"/>
    <n v="0"/>
    <n v="266"/>
    <n v="15"/>
    <n v="15"/>
    <n v="8.8666666666666671"/>
    <n v="15.728767123287671"/>
    <s v="14-16"/>
    <s v="Z"/>
    <n v="8"/>
    <n v="9"/>
    <s v="6"/>
    <s v="05002025"/>
    <s v="2121"/>
    <s v="19-K03-01"/>
    <s v="P°#mß platba H"/>
    <n v="1.3039000000000001"/>
    <n v="1.3039000000000001"/>
    <n v="0"/>
    <x v="9"/>
    <x v="8"/>
    <s v="T285"/>
    <n v="23397"/>
    <n v="0"/>
    <n v="0"/>
    <n v="0"/>
    <n v="81149.520400000009"/>
    <m/>
  </r>
  <r>
    <n v="30261544"/>
    <d v="2022-03-01T00:00:00"/>
    <d v="2022-02-09T00:00:00"/>
    <d v="2022-03-13T00:00:00"/>
    <s v="0755193175"/>
    <d v="2007-05-19T00:00:00"/>
    <s v="111"/>
    <n v="5380"/>
    <n v="226"/>
    <n v="39"/>
    <n v="265"/>
    <n v="0"/>
    <n v="265"/>
    <n v="15"/>
    <n v="15"/>
    <n v="8.8333333333333339"/>
    <n v="15.726027397260275"/>
    <s v="14-16"/>
    <s v="Z"/>
    <n v="32"/>
    <n v="33"/>
    <s v="1"/>
    <s v="05002025"/>
    <s v="2121"/>
    <s v="19-K07-02"/>
    <s v="P°#mß platba H"/>
    <n v="2.6067"/>
    <n v="2.6067"/>
    <n v="0"/>
    <x v="9"/>
    <x v="0"/>
    <m/>
    <n v="68343"/>
    <n v="0"/>
    <n v="0"/>
    <n v="0"/>
    <n v="162230.58120000002"/>
    <m/>
  </r>
  <r>
    <n v="30276353"/>
    <d v="2022-11-01T00:00:00"/>
    <d v="2022-09-01T00:00:00"/>
    <d v="2022-11-04T00:00:00"/>
    <s v="0762162676"/>
    <d v="2007-12-16T00:00:00"/>
    <s v="209"/>
    <n v="5373"/>
    <n v="15"/>
    <n v="243"/>
    <n v="258"/>
    <n v="0"/>
    <n v="258"/>
    <n v="15"/>
    <n v="15"/>
    <n v="8.6"/>
    <n v="15.706849315068492"/>
    <s v="14-16"/>
    <s v="Z"/>
    <n v="64"/>
    <n v="65"/>
    <s v="1"/>
    <s v="05002025"/>
    <s v="2121"/>
    <s v="19-K08-01"/>
    <s v="P°#mß platba H"/>
    <n v="4.9150999999999998"/>
    <n v="4.9150999999999998"/>
    <n v="0"/>
    <x v="5"/>
    <x v="8"/>
    <s v="N911"/>
    <n v="151731"/>
    <n v="0"/>
    <n v="0"/>
    <n v="0"/>
    <n v="305896.16359999997"/>
    <m/>
  </r>
  <r>
    <n v="30272975"/>
    <d v="2022-08-01T00:00:00"/>
    <d v="2022-07-17T00:00:00"/>
    <d v="2022-08-23T00:00:00"/>
    <s v="0711024732"/>
    <d v="2007-11-02T00:00:00"/>
    <s v="207"/>
    <n v="5371"/>
    <n v="59"/>
    <n v="197"/>
    <n v="256"/>
    <n v="0"/>
    <n v="256"/>
    <n v="15"/>
    <n v="15"/>
    <n v="8.5333333333333332"/>
    <n v="15.701369863013699"/>
    <s v="14-16"/>
    <s v="M"/>
    <n v="37"/>
    <n v="38"/>
    <s v="1"/>
    <s v="05002025"/>
    <s v="2121"/>
    <s v="19-K08-01"/>
    <s v="P°#mß platba H"/>
    <n v="4.9150999999999998"/>
    <n v="4.9150999999999998"/>
    <n v="0"/>
    <x v="11"/>
    <x v="25"/>
    <s v="L030"/>
    <n v="107792"/>
    <n v="0"/>
    <n v="0"/>
    <n v="0"/>
    <n v="305896.16359999997"/>
    <m/>
  </r>
  <r>
    <n v="30215674"/>
    <d v="2022-04-01T00:00:00"/>
    <d v="2022-02-09T00:00:00"/>
    <d v="2022-04-14T00:00:00"/>
    <s v="0755284508"/>
    <d v="2007-05-28T00:00:00"/>
    <s v="111"/>
    <n v="5371"/>
    <n v="217"/>
    <n v="39"/>
    <n v="256"/>
    <n v="0"/>
    <n v="256"/>
    <n v="15"/>
    <n v="15"/>
    <n v="8.5333333333333332"/>
    <n v="15.701369863013699"/>
    <s v="14-16"/>
    <s v="Z"/>
    <n v="64"/>
    <n v="65"/>
    <s v="1"/>
    <s v="05002025"/>
    <s v="2121"/>
    <s v="19-K08-01"/>
    <s v="P°#mß platba H"/>
    <n v="4.9150999999999998"/>
    <n v="4.9150999999999998"/>
    <n v="0"/>
    <x v="0"/>
    <x v="8"/>
    <s v="Z915"/>
    <n v="142141"/>
    <n v="0"/>
    <n v="0"/>
    <n v="0"/>
    <n v="305896.16359999997"/>
    <m/>
  </r>
  <r>
    <n v="30207982"/>
    <d v="2022-03-01T00:00:00"/>
    <d v="2022-02-18T00:00:00"/>
    <d v="2022-03-02T00:00:00"/>
    <s v="0756104910"/>
    <d v="2007-06-10T00:00:00"/>
    <s v="207"/>
    <n v="5367"/>
    <n v="204"/>
    <n v="48"/>
    <n v="252"/>
    <n v="0"/>
    <n v="252"/>
    <n v="15"/>
    <n v="15"/>
    <n v="8.4"/>
    <n v="15.69041095890411"/>
    <s v="14-16"/>
    <s v="Z"/>
    <n v="12"/>
    <n v="13"/>
    <s v="1"/>
    <s v="05002025"/>
    <s v="2121"/>
    <s v="19-K04-01"/>
    <s v="P°#mß platba H"/>
    <n v="1.6146"/>
    <n v="1.6146"/>
    <n v="0"/>
    <x v="5"/>
    <x v="0"/>
    <m/>
    <n v="37203"/>
    <n v="0"/>
    <n v="0"/>
    <n v="0"/>
    <n v="100486.24560000001"/>
    <m/>
  </r>
  <r>
    <n v="30210828"/>
    <d v="2022-08-01T00:00:00"/>
    <d v="2022-08-05T00:00:00"/>
    <d v="2022-08-31T00:00:00"/>
    <s v="0761258740"/>
    <d v="2007-11-25T00:00:00"/>
    <s v="111"/>
    <n v="5367"/>
    <n v="36"/>
    <n v="216"/>
    <n v="252"/>
    <n v="0"/>
    <n v="252"/>
    <n v="15"/>
    <n v="15"/>
    <n v="8.4"/>
    <n v="15.69041095890411"/>
    <s v="14-16"/>
    <s v="Z"/>
    <n v="26"/>
    <n v="27"/>
    <s v="1"/>
    <s v="05002025"/>
    <s v="2121"/>
    <s v="19-K06-01"/>
    <s v="P°#mß platba H"/>
    <n v="2.5385"/>
    <n v="2.5385"/>
    <n v="0"/>
    <x v="0"/>
    <x v="0"/>
    <m/>
    <n v="66507"/>
    <n v="0"/>
    <n v="0"/>
    <n v="0"/>
    <n v="157986.08600000001"/>
    <m/>
  </r>
  <r>
    <n v="30217233"/>
    <d v="2022-01-01T00:00:00"/>
    <d v="2022-01-02T00:00:00"/>
    <d v="2022-01-21T00:00:00"/>
    <s v="0754267855"/>
    <d v="2007-04-26T00:00:00"/>
    <s v="111"/>
    <n v="5365"/>
    <n v="249"/>
    <n v="1"/>
    <n v="250"/>
    <n v="0"/>
    <n v="250"/>
    <n v="15"/>
    <n v="15"/>
    <n v="8.3333333333333339"/>
    <n v="15.684931506849315"/>
    <s v="14-16"/>
    <s v="Z"/>
    <n v="19"/>
    <n v="20"/>
    <s v="1"/>
    <s v="05002025"/>
    <s v="2121"/>
    <s v="19-K05-02"/>
    <s v="P°#mß platba H"/>
    <n v="1.8166"/>
    <n v="1.8166"/>
    <n v="0"/>
    <x v="2"/>
    <x v="7"/>
    <m/>
    <n v="72753"/>
    <n v="0"/>
    <n v="0"/>
    <n v="0"/>
    <n v="113057.9176"/>
    <m/>
  </r>
  <r>
    <n v="30247302"/>
    <d v="2022-12-01T00:00:00"/>
    <d v="2022-11-03T00:00:00"/>
    <d v="2022-12-14T00:00:00"/>
    <s v="0853034435"/>
    <d v="2008-03-03T00:00:00"/>
    <s v="111"/>
    <n v="5358"/>
    <n v="303"/>
    <n v="306"/>
    <n v="609"/>
    <n v="1"/>
    <n v="244"/>
    <n v="14"/>
    <n v="15"/>
    <n v="8.1333333333333329"/>
    <n v="15.668493150684931"/>
    <s v="14-16"/>
    <s v="Z"/>
    <n v="41"/>
    <n v="42"/>
    <s v="1"/>
    <s v="05002025"/>
    <s v="2121"/>
    <s v="19-K08-01"/>
    <s v="P°#mß platba H"/>
    <n v="4.9150999999999998"/>
    <n v="4.9150999999999998"/>
    <n v="0"/>
    <x v="27"/>
    <x v="0"/>
    <m/>
    <n v="88855"/>
    <n v="0"/>
    <n v="0"/>
    <n v="0"/>
    <n v="305896.16359999997"/>
    <m/>
  </r>
  <r>
    <n v="30239043"/>
    <d v="2022-09-01T00:00:00"/>
    <d v="2022-09-19T00:00:00"/>
    <d v="2022-09-19T00:00:00"/>
    <s v="0851244350"/>
    <d v="2008-01-24T00:00:00"/>
    <s v="111"/>
    <n v="5352"/>
    <n v="342"/>
    <n v="261"/>
    <n v="603"/>
    <n v="1"/>
    <n v="238"/>
    <n v="14"/>
    <n v="15"/>
    <n v="7.9333333333333336"/>
    <n v="15.652054794520549"/>
    <s v="14-16"/>
    <s v="Z"/>
    <n v="1"/>
    <n v="1"/>
    <s v="2"/>
    <s v="05002025"/>
    <s v="2121"/>
    <s v="19-K01-01"/>
    <s v="P°#mß platba H"/>
    <n v="0.36433300000000002"/>
    <n v="0.36433300000000002"/>
    <n v="0"/>
    <x v="2"/>
    <x v="0"/>
    <m/>
    <n v="2266"/>
    <n v="0"/>
    <n v="0"/>
    <n v="0"/>
    <n v="22674.628588"/>
    <m/>
  </r>
  <r>
    <n v="30269174"/>
    <d v="2022-05-01T00:00:00"/>
    <d v="2022-05-15T00:00:00"/>
    <d v="2022-05-31T00:00:00"/>
    <s v="0759224356"/>
    <d v="2007-09-22T00:00:00"/>
    <s v="211"/>
    <n v="5349"/>
    <n v="100"/>
    <n v="134"/>
    <n v="234"/>
    <n v="0"/>
    <n v="234"/>
    <n v="15"/>
    <n v="15"/>
    <n v="7.8"/>
    <n v="15.641095890410959"/>
    <s v="14-16"/>
    <s v="Z"/>
    <n v="16"/>
    <n v="17"/>
    <s v="2"/>
    <s v="05002025"/>
    <s v="2121"/>
    <s v="19-K05-01"/>
    <s v="P°#mß platba H"/>
    <n v="2.0066000000000002"/>
    <n v="2.0066000000000002"/>
    <n v="0"/>
    <x v="2"/>
    <x v="33"/>
    <m/>
    <n v="40670"/>
    <n v="0"/>
    <n v="0"/>
    <n v="0"/>
    <n v="124882.75760000001"/>
    <m/>
  </r>
  <r>
    <n v="30256572"/>
    <d v="2022-12-01T00:00:00"/>
    <d v="2022-12-11T00:00:00"/>
    <d v="2022-12-21T00:00:00"/>
    <s v="0854204681"/>
    <d v="2008-04-20T00:00:00"/>
    <s v="207"/>
    <n v="5348"/>
    <n v="255"/>
    <n v="344"/>
    <n v="599"/>
    <n v="1"/>
    <n v="234"/>
    <n v="14"/>
    <n v="15"/>
    <n v="7.8"/>
    <n v="15.641095890410959"/>
    <s v="14-16"/>
    <s v="Z"/>
    <n v="10"/>
    <n v="11"/>
    <s v="1"/>
    <s v="05002025"/>
    <s v="2121"/>
    <s v="19-K04-02"/>
    <s v="P°#mß platba H"/>
    <n v="1.3713"/>
    <n v="1.3713"/>
    <n v="0"/>
    <x v="2"/>
    <x v="0"/>
    <m/>
    <n v="31819"/>
    <n v="0"/>
    <n v="0"/>
    <n v="0"/>
    <n v="85344.226800000004"/>
    <m/>
  </r>
  <r>
    <n v="30207649"/>
    <d v="2022-03-01T00:00:00"/>
    <d v="2022-01-13T00:00:00"/>
    <d v="2022-03-02T00:00:00"/>
    <s v="0755254907"/>
    <d v="2007-05-25T00:00:00"/>
    <s v="211"/>
    <n v="5347"/>
    <n v="220"/>
    <n v="12"/>
    <n v="232"/>
    <n v="0"/>
    <n v="232"/>
    <n v="15"/>
    <n v="15"/>
    <n v="7.7333333333333334"/>
    <n v="15.635616438356164"/>
    <s v="14-16"/>
    <s v="Z"/>
    <n v="48"/>
    <n v="49"/>
    <s v="1"/>
    <s v="05002025"/>
    <s v="2121"/>
    <s v="19-K08-02"/>
    <s v="P°#mß platba H"/>
    <n v="4.5654000000000003"/>
    <n v="4.5654000000000003"/>
    <n v="0"/>
    <x v="2"/>
    <x v="7"/>
    <s v="F608"/>
    <n v="132345"/>
    <n v="94"/>
    <n v="0"/>
    <n v="0"/>
    <n v="284132.23440000002"/>
    <m/>
  </r>
  <r>
    <n v="30238256"/>
    <d v="2022-02-01T00:00:00"/>
    <d v="2022-02-03T00:00:00"/>
    <d v="2022-02-15T00:00:00"/>
    <s v="0756154740"/>
    <d v="2007-06-15T00:00:00"/>
    <s v="207"/>
    <n v="5347"/>
    <n v="199"/>
    <n v="33"/>
    <n v="232"/>
    <n v="0"/>
    <n v="232"/>
    <n v="15"/>
    <n v="15"/>
    <n v="7.7333333333333334"/>
    <n v="15.635616438356164"/>
    <s v="14-16"/>
    <s v="Z"/>
    <n v="12"/>
    <n v="13"/>
    <s v="1"/>
    <s v="05002025"/>
    <s v="2121"/>
    <s v="19-K04-02"/>
    <s v="P°#mß platba H"/>
    <n v="1.3713"/>
    <n v="1.3713"/>
    <n v="0"/>
    <x v="2"/>
    <x v="7"/>
    <m/>
    <n v="36224"/>
    <n v="0"/>
    <n v="0"/>
    <n v="0"/>
    <n v="85344.226800000004"/>
    <m/>
  </r>
  <r>
    <n v="30258947"/>
    <d v="2022-04-01T00:00:00"/>
    <d v="2022-03-15T00:00:00"/>
    <d v="2022-04-01T00:00:00"/>
    <s v="0757252980"/>
    <d v="2007-07-25T00:00:00"/>
    <s v="207"/>
    <n v="5347"/>
    <n v="159"/>
    <n v="73"/>
    <n v="232"/>
    <n v="0"/>
    <n v="232"/>
    <n v="15"/>
    <n v="15"/>
    <n v="7.7333333333333334"/>
    <n v="15.635616438356164"/>
    <s v="14-16"/>
    <s v="Z"/>
    <n v="17"/>
    <n v="18"/>
    <s v="1"/>
    <s v="05002025"/>
    <s v="2121"/>
    <s v="19-K05-01"/>
    <s v="P°#mß platba H"/>
    <n v="2.0066000000000002"/>
    <n v="2.0066000000000002"/>
    <n v="0"/>
    <x v="2"/>
    <x v="0"/>
    <m/>
    <n v="45690"/>
    <n v="0"/>
    <n v="0"/>
    <n v="0"/>
    <n v="124882.75760000001"/>
    <m/>
  </r>
  <r>
    <n v="30210843"/>
    <d v="2022-06-01T00:00:00"/>
    <d v="2022-05-06T00:00:00"/>
    <d v="2022-06-23T00:00:00"/>
    <s v="0759154660"/>
    <d v="2007-09-15T00:00:00"/>
    <s v="111"/>
    <n v="5347"/>
    <n v="107"/>
    <n v="125"/>
    <n v="232"/>
    <n v="0"/>
    <n v="232"/>
    <n v="15"/>
    <n v="15"/>
    <n v="7.7333333333333334"/>
    <n v="15.635616438356164"/>
    <s v="14-16"/>
    <s v="Z"/>
    <n v="48"/>
    <n v="49"/>
    <s v="5"/>
    <s v="05002025"/>
    <s v="2121"/>
    <s v="19-K08-01"/>
    <s v="P°#mß platba H"/>
    <n v="4.9150999999999998"/>
    <n v="4.9150999999999998"/>
    <n v="0"/>
    <x v="5"/>
    <x v="5"/>
    <s v="F432"/>
    <n v="142742"/>
    <n v="0"/>
    <n v="0"/>
    <n v="0"/>
    <n v="305896.16359999997"/>
    <m/>
  </r>
  <r>
    <n v="30210767"/>
    <d v="2022-11-01T00:00:00"/>
    <d v="2022-10-08T00:00:00"/>
    <d v="2022-11-08T00:00:00"/>
    <s v="0852214913"/>
    <d v="2008-02-21T00:00:00"/>
    <s v="111"/>
    <n v="5343"/>
    <n v="314"/>
    <n v="280"/>
    <n v="594"/>
    <n v="1"/>
    <n v="229"/>
    <n v="14"/>
    <n v="15"/>
    <n v="7.6333333333333337"/>
    <n v="15.627397260273973"/>
    <s v="14-16"/>
    <s v="Z"/>
    <n v="31"/>
    <n v="32"/>
    <s v="1"/>
    <s v="05002025"/>
    <s v="2121"/>
    <s v="19-K08-01"/>
    <s v="P°#mß platba H"/>
    <n v="4.9150999999999998"/>
    <n v="4.9150999999999998"/>
    <n v="0"/>
    <x v="0"/>
    <x v="31"/>
    <s v="F431"/>
    <n v="73113"/>
    <n v="0"/>
    <n v="0"/>
    <n v="0"/>
    <n v="305896.16359999997"/>
    <m/>
  </r>
  <r>
    <n v="30260559"/>
    <d v="2022-09-01T00:00:00"/>
    <d v="2022-07-30T00:00:00"/>
    <d v="2022-09-15T00:00:00"/>
    <s v="0762172510"/>
    <d v="2007-12-17T00:00:00"/>
    <s v="111"/>
    <n v="5339"/>
    <n v="14"/>
    <n v="210"/>
    <n v="224"/>
    <n v="0"/>
    <n v="224"/>
    <n v="15"/>
    <n v="15"/>
    <n v="7.4666666666666668"/>
    <n v="15.613698630136986"/>
    <s v="14-16"/>
    <s v="Z"/>
    <n v="47"/>
    <n v="48"/>
    <s v="1"/>
    <s v="05002025"/>
    <s v="2121"/>
    <s v="19-K08-01"/>
    <s v="P°#mß platba H"/>
    <n v="4.9150999999999998"/>
    <n v="4.9150999999999998"/>
    <n v="0"/>
    <x v="2"/>
    <x v="0"/>
    <m/>
    <n v="124062"/>
    <n v="0"/>
    <n v="0"/>
    <n v="0"/>
    <n v="305896.16359999997"/>
    <m/>
  </r>
  <r>
    <n v="30209075"/>
    <d v="2022-05-01T00:00:00"/>
    <d v="2022-04-04T00:00:00"/>
    <d v="2022-05-18T00:00:00"/>
    <s v="0759064680"/>
    <d v="2007-09-06T00:00:00"/>
    <s v="111"/>
    <n v="5324"/>
    <n v="116"/>
    <n v="93"/>
    <n v="209"/>
    <n v="0"/>
    <n v="209"/>
    <n v="15"/>
    <n v="15"/>
    <n v="6.9666666666666668"/>
    <n v="15.572602739726028"/>
    <s v="14-16"/>
    <s v="Z"/>
    <n v="44"/>
    <n v="45"/>
    <s v="1"/>
    <s v="05002025"/>
    <s v="2121"/>
    <s v="19-K07-01"/>
    <s v="P°#mß platba H"/>
    <n v="3.1386270000000001"/>
    <n v="3.1386270000000001"/>
    <n v="0"/>
    <x v="0"/>
    <x v="46"/>
    <s v="Z915"/>
    <n v="121943"/>
    <n v="0"/>
    <n v="0"/>
    <n v="0"/>
    <n v="195335.58997200002"/>
    <m/>
  </r>
  <r>
    <n v="30227540"/>
    <d v="2022-01-01T00:00:00"/>
    <d v="2021-10-11T00:00:00"/>
    <d v="2022-01-07T00:00:00"/>
    <s v="0658284517"/>
    <d v="2006-08-28T00:00:00"/>
    <s v="111"/>
    <n v="5523"/>
    <n v="125"/>
    <n v="81"/>
    <n v="206"/>
    <n v="0"/>
    <n v="206"/>
    <n v="15"/>
    <n v="15"/>
    <n v="6.8666666666666663"/>
    <n v="15.564383561643835"/>
    <s v="14-16"/>
    <s v="Z"/>
    <n v="88"/>
    <n v="89"/>
    <s v="5"/>
    <s v="05002025"/>
    <s v="2121"/>
    <s v="19-K08-02"/>
    <s v="P°#mß platba H"/>
    <n v="5.5321910000000001"/>
    <n v="5.5321910000000001"/>
    <n v="0"/>
    <x v="0"/>
    <x v="12"/>
    <m/>
    <n v="184462"/>
    <n v="0"/>
    <n v="0"/>
    <n v="0"/>
    <n v="344301.43907600001"/>
    <m/>
  </r>
  <r>
    <n v="30208997"/>
    <d v="2022-05-01T00:00:00"/>
    <d v="2022-03-29T00:00:00"/>
    <d v="2022-05-11T00:00:00"/>
    <s v="0759054934"/>
    <d v="2007-09-05T00:00:00"/>
    <s v="111"/>
    <n v="5319"/>
    <n v="117"/>
    <n v="87"/>
    <n v="204"/>
    <n v="0"/>
    <n v="204"/>
    <n v="15"/>
    <n v="15"/>
    <n v="6.8"/>
    <n v="15.558904109589042"/>
    <s v="14-16"/>
    <s v="Z"/>
    <n v="43"/>
    <n v="44"/>
    <s v="1"/>
    <s v="05002025"/>
    <s v="2121"/>
    <s v="19-K08-01"/>
    <s v="P°#mß platba H"/>
    <n v="4.9150999999999998"/>
    <n v="4.9150999999999998"/>
    <n v="0"/>
    <x v="2"/>
    <x v="0"/>
    <m/>
    <n v="100402"/>
    <n v="0"/>
    <n v="0"/>
    <n v="0"/>
    <n v="305896.16359999997"/>
    <m/>
  </r>
  <r>
    <n v="30249211"/>
    <d v="2022-05-01T00:00:00"/>
    <d v="2022-03-31T00:00:00"/>
    <d v="2022-05-05T00:00:00"/>
    <s v="0759071720"/>
    <d v="2007-09-07T00:00:00"/>
    <s v="111"/>
    <n v="5319"/>
    <n v="115"/>
    <n v="89"/>
    <n v="204"/>
    <n v="0"/>
    <n v="204"/>
    <n v="15"/>
    <n v="15"/>
    <n v="6.8"/>
    <n v="15.558904109589042"/>
    <s v="14-16"/>
    <s v="Z"/>
    <n v="35"/>
    <n v="36"/>
    <s v="1"/>
    <s v="05002025"/>
    <s v="2121"/>
    <s v="19-K08-01"/>
    <s v="P°#mß platba H"/>
    <n v="4.9150999999999998"/>
    <n v="4.9150999999999998"/>
    <n v="0"/>
    <x v="2"/>
    <x v="0"/>
    <m/>
    <n v="84850"/>
    <n v="0"/>
    <n v="0"/>
    <n v="0"/>
    <n v="305896.16359999997"/>
    <m/>
  </r>
  <r>
    <n v="30259316"/>
    <d v="2022-03-01T00:00:00"/>
    <d v="2022-01-24T00:00:00"/>
    <d v="2022-03-17T00:00:00"/>
    <s v="0757098606"/>
    <d v="2007-07-09T00:00:00"/>
    <s v="205"/>
    <n v="5313"/>
    <n v="175"/>
    <n v="23"/>
    <n v="198"/>
    <n v="0"/>
    <n v="198"/>
    <n v="15"/>
    <n v="15"/>
    <n v="6.6"/>
    <n v="15.542465753424658"/>
    <s v="14-16"/>
    <s v="Z"/>
    <n v="52"/>
    <n v="53"/>
    <s v="1"/>
    <s v="05002025"/>
    <s v="2121"/>
    <s v="19-K08-02"/>
    <s v="P°#mß platba H"/>
    <n v="4.5654000000000003"/>
    <n v="4.5654000000000003"/>
    <n v="0"/>
    <x v="9"/>
    <x v="7"/>
    <m/>
    <n v="136704"/>
    <n v="0"/>
    <n v="0"/>
    <n v="0"/>
    <n v="284132.23440000002"/>
    <m/>
  </r>
  <r>
    <n v="30249700"/>
    <d v="2022-07-01T00:00:00"/>
    <d v="2022-06-21T00:00:00"/>
    <d v="2022-07-12T00:00:00"/>
    <s v="0762058737"/>
    <d v="2007-12-05T00:00:00"/>
    <s v="201"/>
    <n v="5312"/>
    <n v="26"/>
    <n v="171"/>
    <n v="197"/>
    <n v="0"/>
    <n v="197"/>
    <n v="15"/>
    <n v="15"/>
    <n v="6.5666666666666664"/>
    <n v="15.53972602739726"/>
    <s v="14-16"/>
    <s v="Z"/>
    <n v="21"/>
    <n v="22"/>
    <s v="5"/>
    <s v="05002025"/>
    <s v="2121"/>
    <s v="19-K04-01"/>
    <s v="P°#mß platba H"/>
    <n v="1.6146"/>
    <n v="1.6146"/>
    <n v="0"/>
    <x v="2"/>
    <x v="0"/>
    <m/>
    <n v="61955"/>
    <n v="16.78"/>
    <n v="0"/>
    <n v="0"/>
    <n v="100486.24560000001"/>
    <m/>
  </r>
  <r>
    <n v="30248924"/>
    <d v="2022-10-01T00:00:00"/>
    <d v="2022-08-30T00:00:00"/>
    <d v="2022-10-13T00:00:00"/>
    <s v="0852164445"/>
    <d v="2008-02-16T00:00:00"/>
    <s v="207"/>
    <n v="5309"/>
    <n v="319"/>
    <n v="241"/>
    <n v="560"/>
    <n v="1"/>
    <n v="195"/>
    <n v="14"/>
    <n v="15"/>
    <n v="6.5"/>
    <n v="15.534246575342467"/>
    <s v="14-16"/>
    <s v="Z"/>
    <n v="44"/>
    <n v="45"/>
    <s v="5"/>
    <s v="05002025"/>
    <s v="2121"/>
    <s v="19-K08-01"/>
    <s v="P°#mß platba H"/>
    <n v="4.9150999999999998"/>
    <n v="4.9150999999999998"/>
    <n v="0"/>
    <x v="2"/>
    <x v="4"/>
    <m/>
    <n v="91898"/>
    <n v="2.4300000000000002"/>
    <n v="0"/>
    <n v="0"/>
    <n v="305896.16359999997"/>
    <m/>
  </r>
  <r>
    <n v="30220956"/>
    <d v="2022-07-01T00:00:00"/>
    <d v="2022-05-18T00:00:00"/>
    <d v="2022-07-26T00:00:00"/>
    <s v="0761044493"/>
    <d v="2007-11-04T00:00:00"/>
    <s v="111"/>
    <n v="5309"/>
    <n v="57"/>
    <n v="137"/>
    <n v="194"/>
    <n v="0"/>
    <n v="194"/>
    <n v="15"/>
    <n v="15"/>
    <n v="6.4666666666666668"/>
    <n v="15.531506849315068"/>
    <s v="14-16"/>
    <s v="Z"/>
    <n v="69"/>
    <n v="70"/>
    <s v="1"/>
    <s v="05002025"/>
    <s v="2121"/>
    <s v="19-K08-01"/>
    <s v="P°#mß platba H"/>
    <n v="4.972925"/>
    <n v="4.972925"/>
    <n v="0"/>
    <x v="3"/>
    <x v="0"/>
    <m/>
    <n v="168470"/>
    <n v="0"/>
    <n v="0"/>
    <n v="0"/>
    <n v="309494.96029999998"/>
    <m/>
  </r>
  <r>
    <n v="30225175"/>
    <d v="2022-06-01T00:00:00"/>
    <d v="2022-05-11T00:00:00"/>
    <d v="2022-06-08T00:00:00"/>
    <s v="0761034703"/>
    <d v="2007-11-03T00:00:00"/>
    <s v="207"/>
    <n v="5303"/>
    <n v="58"/>
    <n v="130"/>
    <n v="188"/>
    <n v="0"/>
    <n v="188"/>
    <n v="15"/>
    <n v="15"/>
    <n v="6.2666666666666666"/>
    <n v="15.515068493150684"/>
    <s v="14-16"/>
    <s v="Z"/>
    <n v="28"/>
    <n v="29"/>
    <s v="1"/>
    <s v="05002025"/>
    <s v="2121"/>
    <s v="19-K07-01"/>
    <s v="P°#mß platba H"/>
    <n v="3.0285000000000002"/>
    <n v="3.0285000000000002"/>
    <n v="0"/>
    <x v="2"/>
    <x v="47"/>
    <s v="D234"/>
    <n v="76178"/>
    <n v="0"/>
    <n v="0"/>
    <n v="0"/>
    <n v="188481.72600000002"/>
    <m/>
  </r>
  <r>
    <n v="30261769"/>
    <d v="2022-03-01T00:00:00"/>
    <d v="2022-02-22T00:00:00"/>
    <d v="2022-03-23T00:00:00"/>
    <s v="0708215079"/>
    <d v="2007-08-21T00:00:00"/>
    <s v="207"/>
    <n v="5299"/>
    <n v="132"/>
    <n v="52"/>
    <n v="184"/>
    <n v="0"/>
    <n v="184"/>
    <n v="15"/>
    <n v="15"/>
    <n v="6.1333333333333337"/>
    <n v="15.504109589041096"/>
    <s v="14-16"/>
    <s v="M"/>
    <n v="29"/>
    <n v="30"/>
    <s v="1"/>
    <s v="05002025"/>
    <s v="2121"/>
    <s v="19-K07-02"/>
    <s v="P°#mß platba H"/>
    <n v="2.6067"/>
    <n v="2.6067"/>
    <n v="0"/>
    <x v="2"/>
    <x v="48"/>
    <m/>
    <n v="84823"/>
    <n v="0"/>
    <n v="0"/>
    <n v="0"/>
    <n v="162230.58120000002"/>
    <m/>
  </r>
  <r>
    <n v="30264998"/>
    <d v="2022-05-01T00:00:00"/>
    <d v="2022-04-08T00:00:00"/>
    <d v="2022-05-24T00:00:00"/>
    <s v="0760062699"/>
    <d v="2007-10-06T00:00:00"/>
    <s v="209"/>
    <n v="5298"/>
    <n v="86"/>
    <n v="97"/>
    <n v="183"/>
    <n v="0"/>
    <n v="183"/>
    <n v="15"/>
    <n v="15"/>
    <n v="6.1"/>
    <n v="15.501369863013698"/>
    <s v="14-16"/>
    <s v="Z"/>
    <n v="46"/>
    <n v="47"/>
    <s v="1"/>
    <s v="05002025"/>
    <s v="2121"/>
    <s v="19-K08-01"/>
    <s v="P°#mß platba H"/>
    <n v="4.9150999999999998"/>
    <n v="4.9150999999999998"/>
    <n v="0"/>
    <x v="9"/>
    <x v="5"/>
    <s v="U6975"/>
    <n v="128992"/>
    <n v="0"/>
    <n v="0"/>
    <n v="0"/>
    <n v="305896.16359999997"/>
    <m/>
  </r>
  <r>
    <n v="30269776"/>
    <d v="2022-06-01T00:00:00"/>
    <d v="2022-05-24T00:00:00"/>
    <d v="2022-06-28T00:00:00"/>
    <s v="0761282093"/>
    <d v="2007-11-28T00:00:00"/>
    <s v="111"/>
    <n v="5291"/>
    <n v="33"/>
    <n v="143"/>
    <n v="176"/>
    <n v="0"/>
    <n v="176"/>
    <n v="15"/>
    <n v="15"/>
    <n v="5.8666666666666663"/>
    <n v="15.482191780821918"/>
    <s v="14-16"/>
    <s v="Z"/>
    <n v="35"/>
    <n v="36"/>
    <s v="1"/>
    <s v="05002025"/>
    <s v="2121"/>
    <s v="19-K07-01"/>
    <s v="P°#mß platba H"/>
    <n v="3.0285000000000002"/>
    <n v="3.0285000000000002"/>
    <n v="0"/>
    <x v="2"/>
    <x v="0"/>
    <m/>
    <n v="113134"/>
    <n v="1.2"/>
    <n v="0"/>
    <n v="0"/>
    <n v="188481.72600000002"/>
    <m/>
  </r>
  <r>
    <n v="30209793"/>
    <d v="2022-02-01T00:00:00"/>
    <d v="2022-01-27T00:00:00"/>
    <d v="2022-02-04T00:00:00"/>
    <s v="0758044771"/>
    <d v="2007-08-04T00:00:00"/>
    <s v="211"/>
    <n v="5290"/>
    <n v="149"/>
    <n v="26"/>
    <n v="175"/>
    <n v="0"/>
    <n v="175"/>
    <n v="15"/>
    <n v="15"/>
    <n v="5.833333333333333"/>
    <n v="15.479452054794521"/>
    <s v="14-16"/>
    <s v="Z"/>
    <n v="8"/>
    <n v="9"/>
    <s v="1"/>
    <s v="05002025"/>
    <s v="2121"/>
    <s v="19-K03-03"/>
    <s v="P°#mß platba H"/>
    <n v="0.92810000000000004"/>
    <n v="0.92810000000000004"/>
    <n v="0"/>
    <x v="2"/>
    <x v="0"/>
    <m/>
    <n v="22701"/>
    <n v="47"/>
    <n v="0"/>
    <n v="0"/>
    <n v="57761.231599999999"/>
    <m/>
  </r>
  <r>
    <n v="30242378"/>
    <d v="2022-02-01T00:00:00"/>
    <d v="2022-01-03T00:00:00"/>
    <d v="2022-02-02T00:00:00"/>
    <s v="0757124456"/>
    <d v="2007-07-12T00:00:00"/>
    <s v="207"/>
    <n v="5289"/>
    <n v="172"/>
    <n v="2"/>
    <n v="174"/>
    <n v="0"/>
    <n v="174"/>
    <n v="15"/>
    <n v="15"/>
    <n v="5.8"/>
    <n v="15.476712328767123"/>
    <s v="14-16"/>
    <s v="Z"/>
    <n v="30"/>
    <n v="31"/>
    <s v="1"/>
    <s v="05002025"/>
    <s v="2121"/>
    <s v="19-K07-01"/>
    <s v="P°#mß platba H"/>
    <n v="3.0285000000000002"/>
    <n v="3.0285000000000002"/>
    <n v="0"/>
    <x v="3"/>
    <x v="49"/>
    <s v="U6975"/>
    <n v="51039"/>
    <n v="0"/>
    <n v="0"/>
    <n v="0"/>
    <n v="188481.72600000002"/>
    <m/>
  </r>
  <r>
    <n v="30265633"/>
    <d v="2022-05-01T00:00:00"/>
    <d v="2022-04-08T00:00:00"/>
    <d v="2022-05-25T00:00:00"/>
    <s v="0760168739"/>
    <d v="2007-10-16T00:00:00"/>
    <s v="111"/>
    <n v="5288"/>
    <n v="76"/>
    <n v="97"/>
    <n v="173"/>
    <n v="0"/>
    <n v="173"/>
    <n v="15"/>
    <n v="15"/>
    <n v="5.7666666666666666"/>
    <n v="15.473972602739726"/>
    <s v="14-16"/>
    <s v="Z"/>
    <n v="47"/>
    <n v="48"/>
    <s v="1"/>
    <s v="05002025"/>
    <s v="2121"/>
    <s v="19-K08-01"/>
    <s v="P°#mß platba H"/>
    <n v="4.9150999999999998"/>
    <n v="4.9150999999999998"/>
    <n v="0"/>
    <x v="2"/>
    <x v="0"/>
    <m/>
    <n v="127155"/>
    <n v="0"/>
    <n v="0"/>
    <n v="0"/>
    <n v="305896.16359999997"/>
    <m/>
  </r>
  <r>
    <n v="30209913"/>
    <d v="2022-03-01T00:00:00"/>
    <d v="2022-03-12T00:00:00"/>
    <d v="2022-03-21T00:00:00"/>
    <s v="0759212949"/>
    <d v="2007-09-21T00:00:00"/>
    <s v="111"/>
    <n v="5286"/>
    <n v="101"/>
    <n v="70"/>
    <n v="171"/>
    <n v="0"/>
    <n v="171"/>
    <n v="15"/>
    <n v="15"/>
    <n v="5.7"/>
    <n v="15.468493150684932"/>
    <s v="14-16"/>
    <s v="Z"/>
    <n v="9"/>
    <n v="10"/>
    <s v="6"/>
    <s v="05002025"/>
    <s v="2121"/>
    <s v="19-K03-03"/>
    <s v="P°#mß platba H"/>
    <n v="0.92810000000000004"/>
    <n v="0.92810000000000004"/>
    <n v="0"/>
    <x v="2"/>
    <x v="35"/>
    <s v="E660"/>
    <n v="25917"/>
    <n v="0"/>
    <n v="0"/>
    <n v="0"/>
    <n v="57761.231599999999"/>
    <m/>
  </r>
  <r>
    <n v="30246888"/>
    <d v="2022-05-01T00:00:00"/>
    <d v="2022-02-11T00:00:00"/>
    <d v="2022-05-20T00:00:00"/>
    <s v="0758301951"/>
    <d v="2007-08-30T00:00:00"/>
    <s v="111"/>
    <n v="5279"/>
    <n v="123"/>
    <n v="41"/>
    <n v="164"/>
    <n v="0"/>
    <n v="164"/>
    <n v="15"/>
    <n v="15"/>
    <n v="5.4666666666666668"/>
    <n v="15.449315068493151"/>
    <s v="14-16"/>
    <s v="Z"/>
    <n v="98"/>
    <n v="99"/>
    <s v="1"/>
    <s v="05002025"/>
    <s v="2121"/>
    <s v="19-K08-01"/>
    <s v="P°#mß platba H"/>
    <n v="6.5920160000000001"/>
    <n v="6.5920160000000001"/>
    <n v="0"/>
    <x v="3"/>
    <x v="2"/>
    <s v="L500"/>
    <n v="221305"/>
    <n v="0"/>
    <n v="0"/>
    <n v="0"/>
    <n v="410260.70777600002"/>
    <m/>
  </r>
  <r>
    <n v="30209794"/>
    <d v="2022-01-01T00:00:00"/>
    <d v="2022-01-13T00:00:00"/>
    <d v="2022-01-20T00:00:00"/>
    <s v="0758044771"/>
    <d v="2007-08-04T00:00:00"/>
    <s v="211"/>
    <n v="5276"/>
    <n v="149"/>
    <n v="12"/>
    <n v="161"/>
    <n v="0"/>
    <n v="161"/>
    <n v="15"/>
    <n v="15"/>
    <n v="5.3666666666666663"/>
    <n v="15.441095890410958"/>
    <s v="14-16"/>
    <s v="Z"/>
    <n v="7"/>
    <n v="8"/>
    <s v="1"/>
    <s v="05002025"/>
    <s v="2121"/>
    <s v="19-K03-03"/>
    <s v="P°#mß platba H"/>
    <n v="0.92810000000000004"/>
    <n v="0.92810000000000004"/>
    <n v="0"/>
    <x v="2"/>
    <x v="7"/>
    <m/>
    <n v="21160"/>
    <n v="0"/>
    <n v="0"/>
    <n v="0"/>
    <n v="57761.231599999999"/>
    <m/>
  </r>
  <r>
    <n v="30262602"/>
    <d v="2022-04-01T00:00:00"/>
    <d v="2022-03-09T00:00:00"/>
    <d v="2022-04-13T00:00:00"/>
    <s v="0760010779"/>
    <d v="2007-10-01T00:00:00"/>
    <s v="205"/>
    <n v="5273"/>
    <n v="91"/>
    <n v="67"/>
    <n v="158"/>
    <n v="0"/>
    <n v="158"/>
    <n v="15"/>
    <n v="15"/>
    <n v="5.2666666666666666"/>
    <n v="15.432876712328767"/>
    <s v="14-16"/>
    <s v="Z"/>
    <n v="35"/>
    <n v="36"/>
    <s v="1"/>
    <s v="05002025"/>
    <s v="2121"/>
    <s v="19-K08-01"/>
    <s v="P°#mß platba H"/>
    <n v="4.9150999999999998"/>
    <n v="4.9150999999999998"/>
    <n v="0"/>
    <x v="2"/>
    <x v="5"/>
    <m/>
    <n v="107049"/>
    <n v="0"/>
    <n v="0"/>
    <n v="0"/>
    <n v="305896.16359999997"/>
    <m/>
  </r>
  <r>
    <n v="30211509"/>
    <d v="2022-11-01T00:00:00"/>
    <d v="2022-10-02T00:00:00"/>
    <d v="2022-11-15T00:00:00"/>
    <s v="0855054926"/>
    <d v="2008-05-05T00:00:00"/>
    <s v="211"/>
    <n v="5263"/>
    <n v="240"/>
    <n v="274"/>
    <n v="514"/>
    <n v="1"/>
    <n v="149"/>
    <n v="14"/>
    <n v="15"/>
    <n v="4.9666666666666668"/>
    <n v="15.408219178082192"/>
    <s v="14-16"/>
    <s v="Z"/>
    <n v="44"/>
    <n v="45"/>
    <s v="1"/>
    <s v="05002025"/>
    <s v="2121"/>
    <s v="19-K08-01"/>
    <s v="P°#mß platba H"/>
    <n v="4.9150999999999998"/>
    <n v="4.9150999999999998"/>
    <n v="0"/>
    <x v="2"/>
    <x v="0"/>
    <m/>
    <n v="129205"/>
    <n v="0"/>
    <n v="0"/>
    <n v="0"/>
    <n v="305896.16359999997"/>
    <m/>
  </r>
  <r>
    <n v="30217424"/>
    <d v="2022-03-01T00:00:00"/>
    <d v="2022-01-17T00:00:00"/>
    <d v="2022-03-11T00:00:00"/>
    <s v="0758304723"/>
    <d v="2007-08-30T00:00:00"/>
    <s v="111"/>
    <n v="5254"/>
    <n v="123"/>
    <n v="16"/>
    <n v="139"/>
    <n v="0"/>
    <n v="139"/>
    <n v="15"/>
    <n v="15"/>
    <n v="4.6333333333333337"/>
    <n v="15.38082191780822"/>
    <s v="14-16"/>
    <s v="Z"/>
    <n v="53"/>
    <n v="54"/>
    <s v="1"/>
    <s v="05002025"/>
    <s v="2121"/>
    <s v="19-K08-02"/>
    <s v="P°#mß platba H"/>
    <n v="4.5654000000000003"/>
    <n v="4.5654000000000003"/>
    <n v="0"/>
    <x v="28"/>
    <x v="5"/>
    <s v="E038"/>
    <n v="129380"/>
    <n v="94"/>
    <n v="0"/>
    <n v="0"/>
    <n v="284132.23440000002"/>
    <m/>
  </r>
  <r>
    <n v="30255242"/>
    <d v="2022-07-01T00:00:00"/>
    <d v="2022-05-31T00:00:00"/>
    <d v="2022-07-01T00:00:00"/>
    <s v="0851154645"/>
    <d v="2008-01-15T00:00:00"/>
    <s v="207"/>
    <n v="5250"/>
    <n v="351"/>
    <n v="150"/>
    <n v="501"/>
    <n v="1"/>
    <n v="136"/>
    <n v="14"/>
    <n v="15"/>
    <n v="4.5333333333333332"/>
    <n v="15.372602739726027"/>
    <s v="14-16"/>
    <s v="Z"/>
    <n v="31"/>
    <n v="32"/>
    <s v="1"/>
    <s v="05002025"/>
    <s v="2121"/>
    <s v="19-K08-01"/>
    <s v="P°#mß platba H"/>
    <n v="4.9150999999999998"/>
    <n v="4.9150999999999998"/>
    <n v="0"/>
    <x v="0"/>
    <x v="50"/>
    <m/>
    <n v="85095"/>
    <n v="0"/>
    <n v="0"/>
    <n v="0"/>
    <n v="305896.16359999997"/>
    <m/>
  </r>
  <r>
    <n v="30246889"/>
    <d v="2022-02-01T00:00:00"/>
    <d v="2022-01-13T00:00:00"/>
    <d v="2022-02-02T00:00:00"/>
    <s v="0758301951"/>
    <d v="2007-08-30T00:00:00"/>
    <s v="111"/>
    <n v="5250"/>
    <n v="123"/>
    <n v="12"/>
    <n v="135"/>
    <n v="0"/>
    <n v="135"/>
    <n v="15"/>
    <n v="15"/>
    <n v="4.5"/>
    <n v="15.36986301369863"/>
    <s v="14-16"/>
    <s v="Z"/>
    <n v="20"/>
    <n v="21"/>
    <s v="1"/>
    <s v="05002025"/>
    <s v="2121"/>
    <s v="19-K05-01"/>
    <s v="P°#mß platba H"/>
    <n v="2.0066000000000002"/>
    <n v="2.0066000000000002"/>
    <n v="0"/>
    <x v="3"/>
    <x v="2"/>
    <s v="U6975"/>
    <n v="45630"/>
    <n v="0"/>
    <n v="0"/>
    <n v="0"/>
    <n v="124882.75760000001"/>
    <m/>
  </r>
  <r>
    <n v="30211838"/>
    <d v="2022-12-01T00:00:00"/>
    <d v="2022-11-07T00:00:00"/>
    <d v="2022-12-13T00:00:00"/>
    <s v="0856284924"/>
    <d v="2008-06-28T00:00:00"/>
    <s v="211"/>
    <n v="5245"/>
    <n v="186"/>
    <n v="310"/>
    <n v="496"/>
    <n v="1"/>
    <n v="131"/>
    <n v="14"/>
    <n v="15"/>
    <n v="4.3666666666666663"/>
    <n v="15.358904109589041"/>
    <s v="14-16"/>
    <s v="Z"/>
    <n v="36"/>
    <n v="37"/>
    <s v="1"/>
    <s v="05002025"/>
    <s v="2121"/>
    <s v="19-K08-01"/>
    <s v="P°#mß platba H"/>
    <n v="4.9150999999999998"/>
    <n v="4.9150999999999998"/>
    <n v="0"/>
    <x v="10"/>
    <x v="51"/>
    <s v="F422"/>
    <n v="87898"/>
    <n v="0"/>
    <n v="0"/>
    <n v="0"/>
    <n v="305896.16359999997"/>
    <m/>
  </r>
  <r>
    <n v="30262112"/>
    <d v="2022-03-01T00:00:00"/>
    <d v="2022-02-10T00:00:00"/>
    <d v="2022-03-01T00:00:00"/>
    <s v="0760031954"/>
    <d v="2007-10-03T00:00:00"/>
    <s v="205"/>
    <n v="5244"/>
    <n v="89"/>
    <n v="40"/>
    <n v="129"/>
    <n v="0"/>
    <n v="129"/>
    <n v="15"/>
    <n v="15"/>
    <n v="4.3"/>
    <n v="15.353424657534246"/>
    <s v="14-16"/>
    <s v="Z"/>
    <n v="19"/>
    <n v="20"/>
    <s v="1"/>
    <s v="05002025"/>
    <s v="2121"/>
    <s v="19-K05-02"/>
    <s v="P°#mß platba H"/>
    <n v="1.8166"/>
    <n v="1.8166"/>
    <n v="0"/>
    <x v="10"/>
    <x v="0"/>
    <m/>
    <n v="61564"/>
    <n v="1.2"/>
    <n v="0"/>
    <n v="0"/>
    <n v="113057.9176"/>
    <m/>
  </r>
  <r>
    <n v="30214026"/>
    <d v="2022-12-01T00:00:00"/>
    <d v="2022-11-01T00:00:00"/>
    <d v="2022-12-07T00:00:00"/>
    <s v="0856284495"/>
    <d v="2008-06-28T00:00:00"/>
    <s v="111"/>
    <n v="5239"/>
    <n v="186"/>
    <n v="304"/>
    <n v="490"/>
    <n v="1"/>
    <n v="125"/>
    <n v="14"/>
    <n v="15"/>
    <n v="4.166666666666667"/>
    <n v="15.342465753424657"/>
    <s v="14-16"/>
    <s v="Z"/>
    <n v="36"/>
    <n v="37"/>
    <s v="1"/>
    <s v="05002025"/>
    <s v="2121"/>
    <s v="19-K07-01"/>
    <s v="P°#mß platba H"/>
    <n v="3.0285000000000002"/>
    <n v="3.0285000000000002"/>
    <n v="0"/>
    <x v="2"/>
    <x v="0"/>
    <m/>
    <n v="154900"/>
    <n v="0"/>
    <n v="0"/>
    <n v="0"/>
    <n v="188481.72600000002"/>
    <m/>
  </r>
  <r>
    <n v="30264779"/>
    <d v="2022-07-01T00:00:00"/>
    <d v="2022-07-06T00:00:00"/>
    <d v="2022-07-27T00:00:00"/>
    <s v="0853065114"/>
    <d v="2008-03-06T00:00:00"/>
    <s v="207"/>
    <n v="5235"/>
    <n v="300"/>
    <n v="186"/>
    <n v="486"/>
    <n v="1"/>
    <n v="121"/>
    <n v="14"/>
    <n v="15"/>
    <n v="4.0333333333333332"/>
    <n v="15.331506849315069"/>
    <s v="14-16"/>
    <s v="Z"/>
    <n v="21"/>
    <n v="22"/>
    <s v="1"/>
    <s v="05002025"/>
    <s v="2121"/>
    <s v="19-K05-01"/>
    <s v="P°#mß platba H"/>
    <n v="2.0066000000000002"/>
    <n v="2.0066000000000002"/>
    <n v="0"/>
    <x v="0"/>
    <x v="52"/>
    <m/>
    <n v="60829"/>
    <n v="0"/>
    <n v="0"/>
    <n v="0"/>
    <n v="124882.75760000001"/>
    <m/>
  </r>
  <r>
    <n v="30237474"/>
    <d v="2022-12-01T00:00:00"/>
    <d v="2022-12-05T00:00:00"/>
    <d v="2022-12-20T00:00:00"/>
    <s v="0858100034"/>
    <d v="2008-08-10T00:00:00"/>
    <s v="211"/>
    <n v="5230"/>
    <n v="143"/>
    <n v="338"/>
    <n v="481"/>
    <n v="1"/>
    <n v="116"/>
    <n v="14"/>
    <n v="15"/>
    <n v="3.8666666666666667"/>
    <n v="15.317808219178083"/>
    <s v="14-16"/>
    <s v="Z"/>
    <n v="15"/>
    <n v="16"/>
    <s v="5"/>
    <s v="05002025"/>
    <s v="2121"/>
    <s v="19-K05-01"/>
    <s v="P°#mß platba H"/>
    <n v="2.0066000000000002"/>
    <n v="2.0066000000000002"/>
    <n v="0"/>
    <x v="0"/>
    <x v="0"/>
    <m/>
    <n v="33048"/>
    <n v="0"/>
    <n v="0"/>
    <n v="0"/>
    <n v="124882.75760000001"/>
    <m/>
  </r>
  <r>
    <n v="30252686"/>
    <d v="2022-01-01T00:00:00"/>
    <d v="2021-12-30T00:00:00"/>
    <d v="2022-01-19T00:00:00"/>
    <s v="0659144673"/>
    <d v="2006-09-14T00:00:00"/>
    <s v="211"/>
    <n v="5586"/>
    <n v="108"/>
    <n v="1"/>
    <n v="109"/>
    <n v="0"/>
    <n v="109"/>
    <n v="15"/>
    <n v="15"/>
    <n v="3.6333333333333333"/>
    <n v="15.298630136986301"/>
    <s v="14-16"/>
    <s v="Z"/>
    <n v="20"/>
    <n v="21"/>
    <s v="1"/>
    <s v="05002025"/>
    <s v="2121"/>
    <s v="19-K06-02"/>
    <s v="P°#mß platba H"/>
    <n v="2.2951000000000001"/>
    <n v="2.2951000000000001"/>
    <n v="0"/>
    <x v="0"/>
    <x v="19"/>
    <m/>
    <n v="57530"/>
    <n v="0"/>
    <n v="0"/>
    <n v="0"/>
    <n v="142837.84360000002"/>
    <m/>
  </r>
  <r>
    <n v="30210220"/>
    <d v="2022-05-01T00:00:00"/>
    <d v="2022-04-27T00:00:00"/>
    <d v="2022-05-17T00:00:00"/>
    <s v="0851104947"/>
    <d v="2008-01-10T00:00:00"/>
    <s v="111"/>
    <n v="5221"/>
    <n v="356"/>
    <n v="116"/>
    <n v="472"/>
    <n v="1"/>
    <n v="107"/>
    <n v="14"/>
    <n v="15"/>
    <n v="3.5666666666666669"/>
    <n v="15.293150684931508"/>
    <s v="14-16"/>
    <s v="Z"/>
    <n v="20"/>
    <n v="21"/>
    <s v="1"/>
    <s v="05002025"/>
    <s v="2121"/>
    <s v="19-K05-01"/>
    <s v="P°#mß platba H"/>
    <n v="2.0066000000000002"/>
    <n v="2.0066000000000002"/>
    <n v="0"/>
    <x v="29"/>
    <x v="0"/>
    <m/>
    <n v="78783"/>
    <n v="0"/>
    <n v="0"/>
    <n v="0"/>
    <n v="124882.75760000001"/>
    <m/>
  </r>
  <r>
    <n v="30211543"/>
    <d v="2022-01-01T00:00:00"/>
    <d v="2022-01-03T00:00:00"/>
    <d v="2022-01-21T00:00:00"/>
    <s v="0759224488"/>
    <d v="2007-09-22T00:00:00"/>
    <s v="207"/>
    <n v="5217"/>
    <n v="100"/>
    <n v="2"/>
    <n v="102"/>
    <n v="0"/>
    <n v="102"/>
    <n v="15"/>
    <n v="15"/>
    <n v="3.4"/>
    <n v="15.27945205479452"/>
    <s v="14-16"/>
    <s v="Z"/>
    <n v="18"/>
    <n v="19"/>
    <s v="1"/>
    <s v="05002025"/>
    <s v="2121"/>
    <s v="19-K05-02"/>
    <s v="P°#mß platba H"/>
    <n v="1.8166"/>
    <n v="1.8166"/>
    <n v="0"/>
    <x v="10"/>
    <x v="22"/>
    <s v="X7811"/>
    <n v="60101"/>
    <n v="0"/>
    <n v="0"/>
    <n v="0"/>
    <n v="113057.9176"/>
    <m/>
  </r>
  <r>
    <n v="30226393"/>
    <d v="2022-11-01T00:00:00"/>
    <d v="2022-10-19T00:00:00"/>
    <d v="2022-11-23T00:00:00"/>
    <s v="0857105095"/>
    <d v="2008-07-10T00:00:00"/>
    <s v="201"/>
    <n v="5214"/>
    <n v="174"/>
    <n v="291"/>
    <n v="465"/>
    <n v="1"/>
    <n v="100"/>
    <n v="14"/>
    <n v="15"/>
    <n v="3.3333333333333335"/>
    <n v="15.273972602739725"/>
    <s v="14-16"/>
    <s v="Z"/>
    <n v="35"/>
    <n v="36"/>
    <s v="1"/>
    <s v="05002025"/>
    <s v="2121"/>
    <s v="19-K08-01"/>
    <s v="P°#mß platba H"/>
    <n v="4.9150999999999998"/>
    <n v="4.9150999999999998"/>
    <n v="0"/>
    <x v="2"/>
    <x v="0"/>
    <m/>
    <n v="82662"/>
    <n v="0"/>
    <n v="0"/>
    <n v="0"/>
    <n v="305896.16359999997"/>
    <m/>
  </r>
  <r>
    <n v="30279857"/>
    <d v="2022-12-01T00:00:00"/>
    <d v="2022-11-30T00:00:00"/>
    <d v="2022-12-20T00:00:00"/>
    <s v="0858214676"/>
    <d v="2008-08-21T00:00:00"/>
    <s v="111"/>
    <n v="5214"/>
    <n v="132"/>
    <n v="333"/>
    <n v="465"/>
    <n v="1"/>
    <n v="100"/>
    <n v="14"/>
    <n v="15"/>
    <n v="3.3333333333333335"/>
    <n v="15.273972602739725"/>
    <s v="14-16"/>
    <s v="Z"/>
    <n v="20"/>
    <n v="21"/>
    <s v="1"/>
    <s v="05002025"/>
    <s v="2121"/>
    <s v="19-K06-02"/>
    <s v="P°#mß platba H"/>
    <n v="2.2951000000000001"/>
    <n v="2.2951000000000001"/>
    <n v="0"/>
    <x v="2"/>
    <x v="0"/>
    <m/>
    <n v="52564"/>
    <n v="0"/>
    <n v="0"/>
    <n v="0"/>
    <n v="142837.84360000002"/>
    <m/>
  </r>
  <r>
    <n v="30276325"/>
    <d v="2022-10-01T00:00:00"/>
    <d v="2022-09-07T00:00:00"/>
    <d v="2022-10-21T00:00:00"/>
    <s v="0855301084"/>
    <d v="2008-05-30T00:00:00"/>
    <s v="205"/>
    <n v="5213"/>
    <n v="215"/>
    <n v="249"/>
    <n v="464"/>
    <n v="1"/>
    <n v="99"/>
    <n v="14"/>
    <n v="15"/>
    <n v="3.3"/>
    <n v="15.271232876712329"/>
    <s v="14-16"/>
    <s v="Z"/>
    <n v="44"/>
    <n v="45"/>
    <s v="6"/>
    <s v="05002025"/>
    <s v="2121"/>
    <s v="19-K08-01"/>
    <s v="P°#mß platba H"/>
    <n v="4.9150999999999998"/>
    <n v="4.9150999999999998"/>
    <n v="0"/>
    <x v="3"/>
    <x v="2"/>
    <m/>
    <n v="94906"/>
    <n v="0"/>
    <n v="0"/>
    <n v="0"/>
    <n v="305896.16359999997"/>
    <m/>
  </r>
  <r>
    <n v="30212253"/>
    <d v="2022-12-01T00:00:00"/>
    <d v="2022-10-20T00:00:00"/>
    <d v="2022-12-09T00:00:00"/>
    <s v="0857124972"/>
    <d v="2008-07-12T00:00:00"/>
    <s v="211"/>
    <n v="5213"/>
    <n v="172"/>
    <n v="292"/>
    <n v="464"/>
    <n v="1"/>
    <n v="99"/>
    <n v="14"/>
    <n v="15"/>
    <n v="3.3"/>
    <n v="15.271232876712329"/>
    <s v="14-16"/>
    <s v="Z"/>
    <n v="50"/>
    <n v="51"/>
    <s v="1"/>
    <s v="05002025"/>
    <s v="2121"/>
    <s v="19-K08-01"/>
    <s v="P°#mß platba H"/>
    <n v="4.9150999999999998"/>
    <n v="4.9150999999999998"/>
    <n v="0"/>
    <x v="2"/>
    <x v="0"/>
    <m/>
    <n v="150786"/>
    <n v="0"/>
    <n v="0"/>
    <n v="0"/>
    <n v="305896.16359999997"/>
    <m/>
  </r>
  <r>
    <n v="30262723"/>
    <d v="2022-07-01T00:00:00"/>
    <d v="2022-06-14T00:00:00"/>
    <d v="2022-07-13T00:00:00"/>
    <s v="0853125086"/>
    <d v="2008-03-12T00:00:00"/>
    <s v="207"/>
    <n v="5207"/>
    <n v="294"/>
    <n v="164"/>
    <n v="458"/>
    <n v="1"/>
    <n v="93"/>
    <n v="14"/>
    <n v="15"/>
    <n v="3.1"/>
    <n v="15.254794520547945"/>
    <s v="14-16"/>
    <s v="Z"/>
    <n v="29"/>
    <n v="30"/>
    <s v="1"/>
    <s v="05002025"/>
    <s v="2121"/>
    <s v="19-K07-01"/>
    <s v="P°#mß platba H"/>
    <n v="3.0285000000000002"/>
    <n v="3.0285000000000002"/>
    <n v="0"/>
    <x v="10"/>
    <x v="12"/>
    <m/>
    <n v="79220"/>
    <n v="0"/>
    <n v="0"/>
    <n v="0"/>
    <n v="188481.72600000002"/>
    <m/>
  </r>
  <r>
    <n v="30212092"/>
    <d v="2022-11-01T00:00:00"/>
    <d v="2022-11-01T00:00:00"/>
    <d v="2022-11-23T00:00:00"/>
    <s v="0858014927"/>
    <d v="2008-08-01T00:00:00"/>
    <s v="201"/>
    <n v="5205"/>
    <n v="152"/>
    <n v="304"/>
    <n v="456"/>
    <n v="1"/>
    <n v="91"/>
    <n v="14"/>
    <n v="15"/>
    <n v="3.0333333333333332"/>
    <n v="15.24931506849315"/>
    <s v="14-16"/>
    <s v="Z"/>
    <n v="22"/>
    <n v="23"/>
    <s v="1"/>
    <s v="05002025"/>
    <s v="2121"/>
    <s v="19-K06-01"/>
    <s v="P°#mß platba H"/>
    <n v="2.5385"/>
    <n v="2.5385"/>
    <n v="0"/>
    <x v="30"/>
    <x v="0"/>
    <m/>
    <n v="70780"/>
    <n v="0"/>
    <n v="0"/>
    <n v="0"/>
    <n v="157986.08600000001"/>
    <m/>
  </r>
  <r>
    <n v="30267699"/>
    <d v="2022-03-01T00:00:00"/>
    <d v="2022-03-12T00:00:00"/>
    <d v="2022-03-29T00:00:00"/>
    <s v="0710734035"/>
    <d v="2007-12-12T00:00:00"/>
    <s v="111"/>
    <n v="5204"/>
    <n v="19"/>
    <n v="70"/>
    <n v="89"/>
    <n v="0"/>
    <n v="89"/>
    <n v="15"/>
    <n v="15"/>
    <n v="2.9666666666666668"/>
    <n v="15.243835616438357"/>
    <s v="14-16"/>
    <s v="M"/>
    <n v="17"/>
    <n v="18"/>
    <s v="2"/>
    <s v="05002025"/>
    <s v="2121"/>
    <s v="19-K05-02"/>
    <s v="P°#mß platba H"/>
    <n v="1.8166"/>
    <n v="1.8166"/>
    <n v="0"/>
    <x v="31"/>
    <x v="0"/>
    <m/>
    <n v="42560"/>
    <n v="0"/>
    <n v="0"/>
    <n v="0"/>
    <n v="113057.9176"/>
    <m/>
  </r>
  <r>
    <n v="30245003"/>
    <d v="2022-06-01T00:00:00"/>
    <d v="2022-06-14T00:00:00"/>
    <d v="2022-06-24T00:00:00"/>
    <s v="0853184684"/>
    <d v="2008-03-18T00:00:00"/>
    <s v="207"/>
    <n v="5201"/>
    <n v="288"/>
    <n v="164"/>
    <n v="452"/>
    <n v="1"/>
    <n v="87"/>
    <n v="14"/>
    <n v="15"/>
    <n v="2.9"/>
    <n v="15.238356164383562"/>
    <s v="14-16"/>
    <s v="Z"/>
    <n v="10"/>
    <n v="11"/>
    <s v="6"/>
    <s v="05002025"/>
    <s v="2121"/>
    <s v="19-K02-01"/>
    <s v="P°#mß platba H"/>
    <n v="1.093"/>
    <n v="1.093"/>
    <n v="0"/>
    <x v="2"/>
    <x v="0"/>
    <m/>
    <n v="24993"/>
    <n v="1.2"/>
    <n v="0"/>
    <n v="0"/>
    <n v="68023.948000000004"/>
    <m/>
  </r>
  <r>
    <n v="30195150"/>
    <d v="2022-02-01T00:00:00"/>
    <d v="2021-12-10T00:00:00"/>
    <d v="2022-02-09T00:00:00"/>
    <s v="0660284636"/>
    <d v="2006-10-28T00:00:00"/>
    <s v="207"/>
    <n v="5522"/>
    <n v="64"/>
    <n v="21"/>
    <n v="85"/>
    <n v="0"/>
    <n v="85"/>
    <n v="15"/>
    <n v="15"/>
    <n v="2.8333333333333335"/>
    <n v="15.232876712328768"/>
    <s v="14-16"/>
    <s v="Z"/>
    <n v="61"/>
    <n v="62"/>
    <s v="5"/>
    <s v="05002025"/>
    <s v="2121"/>
    <s v="19-K08-02"/>
    <s v="P°#mß platba H"/>
    <n v="4.5654000000000003"/>
    <n v="4.5654000000000003"/>
    <n v="0"/>
    <x v="32"/>
    <x v="5"/>
    <m/>
    <n v="92795"/>
    <n v="267.52"/>
    <n v="0"/>
    <n v="0"/>
    <n v="284132.23440000002"/>
    <m/>
  </r>
  <r>
    <n v="30254394"/>
    <d v="2022-05-01T00:00:00"/>
    <d v="2022-03-22T00:00:00"/>
    <d v="2022-05-16T00:00:00"/>
    <s v="0762270762"/>
    <d v="2007-12-27T00:00:00"/>
    <s v="111"/>
    <n v="5199"/>
    <n v="4"/>
    <n v="80"/>
    <n v="84"/>
    <n v="0"/>
    <n v="84"/>
    <n v="15"/>
    <n v="15"/>
    <n v="2.8"/>
    <n v="15.230136986301369"/>
    <s v="14-16"/>
    <s v="Z"/>
    <n v="55"/>
    <n v="56"/>
    <s v="1"/>
    <s v="05002025"/>
    <s v="2121"/>
    <s v="19-K08-01"/>
    <s v="P°#mß platba H"/>
    <n v="4.9150999999999998"/>
    <n v="4.9150999999999998"/>
    <n v="0"/>
    <x v="2"/>
    <x v="0"/>
    <m/>
    <n v="129476"/>
    <n v="1.2"/>
    <n v="0"/>
    <n v="0"/>
    <n v="305896.16359999997"/>
    <m/>
  </r>
  <r>
    <n v="30263515"/>
    <d v="2022-03-01T00:00:00"/>
    <d v="2022-03-04T00:00:00"/>
    <d v="2022-03-24T00:00:00"/>
    <s v="0712114777"/>
    <d v="2007-12-11T00:00:00"/>
    <s v="111"/>
    <n v="5197"/>
    <n v="20"/>
    <n v="62"/>
    <n v="82"/>
    <n v="0"/>
    <n v="82"/>
    <n v="15"/>
    <n v="15"/>
    <n v="2.7333333333333334"/>
    <n v="15.224657534246575"/>
    <s v="14-16"/>
    <s v="M"/>
    <n v="20"/>
    <n v="21"/>
    <s v="1"/>
    <s v="05002025"/>
    <s v="2121"/>
    <s v="19-K06-02"/>
    <s v="P°#mß platba H"/>
    <n v="2.2951000000000001"/>
    <n v="2.2951000000000001"/>
    <n v="0"/>
    <x v="2"/>
    <x v="0"/>
    <m/>
    <n v="56202"/>
    <n v="0"/>
    <n v="0"/>
    <n v="0"/>
    <n v="142837.84360000002"/>
    <m/>
  </r>
  <r>
    <n v="30228700"/>
    <d v="2022-07-01T00:00:00"/>
    <d v="2022-06-13T00:00:00"/>
    <d v="2022-07-03T00:00:00"/>
    <s v="0803234696"/>
    <d v="2008-03-23T00:00:00"/>
    <s v="207"/>
    <n v="5195"/>
    <n v="283"/>
    <n v="163"/>
    <n v="446"/>
    <n v="1"/>
    <n v="81"/>
    <n v="14"/>
    <n v="15"/>
    <n v="2.7"/>
    <n v="15.221917808219178"/>
    <s v="14-16"/>
    <s v="M"/>
    <n v="20"/>
    <n v="21"/>
    <s v="1"/>
    <s v="05002025"/>
    <s v="2121"/>
    <s v="19-K05-01"/>
    <s v="P°#mß platba H"/>
    <n v="2.0066000000000002"/>
    <n v="2.0066000000000002"/>
    <n v="0"/>
    <x v="10"/>
    <x v="0"/>
    <m/>
    <n v="44879"/>
    <n v="0"/>
    <n v="0"/>
    <n v="0"/>
    <n v="124882.75760000001"/>
    <m/>
  </r>
  <r>
    <n v="30260560"/>
    <d v="2022-05-01T00:00:00"/>
    <d v="2022-03-03T00:00:00"/>
    <d v="2022-05-27T00:00:00"/>
    <s v="0762172510"/>
    <d v="2007-12-17T00:00:00"/>
    <s v="111"/>
    <n v="5190"/>
    <n v="14"/>
    <n v="61"/>
    <n v="75"/>
    <n v="0"/>
    <n v="75"/>
    <n v="15"/>
    <n v="15"/>
    <n v="2.5"/>
    <n v="15.205479452054794"/>
    <s v="14-16"/>
    <s v="Z"/>
    <n v="85"/>
    <n v="86"/>
    <s v="1"/>
    <s v="05002025"/>
    <s v="2121"/>
    <s v="19-K08-01"/>
    <s v="P°#mß platba H"/>
    <n v="5.9559449999999998"/>
    <n v="5.9559449999999998"/>
    <n v="0"/>
    <x v="3"/>
    <x v="2"/>
    <m/>
    <n v="200465"/>
    <n v="0"/>
    <n v="0"/>
    <n v="0"/>
    <n v="370674.19302000001"/>
    <m/>
  </r>
  <r>
    <n v="30210829"/>
    <d v="2022-03-01T00:00:00"/>
    <d v="2022-02-08T00:00:00"/>
    <d v="2022-03-17T00:00:00"/>
    <s v="0761258740"/>
    <d v="2007-11-25T00:00:00"/>
    <s v="111"/>
    <n v="5189"/>
    <n v="36"/>
    <n v="38"/>
    <n v="74"/>
    <n v="0"/>
    <n v="74"/>
    <n v="15"/>
    <n v="15"/>
    <n v="2.4666666666666668"/>
    <n v="15.202739726027398"/>
    <s v="14-16"/>
    <s v="Z"/>
    <n v="37"/>
    <n v="38"/>
    <s v="1"/>
    <s v="05002025"/>
    <s v="2121"/>
    <s v="19-K08-02"/>
    <s v="P°#mß platba H"/>
    <n v="4.5654000000000003"/>
    <n v="4.5654000000000003"/>
    <n v="0"/>
    <x v="2"/>
    <x v="7"/>
    <m/>
    <n v="91224"/>
    <n v="0"/>
    <n v="0"/>
    <n v="0"/>
    <n v="284132.23440000002"/>
    <m/>
  </r>
  <r>
    <n v="30237475"/>
    <d v="2022-11-01T00:00:00"/>
    <d v="2022-10-23T00:00:00"/>
    <d v="2022-11-16T00:00:00"/>
    <s v="0858100034"/>
    <d v="2008-08-10T00:00:00"/>
    <s v="211"/>
    <n v="5187"/>
    <n v="143"/>
    <n v="295"/>
    <n v="438"/>
    <n v="1"/>
    <n v="73"/>
    <n v="14"/>
    <n v="15"/>
    <n v="2.4333333333333331"/>
    <n v="15.2"/>
    <s v="14-16"/>
    <s v="Z"/>
    <n v="24"/>
    <n v="25"/>
    <s v="1"/>
    <s v="05002025"/>
    <s v="2121"/>
    <s v="19-K06-01"/>
    <s v="P°#mß platba H"/>
    <n v="2.5385"/>
    <n v="2.5385"/>
    <n v="0"/>
    <x v="2"/>
    <x v="5"/>
    <m/>
    <n v="67883"/>
    <n v="0"/>
    <n v="0"/>
    <n v="0"/>
    <n v="157986.08600000001"/>
    <m/>
  </r>
  <r>
    <n v="30210769"/>
    <d v="2022-06-01T00:00:00"/>
    <d v="2022-05-06T00:00:00"/>
    <d v="2022-06-14T00:00:00"/>
    <s v="0853024920"/>
    <d v="2008-03-02T00:00:00"/>
    <s v="111"/>
    <n v="5178"/>
    <n v="304"/>
    <n v="125"/>
    <n v="429"/>
    <n v="1"/>
    <n v="64"/>
    <n v="14"/>
    <n v="15"/>
    <n v="2.1333333333333333"/>
    <n v="15.175342465753424"/>
    <s v="14-16"/>
    <s v="Z"/>
    <n v="39"/>
    <n v="40"/>
    <s v="1"/>
    <s v="05002025"/>
    <s v="2121"/>
    <s v="19-K08-01"/>
    <s v="P°#mß platba H"/>
    <n v="4.9150999999999998"/>
    <n v="4.9150999999999998"/>
    <n v="0"/>
    <x v="0"/>
    <x v="0"/>
    <m/>
    <n v="91095"/>
    <n v="0"/>
    <n v="0"/>
    <n v="0"/>
    <n v="305896.16359999997"/>
    <m/>
  </r>
  <r>
    <n v="30226343"/>
    <d v="2022-05-01T00:00:00"/>
    <d v="2022-04-06T00:00:00"/>
    <d v="2022-05-20T00:00:00"/>
    <s v="0852104682"/>
    <d v="2008-02-10T00:00:00"/>
    <s v="211"/>
    <n v="5169"/>
    <n v="325"/>
    <n v="95"/>
    <n v="420"/>
    <n v="1"/>
    <n v="55"/>
    <n v="14"/>
    <n v="15"/>
    <n v="1.8333333333333333"/>
    <n v="15.150684931506849"/>
    <s v="14-16"/>
    <s v="Z"/>
    <n v="44"/>
    <n v="45"/>
    <s v="1"/>
    <s v="05002025"/>
    <s v="2121"/>
    <s v="19-K08-01"/>
    <s v="P°#mß platba H"/>
    <n v="4.9150999999999998"/>
    <n v="4.9150999999999998"/>
    <n v="0"/>
    <x v="3"/>
    <x v="5"/>
    <s v="N911"/>
    <n v="112166"/>
    <n v="0"/>
    <n v="0"/>
    <n v="0"/>
    <n v="305896.16359999997"/>
    <m/>
  </r>
  <r>
    <n v="30271659"/>
    <d v="2022-07-01T00:00:00"/>
    <d v="2022-06-10T00:00:00"/>
    <d v="2022-07-08T00:00:00"/>
    <s v="0854171945"/>
    <d v="2008-04-17T00:00:00"/>
    <s v="111"/>
    <n v="5167"/>
    <n v="258"/>
    <n v="160"/>
    <n v="418"/>
    <n v="1"/>
    <n v="53"/>
    <n v="14"/>
    <n v="15"/>
    <n v="1.7666666666666666"/>
    <n v="15.145205479452056"/>
    <s v="14-16"/>
    <s v="Z"/>
    <n v="28"/>
    <n v="29"/>
    <s v="1"/>
    <s v="05002025"/>
    <s v="2121"/>
    <s v="19-K07-01"/>
    <s v="P°#mß platba H"/>
    <n v="3.0285000000000002"/>
    <n v="3.0285000000000002"/>
    <n v="0"/>
    <x v="2"/>
    <x v="0"/>
    <m/>
    <n v="82239"/>
    <n v="0"/>
    <n v="0"/>
    <n v="0"/>
    <n v="188481.72600000002"/>
    <m/>
  </r>
  <r>
    <n v="30264780"/>
    <d v="2022-05-01T00:00:00"/>
    <d v="2022-04-27T00:00:00"/>
    <d v="2022-05-31T00:00:00"/>
    <s v="0853065114"/>
    <d v="2008-03-06T00:00:00"/>
    <s v="207"/>
    <n v="5165"/>
    <n v="300"/>
    <n v="116"/>
    <n v="416"/>
    <n v="1"/>
    <n v="51"/>
    <n v="14"/>
    <n v="15"/>
    <n v="1.7"/>
    <n v="15.139726027397261"/>
    <s v="14-16"/>
    <s v="Z"/>
    <n v="34"/>
    <n v="35"/>
    <s v="1"/>
    <s v="05002025"/>
    <s v="2121"/>
    <s v="19-K07-01"/>
    <s v="P°#mß platba H"/>
    <n v="3.0285000000000002"/>
    <n v="3.0285000000000002"/>
    <n v="0"/>
    <x v="2"/>
    <x v="0"/>
    <m/>
    <n v="139007"/>
    <n v="37.32"/>
    <n v="0"/>
    <n v="0"/>
    <n v="188481.72600000002"/>
    <m/>
  </r>
  <r>
    <n v="30225262"/>
    <d v="2022-09-01T00:00:00"/>
    <d v="2022-09-05T00:00:00"/>
    <d v="2022-09-23T00:00:00"/>
    <s v="0857158962"/>
    <d v="2008-07-15T00:00:00"/>
    <s v="111"/>
    <n v="5165"/>
    <n v="169"/>
    <n v="247"/>
    <n v="416"/>
    <n v="1"/>
    <n v="51"/>
    <n v="14"/>
    <n v="15"/>
    <n v="1.7"/>
    <n v="15.139726027397261"/>
    <s v="14-16"/>
    <s v="Z"/>
    <n v="18"/>
    <n v="19"/>
    <s v="5"/>
    <s v="05002025"/>
    <s v="2121"/>
    <s v="19-K05-01"/>
    <s v="P°#mß platba H"/>
    <n v="2.0066000000000002"/>
    <n v="2.0066000000000002"/>
    <n v="0"/>
    <x v="0"/>
    <x v="53"/>
    <m/>
    <n v="48551"/>
    <n v="0"/>
    <n v="0"/>
    <n v="0"/>
    <n v="124882.75760000001"/>
    <m/>
  </r>
  <r>
    <n v="30212689"/>
    <d v="2022-12-01T00:00:00"/>
    <d v="2022-11-09T00:00:00"/>
    <d v="2022-12-06T00:00:00"/>
    <s v="0859254913"/>
    <d v="2008-09-25T00:00:00"/>
    <s v="111"/>
    <n v="5158"/>
    <n v="97"/>
    <n v="312"/>
    <n v="409"/>
    <n v="1"/>
    <n v="44"/>
    <n v="14"/>
    <n v="15"/>
    <n v="1.4666666666666666"/>
    <n v="15.12054794520548"/>
    <s v="14-16"/>
    <s v="Z"/>
    <n v="27"/>
    <n v="28"/>
    <s v="1"/>
    <s v="05002025"/>
    <s v="2121"/>
    <s v="19-K07-01"/>
    <s v="P°#mß platba H"/>
    <n v="3.0285000000000002"/>
    <n v="3.0285000000000002"/>
    <n v="0"/>
    <x v="2"/>
    <x v="0"/>
    <m/>
    <n v="58350"/>
    <n v="0"/>
    <n v="0"/>
    <n v="0"/>
    <n v="188481.72600000002"/>
    <m/>
  </r>
  <r>
    <n v="30217354"/>
    <d v="2022-02-01T00:00:00"/>
    <d v="2022-01-27T00:00:00"/>
    <d v="2022-02-14T00:00:00"/>
    <s v="0712148965"/>
    <d v="2007-12-14T00:00:00"/>
    <s v="211"/>
    <n v="5158"/>
    <n v="17"/>
    <n v="26"/>
    <n v="43"/>
    <n v="0"/>
    <n v="43"/>
    <n v="15"/>
    <n v="15"/>
    <n v="1.4333333333333333"/>
    <n v="15.117808219178082"/>
    <s v="14-16"/>
    <s v="M"/>
    <n v="18"/>
    <n v="19"/>
    <s v="1"/>
    <s v="05002025"/>
    <s v="2121"/>
    <s v="19-K05-02"/>
    <s v="P°#mß platba H"/>
    <n v="1.8166"/>
    <n v="1.8166"/>
    <n v="0"/>
    <x v="0"/>
    <x v="7"/>
    <s v="F508"/>
    <n v="51183"/>
    <n v="73.08"/>
    <n v="0"/>
    <n v="0"/>
    <n v="113057.9176"/>
    <m/>
  </r>
  <r>
    <n v="30210768"/>
    <d v="2022-06-01T00:00:00"/>
    <d v="2022-04-05T00:00:00"/>
    <d v="2022-06-30T00:00:00"/>
    <s v="0852214913"/>
    <d v="2008-02-21T00:00:00"/>
    <s v="111"/>
    <n v="5157"/>
    <n v="314"/>
    <n v="94"/>
    <n v="408"/>
    <n v="1"/>
    <n v="43"/>
    <n v="14"/>
    <n v="15"/>
    <n v="1.4333333333333333"/>
    <n v="15.117808219178082"/>
    <s v="14-16"/>
    <s v="Z"/>
    <n v="86"/>
    <n v="87"/>
    <s v="5"/>
    <s v="05002025"/>
    <s v="2121"/>
    <s v="19-K08-01"/>
    <s v="P°#mß platba H"/>
    <n v="5.8981199999999996"/>
    <n v="5.8981199999999996"/>
    <n v="0"/>
    <x v="2"/>
    <x v="5"/>
    <s v="F500"/>
    <n v="162583"/>
    <n v="0"/>
    <n v="0"/>
    <n v="0"/>
    <n v="367075.39632"/>
    <m/>
  </r>
  <r>
    <n v="30248925"/>
    <d v="2022-06-01T00:00:00"/>
    <d v="2022-03-30T00:00:00"/>
    <d v="2022-06-03T00:00:00"/>
    <s v="0852164445"/>
    <d v="2008-02-16T00:00:00"/>
    <s v="207"/>
    <n v="5156"/>
    <n v="319"/>
    <n v="88"/>
    <n v="407"/>
    <n v="1"/>
    <n v="42"/>
    <n v="14"/>
    <n v="15"/>
    <n v="1.4"/>
    <n v="15.115068493150686"/>
    <s v="14-16"/>
    <s v="Z"/>
    <n v="65"/>
    <n v="66"/>
    <s v="1"/>
    <s v="05002025"/>
    <s v="2121"/>
    <s v="19-K08-01"/>
    <s v="P°#mß platba H"/>
    <n v="4.9150999999999998"/>
    <n v="4.9150999999999998"/>
    <n v="0"/>
    <x v="10"/>
    <x v="5"/>
    <s v="F412"/>
    <n v="137372"/>
    <n v="0"/>
    <n v="0"/>
    <n v="0"/>
    <n v="305896.16359999997"/>
    <m/>
  </r>
  <r>
    <n v="30243447"/>
    <d v="2022-07-01T00:00:00"/>
    <d v="2022-06-24T00:00:00"/>
    <d v="2022-07-14T00:00:00"/>
    <s v="0855127999"/>
    <d v="2008-05-12T00:00:00"/>
    <s v="207"/>
    <n v="5156"/>
    <n v="233"/>
    <n v="174"/>
    <n v="407"/>
    <n v="1"/>
    <n v="42"/>
    <n v="14"/>
    <n v="15"/>
    <n v="1.4"/>
    <n v="15.115068493150686"/>
    <s v="14-16"/>
    <s v="Z"/>
    <n v="20"/>
    <n v="21"/>
    <s v="1"/>
    <s v="05002025"/>
    <s v="2121"/>
    <s v="19-K05-01"/>
    <s v="P°#mß platba H"/>
    <n v="2.0066000000000002"/>
    <n v="2.0066000000000002"/>
    <n v="0"/>
    <x v="0"/>
    <x v="0"/>
    <m/>
    <n v="52962"/>
    <n v="0"/>
    <n v="0"/>
    <n v="0"/>
    <n v="124882.75760000001"/>
    <m/>
  </r>
  <r>
    <n v="30261667"/>
    <d v="2022-03-01T00:00:00"/>
    <d v="2022-02-02T00:00:00"/>
    <d v="2022-03-11T00:00:00"/>
    <s v="0762248729"/>
    <d v="2007-12-24T00:00:00"/>
    <s v="201"/>
    <n v="5154"/>
    <n v="7"/>
    <n v="32"/>
    <n v="39"/>
    <n v="0"/>
    <n v="39"/>
    <n v="15"/>
    <n v="15"/>
    <n v="1.3"/>
    <n v="15.106849315068493"/>
    <s v="14-16"/>
    <s v="Z"/>
    <n v="37"/>
    <n v="38"/>
    <s v="1"/>
    <s v="05002025"/>
    <s v="2121"/>
    <s v="19-K08-02"/>
    <s v="P°#mß platba H"/>
    <n v="4.5654000000000003"/>
    <n v="4.5654000000000003"/>
    <n v="0"/>
    <x v="2"/>
    <x v="7"/>
    <m/>
    <n v="90643"/>
    <n v="0"/>
    <n v="0"/>
    <n v="0"/>
    <n v="284132.23440000002"/>
    <m/>
  </r>
  <r>
    <n v="30210439"/>
    <d v="2022-05-01T00:00:00"/>
    <d v="2022-03-25T00:00:00"/>
    <d v="2022-05-03T00:00:00"/>
    <s v="0852174961"/>
    <d v="2008-02-17T00:00:00"/>
    <s v="111"/>
    <n v="5150"/>
    <n v="318"/>
    <n v="83"/>
    <n v="401"/>
    <n v="1"/>
    <n v="36"/>
    <n v="14"/>
    <n v="15"/>
    <n v="1.2"/>
    <n v="15.098630136986301"/>
    <s v="14-16"/>
    <s v="Z"/>
    <n v="39"/>
    <n v="40"/>
    <s v="5"/>
    <s v="05002025"/>
    <s v="2121"/>
    <s v="19-K08-01"/>
    <s v="P°#mß platba H"/>
    <n v="4.9150999999999998"/>
    <n v="4.9150999999999998"/>
    <n v="0"/>
    <x v="2"/>
    <x v="5"/>
    <s v="S9230"/>
    <n v="107345"/>
    <n v="0"/>
    <n v="0"/>
    <n v="0"/>
    <n v="305896.16359999997"/>
    <m/>
  </r>
  <r>
    <n v="30280545"/>
    <d v="2022-12-01T00:00:00"/>
    <d v="2022-12-02T00:00:00"/>
    <d v="2022-12-29T00:00:00"/>
    <s v="0860295073"/>
    <d v="2008-10-29T00:00:00"/>
    <s v="111"/>
    <n v="5147"/>
    <n v="63"/>
    <n v="335"/>
    <n v="398"/>
    <n v="1"/>
    <n v="33"/>
    <n v="14"/>
    <n v="15"/>
    <n v="1.1000000000000001"/>
    <n v="15.09041095890411"/>
    <s v="14-16"/>
    <s v="Z"/>
    <n v="27"/>
    <n v="28"/>
    <s v="1"/>
    <s v="05002025"/>
    <s v="2121"/>
    <s v="19-K07-01"/>
    <s v="P°#mß platba H"/>
    <n v="3.0285000000000002"/>
    <n v="3.0285000000000002"/>
    <n v="0"/>
    <x v="2"/>
    <x v="5"/>
    <m/>
    <n v="65048"/>
    <n v="0"/>
    <n v="0"/>
    <n v="0"/>
    <n v="188481.72600000002"/>
    <m/>
  </r>
  <r>
    <n v="30271658"/>
    <d v="2022-09-01T00:00:00"/>
    <d v="2022-06-24T00:00:00"/>
    <d v="2022-09-21T00:00:00"/>
    <s v="0855236877"/>
    <d v="2008-05-23T00:00:00"/>
    <s v="111"/>
    <n v="5145"/>
    <n v="222"/>
    <n v="174"/>
    <n v="396"/>
    <n v="1"/>
    <n v="31"/>
    <n v="14"/>
    <n v="15"/>
    <n v="1.0333333333333334"/>
    <n v="15.084931506849315"/>
    <s v="14-16"/>
    <s v="Z"/>
    <n v="89"/>
    <n v="90"/>
    <s v="5"/>
    <s v="05002025"/>
    <s v="2121"/>
    <s v="19-K08-01"/>
    <s v="P°#mß platba H"/>
    <n v="6.1872439999999997"/>
    <n v="6.1872439999999997"/>
    <n v="0"/>
    <x v="9"/>
    <x v="5"/>
    <s v="U6975"/>
    <n v="192012"/>
    <n v="0"/>
    <n v="0"/>
    <n v="0"/>
    <n v="385069.317584"/>
    <m/>
  </r>
  <r>
    <n v="30274008"/>
    <d v="2022-09-01T00:00:00"/>
    <d v="2022-08-20T00:00:00"/>
    <d v="2022-09-15T00:00:00"/>
    <s v="0857194360"/>
    <d v="2008-07-19T00:00:00"/>
    <s v="211"/>
    <n v="5145"/>
    <n v="165"/>
    <n v="231"/>
    <n v="396"/>
    <n v="1"/>
    <n v="31"/>
    <n v="14"/>
    <n v="15"/>
    <n v="1.0333333333333334"/>
    <n v="15.084931506849315"/>
    <s v="14-16"/>
    <s v="Z"/>
    <n v="26"/>
    <n v="27"/>
    <s v="6"/>
    <s v="05002025"/>
    <s v="2121"/>
    <s v="19-K06-01"/>
    <s v="P°#mß platba H"/>
    <n v="2.5409999999999999"/>
    <n v="2.5385"/>
    <n v="2.5000000000000001E-3"/>
    <x v="0"/>
    <x v="0"/>
    <m/>
    <n v="114137"/>
    <n v="198.38"/>
    <n v="0"/>
    <n v="198.38"/>
    <n v="158141.67600000001"/>
    <m/>
  </r>
  <r>
    <n v="30249206"/>
    <d v="2022-06-01T00:00:00"/>
    <d v="2022-04-19T00:00:00"/>
    <d v="2022-06-01T00:00:00"/>
    <s v="0853194375"/>
    <d v="2008-03-19T00:00:00"/>
    <s v="111"/>
    <n v="5144"/>
    <n v="287"/>
    <n v="108"/>
    <n v="395"/>
    <n v="1"/>
    <n v="30"/>
    <n v="14"/>
    <n v="15"/>
    <n v="1"/>
    <n v="15.082191780821917"/>
    <s v="14-16"/>
    <s v="Z"/>
    <n v="43"/>
    <n v="44"/>
    <s v="1"/>
    <s v="05002025"/>
    <s v="2121"/>
    <s v="19-K07-01"/>
    <s v="P°#mß platba H"/>
    <n v="3.083564"/>
    <n v="3.083564"/>
    <n v="0"/>
    <x v="2"/>
    <x v="54"/>
    <s v="F608"/>
    <n v="162435"/>
    <n v="7.15"/>
    <n v="0"/>
    <n v="0"/>
    <n v="191908.68910399999"/>
    <m/>
  </r>
  <r>
    <n v="30219820"/>
    <d v="2022-07-01T00:00:00"/>
    <d v="2022-06-08T00:00:00"/>
    <d v="2022-07-14T00:00:00"/>
    <s v="0855104635"/>
    <d v="2008-05-10T00:00:00"/>
    <s v="111"/>
    <n v="5142"/>
    <n v="235"/>
    <n v="158"/>
    <n v="393"/>
    <n v="1"/>
    <n v="28"/>
    <n v="14"/>
    <n v="15"/>
    <n v="0.93333333333333335"/>
    <n v="15.076712328767123"/>
    <s v="14-16"/>
    <s v="Z"/>
    <n v="36"/>
    <n v="37"/>
    <s v="1"/>
    <s v="05002025"/>
    <s v="2121"/>
    <s v="19-K08-01"/>
    <s v="P°#mß platba H"/>
    <n v="4.9150999999999998"/>
    <n v="4.9150999999999998"/>
    <n v="0"/>
    <x v="2"/>
    <x v="19"/>
    <s v="L608"/>
    <n v="62107"/>
    <n v="0"/>
    <n v="0"/>
    <n v="0"/>
    <n v="305896.16359999997"/>
    <m/>
  </r>
  <r>
    <n v="30249500"/>
    <d v="2022-12-01T00:00:00"/>
    <d v="2022-11-15T00:00:00"/>
    <d v="2022-12-14T00:00:00"/>
    <s v="0860176867"/>
    <d v="2008-10-17T00:00:00"/>
    <s v="201"/>
    <n v="5142"/>
    <n v="75"/>
    <n v="318"/>
    <n v="393"/>
    <n v="1"/>
    <n v="28"/>
    <n v="14"/>
    <n v="15"/>
    <n v="0.93333333333333335"/>
    <n v="15.076712328767123"/>
    <s v="14-16"/>
    <s v="Z"/>
    <n v="29"/>
    <n v="30"/>
    <s v="1"/>
    <s v="05002025"/>
    <s v="2121"/>
    <s v="19-K06-01"/>
    <s v="P°#mß platba H"/>
    <n v="2.5385"/>
    <n v="2.5385"/>
    <n v="0"/>
    <x v="0"/>
    <x v="0"/>
    <m/>
    <n v="68139"/>
    <n v="0"/>
    <n v="0"/>
    <n v="0"/>
    <n v="157986.08600000001"/>
    <m/>
  </r>
  <r>
    <n v="30223403"/>
    <d v="2022-07-01T00:00:00"/>
    <d v="2022-06-01T00:00:00"/>
    <d v="2022-07-07T00:00:00"/>
    <s v="0855078994"/>
    <d v="2008-05-07T00:00:00"/>
    <s v="207"/>
    <n v="5138"/>
    <n v="238"/>
    <n v="151"/>
    <n v="389"/>
    <n v="1"/>
    <n v="24"/>
    <n v="14"/>
    <n v="15"/>
    <n v="0.8"/>
    <n v="15.065753424657535"/>
    <s v="14-16"/>
    <s v="Z"/>
    <n v="36"/>
    <n v="37"/>
    <s v="1"/>
    <s v="05002025"/>
    <s v="2121"/>
    <s v="19-K08-01"/>
    <s v="P°#mß platba H"/>
    <n v="4.9150999999999998"/>
    <n v="4.9150999999999998"/>
    <n v="0"/>
    <x v="9"/>
    <x v="55"/>
    <m/>
    <n v="81329"/>
    <n v="0"/>
    <n v="0"/>
    <n v="0"/>
    <n v="305896.16359999997"/>
    <m/>
  </r>
  <r>
    <n v="30210770"/>
    <d v="2022-04-01T00:00:00"/>
    <d v="2022-03-24T00:00:00"/>
    <d v="2022-04-22T00:00:00"/>
    <s v="0853024920"/>
    <d v="2008-03-02T00:00:00"/>
    <s v="111"/>
    <n v="5135"/>
    <n v="304"/>
    <n v="82"/>
    <n v="386"/>
    <n v="1"/>
    <n v="21"/>
    <n v="14"/>
    <n v="15"/>
    <n v="0.7"/>
    <n v="15.057534246575342"/>
    <s v="14-16"/>
    <s v="Z"/>
    <n v="29"/>
    <n v="30"/>
    <s v="1"/>
    <s v="05002025"/>
    <s v="2121"/>
    <s v="19-K07-02"/>
    <s v="P°#mß platba H"/>
    <n v="2.6067"/>
    <n v="2.6067"/>
    <n v="0"/>
    <x v="0"/>
    <x v="7"/>
    <m/>
    <n v="75205"/>
    <n v="0"/>
    <n v="0"/>
    <n v="0"/>
    <n v="162230.58120000002"/>
    <m/>
  </r>
  <r>
    <n v="30210644"/>
    <d v="2022-03-01T00:00:00"/>
    <d v="2022-02-10T00:00:00"/>
    <d v="2022-03-04T00:00:00"/>
    <s v="0851284962"/>
    <d v="2008-01-28T00:00:00"/>
    <s v="211"/>
    <n v="5127"/>
    <n v="338"/>
    <n v="40"/>
    <n v="378"/>
    <n v="1"/>
    <n v="13"/>
    <n v="14"/>
    <n v="15"/>
    <n v="0.43333333333333335"/>
    <n v="15.035616438356165"/>
    <s v="14-16"/>
    <s v="Z"/>
    <n v="22"/>
    <n v="23"/>
    <s v="6"/>
    <s v="05002025"/>
    <s v="2121"/>
    <s v="19-K06-02"/>
    <s v="P°#mß platba H"/>
    <n v="2.2951000000000001"/>
    <n v="2.2951000000000001"/>
    <n v="0"/>
    <x v="2"/>
    <x v="5"/>
    <m/>
    <n v="62633"/>
    <n v="47"/>
    <n v="0"/>
    <n v="0"/>
    <n v="142837.84360000002"/>
    <m/>
  </r>
  <r>
    <n v="30212664"/>
    <d v="2022-03-01T00:00:00"/>
    <d v="2022-03-24T00:00:00"/>
    <d v="2022-03-24T00:00:00"/>
    <s v="0853125108"/>
    <d v="2008-03-12T00:00:00"/>
    <s v="211"/>
    <n v="5125"/>
    <n v="294"/>
    <n v="82"/>
    <n v="376"/>
    <n v="1"/>
    <n v="11"/>
    <n v="14"/>
    <n v="15"/>
    <n v="0.36666666666666664"/>
    <n v="15.03013698630137"/>
    <s v="14-16"/>
    <s v="Z"/>
    <n v="1"/>
    <n v="1"/>
    <s v="6"/>
    <s v="05002025"/>
    <s v="2121"/>
    <s v="19-K01-03"/>
    <s v="P°#mß platba H"/>
    <n v="0.29530000000000001"/>
    <n v="0.29530000000000001"/>
    <n v="0"/>
    <x v="2"/>
    <x v="0"/>
    <m/>
    <n v="4192"/>
    <n v="0"/>
    <n v="0"/>
    <n v="0"/>
    <n v="18378.290799999999"/>
    <m/>
  </r>
  <r>
    <n v="30210152"/>
    <d v="2022-02-01T00:00:00"/>
    <d v="2022-01-26T00:00:00"/>
    <d v="2022-02-03T00:00:00"/>
    <s v="0851164952"/>
    <d v="2008-01-16T00:00:00"/>
    <s v="207"/>
    <n v="5124"/>
    <n v="350"/>
    <n v="25"/>
    <n v="375"/>
    <n v="1"/>
    <n v="10"/>
    <n v="14"/>
    <n v="15"/>
    <n v="0.33333333333333331"/>
    <n v="15.027397260273972"/>
    <s v="14-16"/>
    <s v="Z"/>
    <n v="8"/>
    <n v="9"/>
    <s v="1"/>
    <s v="05002025"/>
    <s v="2121"/>
    <s v="19-K03-03"/>
    <s v="P°#mß platba H"/>
    <n v="0.92810000000000004"/>
    <n v="0.92810000000000004"/>
    <n v="0"/>
    <x v="9"/>
    <x v="5"/>
    <m/>
    <n v="18240"/>
    <n v="0"/>
    <n v="0"/>
    <n v="0"/>
    <n v="57761.231599999999"/>
    <m/>
  </r>
  <r>
    <n v="30246787"/>
    <d v="2022-10-01T00:00:00"/>
    <d v="2022-09-07T00:00:00"/>
    <d v="2022-10-26T00:00:00"/>
    <s v="0858281193"/>
    <d v="2008-08-28T00:00:00"/>
    <s v="111"/>
    <n v="5123"/>
    <n v="125"/>
    <n v="249"/>
    <n v="374"/>
    <n v="1"/>
    <n v="9"/>
    <n v="14"/>
    <n v="15"/>
    <n v="0.3"/>
    <n v="15.024657534246575"/>
    <s v="14-16"/>
    <s v="Z"/>
    <n v="49"/>
    <n v="50"/>
    <s v="1"/>
    <s v="05002025"/>
    <s v="2121"/>
    <s v="19-K08-01"/>
    <s v="P°#mß platba H"/>
    <n v="4.9150999999999998"/>
    <n v="4.9150999999999998"/>
    <n v="0"/>
    <x v="2"/>
    <x v="31"/>
    <s v="N911"/>
    <n v="111845"/>
    <n v="0"/>
    <n v="0"/>
    <n v="0"/>
    <n v="305896.16359999997"/>
    <m/>
  </r>
  <r>
    <n v="30218793"/>
    <d v="2022-12-01T00:00:00"/>
    <d v="2022-12-12T00:00:00"/>
    <d v="2022-12-17T00:00:00"/>
    <s v="0862064654"/>
    <d v="2008-12-06T00:00:00"/>
    <s v="111"/>
    <n v="5119"/>
    <n v="25"/>
    <n v="345"/>
    <n v="370"/>
    <n v="1"/>
    <n v="5"/>
    <n v="14"/>
    <n v="15"/>
    <n v="0.16666666666666666"/>
    <n v="15.013698630136986"/>
    <s v="14-16"/>
    <s v="Z"/>
    <n v="5"/>
    <n v="6"/>
    <s v="6"/>
    <s v="05002025"/>
    <s v="2121"/>
    <s v="19-K03-01"/>
    <s v="P°#mß platba H"/>
    <n v="1.3039000000000001"/>
    <n v="1.3039000000000001"/>
    <n v="0"/>
    <x v="2"/>
    <x v="0"/>
    <m/>
    <n v="13467"/>
    <n v="0"/>
    <n v="0"/>
    <n v="0"/>
    <n v="81149.520400000009"/>
    <m/>
  </r>
  <r>
    <n v="30249681"/>
    <d v="2022-02-01T00:00:00"/>
    <d v="2021-12-21T00:00:00"/>
    <d v="2022-02-21T00:00:00"/>
    <s v="0751117972"/>
    <d v="2007-01-11T00:00:00"/>
    <s v="205"/>
    <n v="5458"/>
    <n v="354"/>
    <n v="10"/>
    <n v="364"/>
    <n v="0"/>
    <n v="364"/>
    <n v="14"/>
    <n v="14"/>
    <n v="12.133333333333333"/>
    <n v="14.997260273972604"/>
    <s v="14-16"/>
    <s v="Z"/>
    <n v="62"/>
    <n v="63"/>
    <s v="5"/>
    <s v="05002025"/>
    <s v="2121"/>
    <s v="19-K08-02"/>
    <s v="P°#mß platba H"/>
    <n v="4.5654000000000003"/>
    <n v="4.5654000000000003"/>
    <n v="0"/>
    <x v="2"/>
    <x v="5"/>
    <s v="F900"/>
    <n v="121235"/>
    <n v="0"/>
    <n v="0"/>
    <n v="0"/>
    <n v="284132.23440000002"/>
    <m/>
  </r>
  <r>
    <n v="30258547"/>
    <d v="2022-01-01T00:00:00"/>
    <d v="2021-12-31T00:00:00"/>
    <d v="2022-01-21T00:00:00"/>
    <s v="0751034471"/>
    <d v="2007-01-03T00:00:00"/>
    <s v="111"/>
    <n v="5476"/>
    <n v="362"/>
    <n v="0"/>
    <n v="362"/>
    <n v="0"/>
    <n v="362"/>
    <n v="14"/>
    <n v="14"/>
    <n v="12.066666666666666"/>
    <n v="14.991780821917809"/>
    <s v="14-16"/>
    <s v="Z"/>
    <n v="21"/>
    <n v="22"/>
    <s v="1"/>
    <s v="05002025"/>
    <s v="2121"/>
    <s v="19-K06-02"/>
    <s v="P°#mß platba H"/>
    <n v="2.2951000000000001"/>
    <n v="2.2951000000000001"/>
    <n v="0"/>
    <x v="2"/>
    <x v="7"/>
    <m/>
    <n v="61909"/>
    <n v="0"/>
    <n v="0"/>
    <n v="0"/>
    <n v="142837.84360000002"/>
    <m/>
  </r>
  <r>
    <n v="30220990"/>
    <d v="2022-01-01T00:00:00"/>
    <d v="2022-01-03T00:00:00"/>
    <d v="2022-01-13T00:00:00"/>
    <s v="0851074741"/>
    <d v="2008-01-07T00:00:00"/>
    <s v="111"/>
    <n v="5110"/>
    <n v="359"/>
    <n v="2"/>
    <n v="361"/>
    <n v="0"/>
    <n v="361"/>
    <n v="14"/>
    <n v="14"/>
    <n v="12.033333333333333"/>
    <n v="14.989041095890411"/>
    <s v="14-16"/>
    <s v="Z"/>
    <n v="10"/>
    <n v="11"/>
    <s v="1"/>
    <s v="05002025"/>
    <s v="2121"/>
    <s v="19-K03-03"/>
    <s v="P°#mß platba H"/>
    <n v="0.92810000000000004"/>
    <n v="0.92810000000000004"/>
    <n v="0"/>
    <x v="0"/>
    <x v="0"/>
    <m/>
    <n v="28039"/>
    <n v="0"/>
    <n v="0"/>
    <n v="0"/>
    <n v="57761.231599999999"/>
    <m/>
  </r>
  <r>
    <n v="30210153"/>
    <d v="2022-01-01T00:00:00"/>
    <d v="2022-01-11T00:00:00"/>
    <d v="2022-01-19T00:00:00"/>
    <s v="0851164952"/>
    <d v="2008-01-16T00:00:00"/>
    <s v="207"/>
    <n v="5109"/>
    <n v="350"/>
    <n v="10"/>
    <n v="360"/>
    <n v="0"/>
    <n v="360"/>
    <n v="14"/>
    <n v="14"/>
    <n v="12"/>
    <n v="14.986301369863014"/>
    <s v="14-16"/>
    <s v="Z"/>
    <n v="8"/>
    <n v="9"/>
    <s v="1"/>
    <s v="05002025"/>
    <s v="2121"/>
    <s v="19-K03-03"/>
    <s v="P°#mß platba H"/>
    <n v="0.92810000000000004"/>
    <n v="0.92810000000000004"/>
    <n v="0"/>
    <x v="9"/>
    <x v="56"/>
    <s v="U071"/>
    <n v="28516"/>
    <n v="0"/>
    <n v="0"/>
    <n v="0"/>
    <n v="57761.231599999999"/>
    <m/>
  </r>
  <r>
    <n v="30276352"/>
    <d v="2022-10-01T00:00:00"/>
    <d v="2022-08-31T00:00:00"/>
    <d v="2022-10-27T00:00:00"/>
    <s v="0859062688"/>
    <d v="2008-09-06T00:00:00"/>
    <s v="209"/>
    <n v="5107"/>
    <n v="116"/>
    <n v="242"/>
    <n v="358"/>
    <n v="0"/>
    <n v="358"/>
    <n v="14"/>
    <n v="14"/>
    <n v="11.933333333333334"/>
    <n v="14.980821917808219"/>
    <s v="14-16"/>
    <s v="Z"/>
    <n v="57"/>
    <n v="58"/>
    <s v="1"/>
    <s v="05002025"/>
    <s v="2121"/>
    <s v="19-K08-01"/>
    <s v="P°#mß platba H"/>
    <n v="4.9150999999999998"/>
    <n v="4.9150999999999998"/>
    <n v="0"/>
    <x v="0"/>
    <x v="0"/>
    <m/>
    <n v="114910"/>
    <n v="0"/>
    <n v="0"/>
    <n v="0"/>
    <n v="305896.16359999997"/>
    <m/>
  </r>
  <r>
    <n v="30215686"/>
    <d v="2022-04-01T00:00:00"/>
    <d v="2022-04-01T00:00:00"/>
    <d v="2022-04-29T00:00:00"/>
    <s v="0854085078"/>
    <d v="2008-04-08T00:00:00"/>
    <s v="111"/>
    <n v="5106"/>
    <n v="267"/>
    <n v="90"/>
    <n v="357"/>
    <n v="0"/>
    <n v="357"/>
    <n v="14"/>
    <n v="14"/>
    <n v="11.9"/>
    <n v="14.978082191780821"/>
    <s v="14-16"/>
    <s v="Z"/>
    <n v="28"/>
    <n v="29"/>
    <s v="1"/>
    <s v="05002025"/>
    <s v="2121"/>
    <s v="19-K07-02"/>
    <s v="P°#mß platba H"/>
    <n v="2.6067"/>
    <n v="2.6067"/>
    <n v="0"/>
    <x v="9"/>
    <x v="7"/>
    <m/>
    <n v="76967"/>
    <n v="0"/>
    <n v="0"/>
    <n v="0"/>
    <n v="162230.58120000002"/>
    <m/>
  </r>
  <r>
    <n v="30214100"/>
    <d v="2022-12-01T00:00:00"/>
    <d v="2022-12-15T00:00:00"/>
    <d v="2022-12-28T00:00:00"/>
    <s v="0862250763"/>
    <d v="2008-12-25T00:00:00"/>
    <s v="205"/>
    <n v="5103"/>
    <n v="6"/>
    <n v="348"/>
    <n v="354"/>
    <n v="0"/>
    <n v="354"/>
    <n v="14"/>
    <n v="14"/>
    <n v="11.8"/>
    <n v="14.96986301369863"/>
    <s v="14-16"/>
    <s v="Z"/>
    <n v="13"/>
    <n v="14"/>
    <s v="1"/>
    <s v="05002025"/>
    <s v="2121"/>
    <s v="19-K03-01"/>
    <s v="P°#mß platba H"/>
    <n v="1.3039000000000001"/>
    <n v="1.3039000000000001"/>
    <n v="0"/>
    <x v="2"/>
    <x v="0"/>
    <m/>
    <n v="32731"/>
    <n v="0"/>
    <n v="0"/>
    <n v="0"/>
    <n v="81149.520400000009"/>
    <m/>
  </r>
  <r>
    <n v="30211007"/>
    <d v="2022-04-01T00:00:00"/>
    <d v="2022-04-02T00:00:00"/>
    <d v="2022-04-25T00:00:00"/>
    <s v="0854154961"/>
    <d v="2008-04-15T00:00:00"/>
    <s v="207"/>
    <n v="5100"/>
    <n v="260"/>
    <n v="91"/>
    <n v="351"/>
    <n v="0"/>
    <n v="351"/>
    <n v="14"/>
    <n v="14"/>
    <n v="11.7"/>
    <n v="14.961643835616439"/>
    <s v="14-16"/>
    <s v="Z"/>
    <n v="23"/>
    <n v="24"/>
    <s v="1"/>
    <s v="05002025"/>
    <s v="2121"/>
    <s v="19-K06-02"/>
    <s v="P°#mß platba H"/>
    <n v="2.2951000000000001"/>
    <n v="2.2951000000000001"/>
    <n v="0"/>
    <x v="2"/>
    <x v="5"/>
    <s v="J459"/>
    <n v="58032"/>
    <n v="0"/>
    <n v="0"/>
    <n v="0"/>
    <n v="142837.84360000002"/>
    <m/>
  </r>
  <r>
    <n v="30265632"/>
    <d v="2022-06-01T00:00:00"/>
    <d v="2022-05-04T00:00:00"/>
    <d v="2022-06-17T00:00:00"/>
    <s v="0855174672"/>
    <d v="2008-05-17T00:00:00"/>
    <s v="111"/>
    <n v="5100"/>
    <n v="228"/>
    <n v="123"/>
    <n v="351"/>
    <n v="0"/>
    <n v="351"/>
    <n v="14"/>
    <n v="14"/>
    <n v="11.7"/>
    <n v="14.961643835616439"/>
    <s v="14-16"/>
    <s v="Z"/>
    <n v="44"/>
    <n v="45"/>
    <s v="1"/>
    <s v="05002025"/>
    <s v="2121"/>
    <s v="19-K08-01"/>
    <s v="P°#mß platba H"/>
    <n v="4.9150999999999998"/>
    <n v="4.9150999999999998"/>
    <n v="0"/>
    <x v="2"/>
    <x v="0"/>
    <m/>
    <n v="112416"/>
    <n v="0"/>
    <n v="0"/>
    <n v="0"/>
    <n v="305896.16359999997"/>
    <m/>
  </r>
  <r>
    <n v="30232533"/>
    <d v="2022-12-01T00:00:00"/>
    <d v="2022-11-30T00:00:00"/>
    <d v="2022-12-16T00:00:00"/>
    <s v="0860761110"/>
    <d v="2008-12-15T00:00:00"/>
    <s v="211"/>
    <n v="5098"/>
    <n v="16"/>
    <n v="333"/>
    <n v="349"/>
    <n v="0"/>
    <n v="349"/>
    <n v="14"/>
    <n v="14"/>
    <n v="11.633333333333333"/>
    <n v="14.956164383561644"/>
    <s v="14-16"/>
    <s v="Z"/>
    <n v="16"/>
    <n v="17"/>
    <s v="5"/>
    <s v="05002025"/>
    <s v="2121"/>
    <s v="19-K05-01"/>
    <s v="P°#mß platba H"/>
    <n v="2.0066000000000002"/>
    <n v="2.0066000000000002"/>
    <n v="0"/>
    <x v="0"/>
    <x v="38"/>
    <m/>
    <n v="46905"/>
    <n v="41.68"/>
    <n v="0"/>
    <n v="0"/>
    <n v="124882.75760000001"/>
    <m/>
  </r>
  <r>
    <n v="30214079"/>
    <d v="2022-10-01T00:00:00"/>
    <d v="2022-09-29T00:00:00"/>
    <d v="2022-10-01T00:00:00"/>
    <s v="0860204488"/>
    <d v="2008-10-20T00:00:00"/>
    <s v="207"/>
    <n v="5092"/>
    <n v="72"/>
    <n v="271"/>
    <n v="343"/>
    <n v="0"/>
    <n v="343"/>
    <n v="14"/>
    <n v="14"/>
    <n v="11.433333333333334"/>
    <n v="14.93972602739726"/>
    <s v="14-16"/>
    <s v="Z"/>
    <n v="2"/>
    <n v="3"/>
    <s v="5"/>
    <s v="05002025"/>
    <s v="2121"/>
    <s v="19-K02-01"/>
    <s v="P°#mß platba H"/>
    <n v="1.093"/>
    <n v="1.093"/>
    <n v="0"/>
    <x v="2"/>
    <x v="0"/>
    <m/>
    <n v="7208"/>
    <n v="0"/>
    <n v="0"/>
    <n v="0"/>
    <n v="68023.948000000004"/>
    <m/>
  </r>
  <r>
    <n v="30261770"/>
    <d v="2022-03-01T00:00:00"/>
    <d v="2022-02-03T00:00:00"/>
    <d v="2022-03-02T00:00:00"/>
    <s v="0853038659"/>
    <d v="2008-03-03T00:00:00"/>
    <s v="207"/>
    <n v="5085"/>
    <n v="303"/>
    <n v="33"/>
    <n v="336"/>
    <n v="0"/>
    <n v="336"/>
    <n v="14"/>
    <n v="14"/>
    <n v="11.2"/>
    <n v="14.920547945205479"/>
    <s v="14-16"/>
    <s v="Z"/>
    <n v="27"/>
    <n v="28"/>
    <s v="1"/>
    <s v="05002025"/>
    <s v="2121"/>
    <s v="19-K07-01"/>
    <s v="P°#mß platba H"/>
    <n v="3.0285000000000002"/>
    <n v="3.0285000000000002"/>
    <n v="0"/>
    <x v="5"/>
    <x v="5"/>
    <m/>
    <n v="72695"/>
    <n v="0"/>
    <n v="0"/>
    <n v="0"/>
    <n v="188481.72600000002"/>
    <m/>
  </r>
  <r>
    <n v="30220856"/>
    <d v="2022-09-01T00:00:00"/>
    <d v="2022-09-09T00:00:00"/>
    <d v="2022-09-27T00:00:00"/>
    <s v="0860144505"/>
    <d v="2008-10-14T00:00:00"/>
    <s v="111"/>
    <n v="5078"/>
    <n v="78"/>
    <n v="251"/>
    <n v="329"/>
    <n v="0"/>
    <n v="329"/>
    <n v="14"/>
    <n v="14"/>
    <n v="10.966666666666667"/>
    <n v="14.901369863013699"/>
    <s v="14-16"/>
    <s v="Z"/>
    <n v="18"/>
    <n v="19"/>
    <s v="1"/>
    <s v="05002025"/>
    <s v="2121"/>
    <s v="19-K05-01"/>
    <s v="P°#mß platba H"/>
    <n v="2.0066000000000002"/>
    <n v="2.0066000000000002"/>
    <n v="0"/>
    <x v="2"/>
    <x v="0"/>
    <m/>
    <n v="34483"/>
    <n v="0"/>
    <n v="0"/>
    <n v="0"/>
    <n v="124882.75760000001"/>
    <m/>
  </r>
  <r>
    <n v="30213476"/>
    <d v="2022-12-01T00:00:00"/>
    <d v="2022-11-22T00:00:00"/>
    <d v="2022-12-20T00:00:00"/>
    <s v="0951094925"/>
    <d v="2009-01-09T00:00:00"/>
    <s v="207"/>
    <n v="5065"/>
    <n v="356"/>
    <n v="325"/>
    <n v="681"/>
    <n v="1"/>
    <n v="316"/>
    <n v="13"/>
    <n v="14"/>
    <n v="10.533333333333333"/>
    <n v="14.865753424657534"/>
    <s v="14-16"/>
    <s v="Z"/>
    <n v="28"/>
    <n v="29"/>
    <s v="1"/>
    <s v="05002025"/>
    <s v="2121"/>
    <s v="19-K07-01"/>
    <s v="P°#mß platba H"/>
    <n v="3.0285000000000002"/>
    <n v="3.0285000000000002"/>
    <n v="0"/>
    <x v="31"/>
    <x v="0"/>
    <m/>
    <n v="76908"/>
    <n v="0"/>
    <n v="0"/>
    <n v="0"/>
    <n v="188481.72600000002"/>
    <m/>
  </r>
  <r>
    <n v="30252784"/>
    <d v="2022-06-01T00:00:00"/>
    <d v="2022-04-07T00:00:00"/>
    <d v="2022-06-07T00:00:00"/>
    <s v="0855293692"/>
    <d v="2008-05-29T00:00:00"/>
    <s v="211"/>
    <n v="5061"/>
    <n v="216"/>
    <n v="96"/>
    <n v="312"/>
    <n v="0"/>
    <n v="312"/>
    <n v="14"/>
    <n v="14"/>
    <n v="10.4"/>
    <n v="14.854794520547944"/>
    <s v="14-16"/>
    <s v="Z"/>
    <n v="61"/>
    <n v="62"/>
    <s v="1"/>
    <s v="05002025"/>
    <s v="2121"/>
    <s v="19-K08-01"/>
    <s v="P°#mß platba H"/>
    <n v="4.9150999999999998"/>
    <n v="4.9150999999999998"/>
    <n v="0"/>
    <x v="2"/>
    <x v="0"/>
    <m/>
    <n v="157523"/>
    <n v="2.4300000000000002"/>
    <n v="0"/>
    <n v="0"/>
    <n v="305896.16359999997"/>
    <m/>
  </r>
  <r>
    <n v="30275433"/>
    <d v="2022-12-01T00:00:00"/>
    <d v="2022-08-23T00:00:00"/>
    <d v="2022-12-12T00:00:00"/>
    <s v="0860194676"/>
    <d v="2008-10-19T00:00:00"/>
    <s v="111"/>
    <n v="5056"/>
    <n v="73"/>
    <n v="234"/>
    <n v="307"/>
    <n v="0"/>
    <n v="307"/>
    <n v="14"/>
    <n v="14"/>
    <n v="10.233333333333333"/>
    <n v="14.841095890410958"/>
    <s v="14-16"/>
    <s v="Z"/>
    <n v="111"/>
    <n v="112"/>
    <s v="1"/>
    <s v="05002025"/>
    <s v="2121"/>
    <s v="19-K08-01"/>
    <s v="P°#mß platba H"/>
    <n v="7.4015620000000002"/>
    <n v="7.4015620000000002"/>
    <n v="0"/>
    <x v="3"/>
    <x v="49"/>
    <m/>
    <n v="201322"/>
    <n v="0"/>
    <n v="0"/>
    <n v="0"/>
    <n v="460643.612632"/>
    <m/>
  </r>
  <r>
    <n v="30275181"/>
    <d v="2022-12-01T00:00:00"/>
    <d v="2022-08-22T00:00:00"/>
    <d v="2022-12-21T00:00:00"/>
    <s v="0860194665"/>
    <d v="2008-10-19T00:00:00"/>
    <s v="111"/>
    <n v="5055"/>
    <n v="73"/>
    <n v="233"/>
    <n v="306"/>
    <n v="0"/>
    <n v="306"/>
    <n v="14"/>
    <n v="14"/>
    <n v="10.199999999999999"/>
    <n v="14.838356164383562"/>
    <s v="14-16"/>
    <s v="Z"/>
    <n v="121"/>
    <n v="122"/>
    <s v="1"/>
    <s v="05002025"/>
    <s v="2121"/>
    <s v="19-K08-01"/>
    <s v="P°#mß platba H"/>
    <n v="7.9798090000000004"/>
    <n v="7.9798090000000004"/>
    <n v="0"/>
    <x v="3"/>
    <x v="49"/>
    <m/>
    <n v="292329"/>
    <n v="0"/>
    <n v="0"/>
    <n v="0"/>
    <n v="496631.39292400004"/>
    <m/>
  </r>
  <r>
    <n v="30249501"/>
    <d v="2022-08-01T00:00:00"/>
    <d v="2022-08-15T00:00:00"/>
    <d v="2022-08-31T00:00:00"/>
    <s v="0860176867"/>
    <d v="2008-10-17T00:00:00"/>
    <s v="201"/>
    <n v="5050"/>
    <n v="75"/>
    <n v="226"/>
    <n v="301"/>
    <n v="0"/>
    <n v="301"/>
    <n v="14"/>
    <n v="14"/>
    <n v="10.033333333333333"/>
    <n v="14.824657534246576"/>
    <s v="14-16"/>
    <s v="Z"/>
    <n v="16"/>
    <n v="17"/>
    <s v="6"/>
    <s v="05002025"/>
    <s v="2121"/>
    <s v="19-K05-01"/>
    <s v="P°#mß platba H"/>
    <n v="2.0066000000000002"/>
    <n v="2.0066000000000002"/>
    <n v="0"/>
    <x v="0"/>
    <x v="7"/>
    <s v="J030"/>
    <n v="62538"/>
    <n v="0"/>
    <n v="0"/>
    <n v="0"/>
    <n v="124882.75760000001"/>
    <m/>
  </r>
  <r>
    <n v="30238931"/>
    <d v="2022-06-01T00:00:00"/>
    <d v="2022-05-04T00:00:00"/>
    <d v="2022-06-10T00:00:00"/>
    <s v="0857072975"/>
    <d v="2008-07-07T00:00:00"/>
    <s v="207"/>
    <n v="5049"/>
    <n v="177"/>
    <n v="123"/>
    <n v="300"/>
    <n v="0"/>
    <n v="300"/>
    <n v="14"/>
    <n v="14"/>
    <n v="10"/>
    <n v="14.821917808219178"/>
    <s v="14-16"/>
    <s v="Z"/>
    <n v="37"/>
    <n v="38"/>
    <s v="1"/>
    <s v="05002025"/>
    <s v="2121"/>
    <s v="19-K08-01"/>
    <s v="P°#mß platba H"/>
    <n v="4.9150999999999998"/>
    <n v="4.9150999999999998"/>
    <n v="0"/>
    <x v="2"/>
    <x v="2"/>
    <s v="F608"/>
    <n v="87236"/>
    <n v="0"/>
    <n v="0"/>
    <n v="0"/>
    <n v="305896.16359999997"/>
    <m/>
  </r>
  <r>
    <n v="30275615"/>
    <d v="2022-10-01T00:00:00"/>
    <d v="2022-09-15T00:00:00"/>
    <d v="2022-10-17T00:00:00"/>
    <s v="0861193784"/>
    <d v="2008-11-19T00:00:00"/>
    <s v="213"/>
    <n v="5048"/>
    <n v="42"/>
    <n v="257"/>
    <n v="299"/>
    <n v="0"/>
    <n v="299"/>
    <n v="14"/>
    <n v="14"/>
    <n v="9.9666666666666668"/>
    <n v="14.819178082191781"/>
    <s v="14-16"/>
    <s v="Z"/>
    <n v="32"/>
    <n v="33"/>
    <s v="1"/>
    <s v="05002025"/>
    <s v="2121"/>
    <s v="19-K08-01"/>
    <s v="P°#mß platba H"/>
    <n v="4.9150999999999998"/>
    <n v="4.9150999999999998"/>
    <n v="0"/>
    <x v="2"/>
    <x v="5"/>
    <m/>
    <n v="80767"/>
    <n v="0"/>
    <n v="0"/>
    <n v="0"/>
    <n v="305896.16359999997"/>
    <m/>
  </r>
  <r>
    <n v="30224004"/>
    <d v="2022-12-01T00:00:00"/>
    <d v="2022-11-04T00:00:00"/>
    <d v="2022-12-16T00:00:00"/>
    <s v="0951088996"/>
    <d v="2009-01-08T00:00:00"/>
    <s v="201"/>
    <n v="5048"/>
    <n v="357"/>
    <n v="307"/>
    <n v="664"/>
    <n v="1"/>
    <n v="299"/>
    <n v="13"/>
    <n v="14"/>
    <n v="9.9666666666666668"/>
    <n v="14.819178082191781"/>
    <s v="14-16"/>
    <s v="Z"/>
    <n v="42"/>
    <n v="43"/>
    <s v="1"/>
    <s v="05002025"/>
    <s v="2121"/>
    <s v="19-K08-01"/>
    <s v="P°#mß platba H"/>
    <n v="4.9150999999999998"/>
    <n v="4.9150999999999998"/>
    <n v="0"/>
    <x v="10"/>
    <x v="0"/>
    <m/>
    <n v="113978"/>
    <n v="0"/>
    <n v="0"/>
    <n v="0"/>
    <n v="305896.16359999997"/>
    <m/>
  </r>
  <r>
    <n v="30213296"/>
    <d v="2022-02-01T00:00:00"/>
    <d v="2022-01-15T00:00:00"/>
    <d v="2022-02-10T00:00:00"/>
    <s v="0853234712"/>
    <d v="2008-03-23T00:00:00"/>
    <s v="111"/>
    <n v="5046"/>
    <n v="283"/>
    <n v="14"/>
    <n v="297"/>
    <n v="0"/>
    <n v="297"/>
    <n v="14"/>
    <n v="14"/>
    <n v="9.9"/>
    <n v="14.813698630136987"/>
    <s v="14-16"/>
    <s v="Z"/>
    <n v="26"/>
    <n v="27"/>
    <s v="1"/>
    <s v="05002025"/>
    <s v="2121"/>
    <s v="19-K07-02"/>
    <s v="P°#mß platba H"/>
    <n v="2.6067"/>
    <n v="2.6067"/>
    <n v="0"/>
    <x v="2"/>
    <x v="31"/>
    <m/>
    <n v="74456"/>
    <n v="0"/>
    <n v="0"/>
    <n v="0"/>
    <n v="162230.58120000002"/>
    <m/>
  </r>
  <r>
    <n v="30213198"/>
    <d v="2022-03-01T00:00:00"/>
    <d v="2022-01-29T00:00:00"/>
    <d v="2022-03-02T00:00:00"/>
    <s v="0854074738"/>
    <d v="2008-04-07T00:00:00"/>
    <s v="111"/>
    <n v="5045"/>
    <n v="268"/>
    <n v="28"/>
    <n v="296"/>
    <n v="0"/>
    <n v="296"/>
    <n v="14"/>
    <n v="14"/>
    <n v="9.8666666666666671"/>
    <n v="14.810958904109588"/>
    <s v="14-16"/>
    <s v="Z"/>
    <n v="32"/>
    <n v="33"/>
    <s v="1"/>
    <s v="05002025"/>
    <s v="2121"/>
    <s v="19-K06-02"/>
    <s v="P°#mß platba H"/>
    <n v="2.2951000000000001"/>
    <n v="2.2951000000000001"/>
    <n v="0"/>
    <x v="2"/>
    <x v="0"/>
    <m/>
    <n v="101518"/>
    <n v="1.2"/>
    <n v="0"/>
    <n v="0"/>
    <n v="142837.84360000002"/>
    <m/>
  </r>
  <r>
    <n v="30222357"/>
    <d v="2022-12-01T00:00:00"/>
    <d v="2022-11-23T00:00:00"/>
    <d v="2022-12-13T00:00:00"/>
    <s v="0952035205"/>
    <d v="2009-02-03T00:00:00"/>
    <s v="111"/>
    <n v="5041"/>
    <n v="331"/>
    <n v="326"/>
    <n v="657"/>
    <n v="1"/>
    <n v="292"/>
    <n v="13"/>
    <n v="14"/>
    <n v="9.7333333333333325"/>
    <n v="14.8"/>
    <s v="14-16"/>
    <s v="Z"/>
    <n v="20"/>
    <n v="21"/>
    <s v="1"/>
    <s v="05002025"/>
    <s v="2121"/>
    <s v="19-K05-01"/>
    <s v="P°#mß platba H"/>
    <n v="2.0066000000000002"/>
    <n v="2.0066000000000002"/>
    <n v="0"/>
    <x v="0"/>
    <x v="57"/>
    <m/>
    <n v="68759"/>
    <n v="0"/>
    <n v="0"/>
    <n v="0"/>
    <n v="124882.75760000001"/>
    <m/>
  </r>
  <r>
    <n v="30278038"/>
    <d v="2022-11-01T00:00:00"/>
    <d v="2022-10-15T00:00:00"/>
    <d v="2022-11-15T00:00:00"/>
    <s v="0951023018"/>
    <d v="2009-01-02T00:00:00"/>
    <s v="111"/>
    <n v="5034"/>
    <n v="363"/>
    <n v="287"/>
    <n v="650"/>
    <n v="1"/>
    <n v="285"/>
    <n v="13"/>
    <n v="14"/>
    <n v="9.5"/>
    <n v="14.780821917808218"/>
    <s v="14-16"/>
    <s v="Z"/>
    <n v="31"/>
    <n v="32"/>
    <s v="1"/>
    <s v="05002025"/>
    <s v="2121"/>
    <s v="19-K07-01"/>
    <s v="P°#mß platba H"/>
    <n v="3.0285000000000002"/>
    <n v="3.0285000000000002"/>
    <n v="0"/>
    <x v="2"/>
    <x v="0"/>
    <m/>
    <n v="103332"/>
    <n v="0"/>
    <n v="0"/>
    <n v="0"/>
    <n v="188481.72600000002"/>
    <m/>
  </r>
  <r>
    <n v="30237476"/>
    <d v="2022-06-01T00:00:00"/>
    <d v="2022-05-21T00:00:00"/>
    <d v="2022-06-29T00:00:00"/>
    <s v="0858100034"/>
    <d v="2008-08-10T00:00:00"/>
    <s v="211"/>
    <n v="5032"/>
    <n v="143"/>
    <n v="140"/>
    <n v="283"/>
    <n v="0"/>
    <n v="283"/>
    <n v="14"/>
    <n v="14"/>
    <n v="9.4333333333333336"/>
    <n v="14.775342465753425"/>
    <s v="14-16"/>
    <s v="Z"/>
    <n v="39"/>
    <n v="40"/>
    <s v="1"/>
    <s v="05002025"/>
    <s v="2121"/>
    <s v="19-K08-01"/>
    <s v="P°#mß platba H"/>
    <n v="4.9150999999999998"/>
    <n v="4.9150999999999998"/>
    <n v="0"/>
    <x v="2"/>
    <x v="5"/>
    <m/>
    <n v="93466"/>
    <n v="0"/>
    <n v="0"/>
    <n v="0"/>
    <n v="305896.16359999997"/>
    <m/>
  </r>
  <r>
    <n v="30228710"/>
    <d v="2022-12-01T00:00:00"/>
    <d v="2022-11-19T00:00:00"/>
    <d v="2022-12-19T00:00:00"/>
    <s v="0952092702"/>
    <d v="2009-02-09T00:00:00"/>
    <s v="209"/>
    <n v="5031"/>
    <n v="325"/>
    <n v="322"/>
    <n v="647"/>
    <n v="1"/>
    <n v="282"/>
    <n v="13"/>
    <n v="14"/>
    <n v="9.4"/>
    <n v="14.772602739726027"/>
    <s v="14-16"/>
    <s v="Z"/>
    <n v="30"/>
    <n v="31"/>
    <s v="1"/>
    <s v="05002025"/>
    <s v="2121"/>
    <s v="19-K08-01"/>
    <s v="P°#mß platba H"/>
    <n v="4.9150999999999998"/>
    <n v="4.9150999999999998"/>
    <n v="0"/>
    <x v="2"/>
    <x v="0"/>
    <m/>
    <n v="71809"/>
    <n v="0"/>
    <n v="0"/>
    <n v="0"/>
    <n v="305896.16359999997"/>
    <m/>
  </r>
  <r>
    <n v="30254594"/>
    <d v="2022-01-01T00:00:00"/>
    <d v="2022-01-03T00:00:00"/>
    <d v="2022-01-07T00:00:00"/>
    <s v="0853311723"/>
    <d v="2008-03-31T00:00:00"/>
    <s v="201"/>
    <n v="5026"/>
    <n v="275"/>
    <n v="2"/>
    <n v="277"/>
    <n v="0"/>
    <n v="277"/>
    <n v="14"/>
    <n v="14"/>
    <n v="9.2333333333333325"/>
    <n v="14.758904109589041"/>
    <s v="14-16"/>
    <s v="Z"/>
    <n v="4"/>
    <n v="5"/>
    <s v="1"/>
    <s v="05002025"/>
    <s v="2121"/>
    <s v="19-K02-02"/>
    <s v="P°#mß platba H"/>
    <n v="1.093"/>
    <n v="1.093"/>
    <n v="0"/>
    <x v="3"/>
    <x v="0"/>
    <m/>
    <n v="7946"/>
    <n v="0"/>
    <n v="0"/>
    <n v="0"/>
    <n v="68023.948000000004"/>
    <m/>
  </r>
  <r>
    <n v="30276810"/>
    <d v="2022-12-01T00:00:00"/>
    <d v="2022-09-24T00:00:00"/>
    <d v="2022-12-09T00:00:00"/>
    <s v="0862204695"/>
    <d v="2008-12-20T00:00:00"/>
    <s v="111"/>
    <n v="5026"/>
    <n v="11"/>
    <n v="266"/>
    <n v="277"/>
    <n v="0"/>
    <n v="277"/>
    <n v="14"/>
    <n v="14"/>
    <n v="9.2333333333333325"/>
    <n v="14.758904109589041"/>
    <s v="14-16"/>
    <s v="Z"/>
    <n v="76"/>
    <n v="77"/>
    <s v="1"/>
    <s v="05002025"/>
    <s v="2121"/>
    <s v="19-K08-01"/>
    <s v="P°#mß platba H"/>
    <n v="5.0885740000000004"/>
    <n v="5.0885740000000004"/>
    <n v="0"/>
    <x v="11"/>
    <x v="0"/>
    <m/>
    <n v="175530"/>
    <n v="0"/>
    <n v="0"/>
    <n v="0"/>
    <n v="316692.49146400002"/>
    <m/>
  </r>
  <r>
    <n v="30218794"/>
    <d v="2022-09-01T00:00:00"/>
    <d v="2022-09-06T00:00:00"/>
    <d v="2022-09-30T00:00:00"/>
    <s v="0862064654"/>
    <d v="2008-12-06T00:00:00"/>
    <s v="111"/>
    <n v="5022"/>
    <n v="25"/>
    <n v="248"/>
    <n v="273"/>
    <n v="0"/>
    <n v="273"/>
    <n v="14"/>
    <n v="14"/>
    <n v="9.1"/>
    <n v="14.747945205479452"/>
    <s v="14-16"/>
    <s v="Z"/>
    <n v="24"/>
    <n v="25"/>
    <s v="6"/>
    <s v="05002025"/>
    <s v="2121"/>
    <s v="19-K06-01"/>
    <s v="P°#mß platba H"/>
    <n v="2.5385"/>
    <n v="2.5385"/>
    <n v="0"/>
    <x v="2"/>
    <x v="0"/>
    <m/>
    <n v="57113"/>
    <n v="0"/>
    <n v="0"/>
    <n v="0"/>
    <n v="157986.08600000001"/>
    <m/>
  </r>
  <r>
    <n v="30212397"/>
    <d v="2022-08-01T00:00:00"/>
    <d v="2022-06-09T00:00:00"/>
    <d v="2022-08-11T00:00:00"/>
    <s v="0859094940"/>
    <d v="2008-09-09T00:00:00"/>
    <s v="111"/>
    <n v="5021"/>
    <n v="113"/>
    <n v="159"/>
    <n v="272"/>
    <n v="0"/>
    <n v="272"/>
    <n v="14"/>
    <n v="14"/>
    <n v="9.0666666666666664"/>
    <n v="14.745205479452055"/>
    <s v="14-16"/>
    <s v="Z"/>
    <n v="63"/>
    <n v="64"/>
    <s v="1"/>
    <s v="05002025"/>
    <s v="2121"/>
    <s v="19-K08-01"/>
    <s v="P°#mß platba H"/>
    <n v="4.9150999999999998"/>
    <n v="4.9150999999999998"/>
    <n v="0"/>
    <x v="15"/>
    <x v="0"/>
    <m/>
    <n v="168553"/>
    <n v="0"/>
    <n v="0"/>
    <n v="0"/>
    <n v="305896.16359999997"/>
    <m/>
  </r>
  <r>
    <n v="30229141"/>
    <d v="2022-10-01T00:00:00"/>
    <d v="2022-09-20T00:00:00"/>
    <d v="2022-10-14T00:00:00"/>
    <s v="0862254701"/>
    <d v="2008-12-25T00:00:00"/>
    <s v="207"/>
    <n v="5017"/>
    <n v="6"/>
    <n v="262"/>
    <n v="268"/>
    <n v="0"/>
    <n v="268"/>
    <n v="14"/>
    <n v="14"/>
    <n v="8.9333333333333336"/>
    <n v="14.734246575342466"/>
    <s v="14-16"/>
    <s v="Z"/>
    <n v="24"/>
    <n v="25"/>
    <s v="1"/>
    <s v="05002025"/>
    <s v="2121"/>
    <s v="19-K06-01"/>
    <s v="P°#mß platba H"/>
    <n v="2.5385"/>
    <n v="2.5385"/>
    <n v="0"/>
    <x v="2"/>
    <x v="5"/>
    <s v="F900"/>
    <n v="59561"/>
    <n v="0"/>
    <n v="0"/>
    <n v="0"/>
    <n v="157986.08600000001"/>
    <m/>
  </r>
  <r>
    <n v="30220468"/>
    <d v="2022-07-01T00:00:00"/>
    <d v="2022-06-22T00:00:00"/>
    <d v="2022-07-08T00:00:00"/>
    <s v="0860072620"/>
    <d v="2008-10-07T00:00:00"/>
    <s v="111"/>
    <n v="5006"/>
    <n v="85"/>
    <n v="172"/>
    <n v="257"/>
    <n v="0"/>
    <n v="257"/>
    <n v="14"/>
    <n v="14"/>
    <n v="8.5666666666666664"/>
    <n v="14.704109589041096"/>
    <s v="14-16"/>
    <s v="Z"/>
    <n v="16"/>
    <n v="17"/>
    <s v="1"/>
    <s v="05002025"/>
    <s v="2121"/>
    <s v="19-K04-01"/>
    <s v="P°#mß platba H"/>
    <n v="1.6146"/>
    <n v="1.6146"/>
    <n v="0"/>
    <x v="2"/>
    <x v="0"/>
    <m/>
    <n v="38759"/>
    <n v="0"/>
    <n v="0"/>
    <n v="0"/>
    <n v="100486.24560000001"/>
    <m/>
  </r>
  <r>
    <n v="30221520"/>
    <d v="2022-08-01T00:00:00"/>
    <d v="2022-06-29T00:00:00"/>
    <d v="2022-08-24T00:00:00"/>
    <s v="0860147849"/>
    <d v="2008-10-14T00:00:00"/>
    <s v="111"/>
    <n v="5006"/>
    <n v="78"/>
    <n v="179"/>
    <n v="257"/>
    <n v="0"/>
    <n v="257"/>
    <n v="14"/>
    <n v="14"/>
    <n v="8.5666666666666664"/>
    <n v="14.704109589041096"/>
    <s v="14-16"/>
    <s v="Z"/>
    <n v="56"/>
    <n v="57"/>
    <s v="5"/>
    <s v="05002025"/>
    <s v="2121"/>
    <s v="19-K08-01"/>
    <s v="P°#mß platba H"/>
    <n v="4.9150999999999998"/>
    <n v="4.9150999999999998"/>
    <n v="0"/>
    <x v="2"/>
    <x v="5"/>
    <m/>
    <n v="149558"/>
    <n v="0"/>
    <n v="0"/>
    <n v="0"/>
    <n v="305896.16359999997"/>
    <m/>
  </r>
  <r>
    <n v="30277528"/>
    <d v="2022-11-01T00:00:00"/>
    <d v="2022-10-13T00:00:00"/>
    <d v="2022-11-23T00:00:00"/>
    <s v="0952014371"/>
    <d v="2009-02-01T00:00:00"/>
    <s v="207"/>
    <n v="5002"/>
    <n v="333"/>
    <n v="285"/>
    <n v="618"/>
    <n v="1"/>
    <n v="253"/>
    <n v="13"/>
    <n v="14"/>
    <n v="8.4333333333333336"/>
    <n v="14.693150684931506"/>
    <s v="14-16"/>
    <s v="Z"/>
    <n v="41"/>
    <n v="42"/>
    <s v="1"/>
    <s v="05002025"/>
    <s v="2121"/>
    <s v="19-K08-01"/>
    <s v="P°#mß platba H"/>
    <n v="4.9150999999999998"/>
    <n v="4.9150999999999998"/>
    <n v="0"/>
    <x v="0"/>
    <x v="8"/>
    <m/>
    <n v="97293"/>
    <n v="0"/>
    <n v="0"/>
    <n v="0"/>
    <n v="305896.16359999997"/>
    <m/>
  </r>
  <r>
    <n v="30228143"/>
    <d v="2022-06-01T00:00:00"/>
    <d v="2022-05-06T00:00:00"/>
    <d v="2022-06-20T00:00:00"/>
    <s v="0858285076"/>
    <d v="2008-08-28T00:00:00"/>
    <s v="111"/>
    <n v="4999"/>
    <n v="125"/>
    <n v="125"/>
    <n v="250"/>
    <n v="0"/>
    <n v="250"/>
    <n v="14"/>
    <n v="14"/>
    <n v="8.3333333333333339"/>
    <n v="14.684931506849315"/>
    <s v="14-16"/>
    <s v="Z"/>
    <n v="45"/>
    <n v="46"/>
    <s v="6"/>
    <s v="05002025"/>
    <s v="2121"/>
    <s v="19-K08-01"/>
    <s v="P°#mß platba H"/>
    <n v="4.9150999999999998"/>
    <n v="4.9150999999999998"/>
    <n v="0"/>
    <x v="3"/>
    <x v="2"/>
    <m/>
    <n v="105547"/>
    <n v="0"/>
    <n v="0"/>
    <n v="0"/>
    <n v="305896.16359999997"/>
    <m/>
  </r>
  <r>
    <n v="30225398"/>
    <d v="2022-07-01T00:00:00"/>
    <d v="2022-07-01T00:00:00"/>
    <d v="2022-07-14T00:00:00"/>
    <s v="0860244374"/>
    <d v="2008-10-24T00:00:00"/>
    <s v="201"/>
    <n v="4998"/>
    <n v="68"/>
    <n v="181"/>
    <n v="249"/>
    <n v="0"/>
    <n v="249"/>
    <n v="14"/>
    <n v="14"/>
    <n v="8.3000000000000007"/>
    <n v="14.682191780821917"/>
    <s v="14-16"/>
    <s v="Z"/>
    <n v="13"/>
    <n v="14"/>
    <s v="5"/>
    <s v="05002025"/>
    <s v="2121"/>
    <s v="19-K04-01"/>
    <s v="P°#mß platba H"/>
    <n v="1.6146"/>
    <n v="1.6146"/>
    <n v="0"/>
    <x v="2"/>
    <x v="5"/>
    <s v="J350"/>
    <n v="28304"/>
    <n v="0"/>
    <n v="0"/>
    <n v="0"/>
    <n v="100486.24560000001"/>
    <m/>
  </r>
  <r>
    <n v="30241963"/>
    <d v="2022-12-01T00:00:00"/>
    <d v="2022-12-09T00:00:00"/>
    <d v="2022-12-19T00:00:00"/>
    <s v="0954084505"/>
    <d v="2009-04-08T00:00:00"/>
    <s v="111"/>
    <n v="4993"/>
    <n v="267"/>
    <n v="342"/>
    <n v="609"/>
    <n v="1"/>
    <n v="244"/>
    <n v="13"/>
    <n v="14"/>
    <n v="8.1333333333333329"/>
    <n v="14.668493150684931"/>
    <s v="14-16"/>
    <s v="Z"/>
    <n v="10"/>
    <n v="11"/>
    <s v="1"/>
    <s v="05002025"/>
    <s v="2121"/>
    <s v="19-K04-02"/>
    <s v="P°#mß platba H"/>
    <n v="1.3713"/>
    <n v="1.3713"/>
    <n v="0"/>
    <x v="2"/>
    <x v="0"/>
    <m/>
    <n v="28006"/>
    <n v="0"/>
    <n v="0"/>
    <n v="0"/>
    <n v="85344.226800000004"/>
    <m/>
  </r>
  <r>
    <n v="30211814"/>
    <d v="2022-03-01T00:00:00"/>
    <d v="2022-02-27T00:00:00"/>
    <d v="2022-03-24T00:00:00"/>
    <s v="0857044914"/>
    <d v="2008-07-04T00:00:00"/>
    <s v="207"/>
    <n v="4986"/>
    <n v="180"/>
    <n v="57"/>
    <n v="237"/>
    <n v="0"/>
    <n v="237"/>
    <n v="14"/>
    <n v="14"/>
    <n v="7.9"/>
    <n v="14.64931506849315"/>
    <s v="14-16"/>
    <s v="Z"/>
    <n v="25"/>
    <n v="26"/>
    <s v="1"/>
    <s v="05002025"/>
    <s v="2121"/>
    <s v="19-K06-01"/>
    <s v="P°#mß platba H"/>
    <n v="2.5385"/>
    <n v="2.5385"/>
    <n v="0"/>
    <x v="0"/>
    <x v="31"/>
    <m/>
    <n v="52123"/>
    <n v="0"/>
    <n v="0"/>
    <n v="0"/>
    <n v="157986.08600000001"/>
    <m/>
  </r>
  <r>
    <n v="30224475"/>
    <d v="2022-01-01T00:00:00"/>
    <d v="2021-12-28T00:00:00"/>
    <d v="2022-01-17T00:00:00"/>
    <s v="0756082965"/>
    <d v="2007-06-08T00:00:00"/>
    <s v="209"/>
    <n v="5317"/>
    <n v="206"/>
    <n v="3"/>
    <n v="209"/>
    <n v="0"/>
    <n v="209"/>
    <n v="14"/>
    <n v="14"/>
    <n v="6.9666666666666668"/>
    <n v="14.572602739726028"/>
    <s v="14-16"/>
    <s v="Z"/>
    <n v="20"/>
    <n v="21"/>
    <s v="5"/>
    <s v="05002025"/>
    <s v="2121"/>
    <s v="19-K06-02"/>
    <s v="P°#mß platba H"/>
    <n v="2.2951000000000001"/>
    <n v="2.2951000000000001"/>
    <n v="0"/>
    <x v="33"/>
    <x v="58"/>
    <s v="G408"/>
    <n v="61373"/>
    <n v="0"/>
    <n v="0"/>
    <n v="0"/>
    <n v="142837.84360000002"/>
    <m/>
  </r>
  <r>
    <n v="30222358"/>
    <d v="2022-09-01T00:00:00"/>
    <d v="2022-08-17T00:00:00"/>
    <d v="2022-09-13T00:00:00"/>
    <s v="0952035205"/>
    <d v="2009-02-03T00:00:00"/>
    <s v="111"/>
    <n v="4943"/>
    <n v="331"/>
    <n v="228"/>
    <n v="559"/>
    <n v="1"/>
    <n v="194"/>
    <n v="13"/>
    <n v="14"/>
    <n v="6.4666666666666668"/>
    <n v="14.531506849315068"/>
    <s v="14-16"/>
    <s v="Z"/>
    <n v="27"/>
    <n v="28"/>
    <s v="1"/>
    <s v="05002025"/>
    <s v="2121"/>
    <s v="19-K07-01"/>
    <s v="P°#mß platba H"/>
    <n v="3.0285000000000002"/>
    <n v="3.0285000000000002"/>
    <n v="0"/>
    <x v="0"/>
    <x v="0"/>
    <m/>
    <n v="95269"/>
    <n v="0"/>
    <n v="0"/>
    <n v="0"/>
    <n v="188481.72600000002"/>
    <m/>
  </r>
  <r>
    <n v="30272970"/>
    <d v="2022-07-01T00:00:00"/>
    <d v="2022-07-04T00:00:00"/>
    <d v="2022-07-07T00:00:00"/>
    <s v="0862272499"/>
    <d v="2008-12-27T00:00:00"/>
    <s v="111"/>
    <n v="4937"/>
    <n v="4"/>
    <n v="184"/>
    <n v="188"/>
    <n v="0"/>
    <n v="188"/>
    <n v="14"/>
    <n v="14"/>
    <n v="6.2666666666666666"/>
    <n v="14.515068493150684"/>
    <s v="14-16"/>
    <s v="Z"/>
    <n v="3"/>
    <n v="4"/>
    <s v="6"/>
    <s v="05002025"/>
    <s v="2121"/>
    <s v="19-K02-01"/>
    <s v="P°#mß platba H"/>
    <n v="1.093"/>
    <n v="1.093"/>
    <n v="0"/>
    <x v="34"/>
    <x v="57"/>
    <m/>
    <n v="13812"/>
    <n v="0"/>
    <n v="0"/>
    <n v="0"/>
    <n v="68023.948000000004"/>
    <m/>
  </r>
  <r>
    <n v="30238854"/>
    <d v="2022-04-01T00:00:00"/>
    <d v="2022-04-02T00:00:00"/>
    <d v="2022-04-04T00:00:00"/>
    <s v="0860010613"/>
    <d v="2008-10-01T00:00:00"/>
    <s v="205"/>
    <n v="4931"/>
    <n v="91"/>
    <n v="91"/>
    <n v="182"/>
    <n v="0"/>
    <n v="182"/>
    <n v="14"/>
    <n v="14"/>
    <n v="6.0666666666666664"/>
    <n v="14.498630136986302"/>
    <s v="14-16"/>
    <s v="Z"/>
    <n v="2"/>
    <n v="3"/>
    <s v="5"/>
    <s v="05002025"/>
    <s v="2121"/>
    <s v="19-K02-01"/>
    <s v="P°#mß platba H"/>
    <n v="1.093"/>
    <n v="1.093"/>
    <n v="0"/>
    <x v="2"/>
    <x v="7"/>
    <m/>
    <n v="8522"/>
    <n v="0"/>
    <n v="0"/>
    <n v="0"/>
    <n v="68023.948000000004"/>
    <m/>
  </r>
  <r>
    <n v="30221435"/>
    <d v="2022-01-01T00:00:00"/>
    <d v="2021-11-24T00:00:00"/>
    <d v="2022-01-24T00:00:00"/>
    <s v="0758154452"/>
    <d v="2007-08-15T00:00:00"/>
    <s v="211"/>
    <n v="5215"/>
    <n v="138"/>
    <n v="37"/>
    <n v="175"/>
    <n v="0"/>
    <n v="175"/>
    <n v="14"/>
    <n v="14"/>
    <n v="5.833333333333333"/>
    <n v="14.479452054794521"/>
    <s v="14-16"/>
    <s v="Z"/>
    <n v="61"/>
    <n v="62"/>
    <s v="1"/>
    <s v="05002025"/>
    <s v="2121"/>
    <s v="19-K08-02"/>
    <s v="P°#mß platba H"/>
    <n v="4.5654000000000003"/>
    <n v="4.5654000000000003"/>
    <n v="0"/>
    <x v="9"/>
    <x v="0"/>
    <m/>
    <n v="138813"/>
    <n v="0"/>
    <n v="0"/>
    <n v="0"/>
    <n v="284132.23440000002"/>
    <m/>
  </r>
  <r>
    <n v="30232534"/>
    <d v="2022-07-01T00:00:00"/>
    <d v="2022-06-09T00:00:00"/>
    <d v="2022-07-19T00:00:00"/>
    <s v="0860761110"/>
    <d v="2008-12-15T00:00:00"/>
    <s v="211"/>
    <n v="4924"/>
    <n v="16"/>
    <n v="159"/>
    <n v="175"/>
    <n v="0"/>
    <n v="175"/>
    <n v="14"/>
    <n v="14"/>
    <n v="5.833333333333333"/>
    <n v="14.479452054794521"/>
    <s v="14-16"/>
    <s v="Z"/>
    <n v="40"/>
    <n v="41"/>
    <s v="1"/>
    <s v="05002025"/>
    <s v="2121"/>
    <s v="19-K08-01"/>
    <s v="P°#mß platba H"/>
    <n v="4.9150999999999998"/>
    <n v="4.9150999999999998"/>
    <n v="0"/>
    <x v="0"/>
    <x v="0"/>
    <m/>
    <n v="66030"/>
    <n v="0"/>
    <n v="0"/>
    <n v="0"/>
    <n v="305896.16359999997"/>
    <m/>
  </r>
  <r>
    <n v="30218730"/>
    <d v="2022-03-01T00:00:00"/>
    <d v="2022-02-21T00:00:00"/>
    <d v="2022-03-25T00:00:00"/>
    <s v="0859094665"/>
    <d v="2008-09-09T00:00:00"/>
    <s v="211"/>
    <n v="4913"/>
    <n v="113"/>
    <n v="51"/>
    <n v="164"/>
    <n v="0"/>
    <n v="164"/>
    <n v="14"/>
    <n v="14"/>
    <n v="5.4666666666666668"/>
    <n v="14.449315068493151"/>
    <s v="14-16"/>
    <s v="Z"/>
    <n v="32"/>
    <n v="33"/>
    <s v="1"/>
    <s v="05002025"/>
    <s v="2121"/>
    <s v="19-K08-02"/>
    <s v="P°#mß platba H"/>
    <n v="4.5654000000000003"/>
    <n v="4.5654000000000003"/>
    <n v="0"/>
    <x v="9"/>
    <x v="59"/>
    <s v="U6975"/>
    <n v="103029"/>
    <n v="0"/>
    <n v="0"/>
    <n v="0"/>
    <n v="284132.23440000002"/>
    <m/>
  </r>
  <r>
    <n v="30261766"/>
    <d v="2022-03-01T00:00:00"/>
    <d v="2022-02-03T00:00:00"/>
    <d v="2022-03-02T00:00:00"/>
    <s v="0858274659"/>
    <d v="2008-08-27T00:00:00"/>
    <s v="207"/>
    <n v="4908"/>
    <n v="126"/>
    <n v="33"/>
    <n v="159"/>
    <n v="0"/>
    <n v="159"/>
    <n v="14"/>
    <n v="14"/>
    <n v="5.3"/>
    <n v="14.435616438356165"/>
    <s v="14-16"/>
    <s v="Z"/>
    <n v="27"/>
    <n v="28"/>
    <s v="1"/>
    <s v="05002025"/>
    <s v="2121"/>
    <s v="19-K07-02"/>
    <s v="P°#mß platba H"/>
    <n v="2.6067"/>
    <n v="2.6067"/>
    <n v="0"/>
    <x v="2"/>
    <x v="5"/>
    <s v="U6975"/>
    <n v="78938"/>
    <n v="47"/>
    <n v="0"/>
    <n v="0"/>
    <n v="162230.58120000002"/>
    <m/>
  </r>
  <r>
    <n v="30257618"/>
    <d v="2022-01-01T00:00:00"/>
    <d v="2021-12-05T00:00:00"/>
    <d v="2022-01-03T00:00:00"/>
    <s v="0758252957"/>
    <d v="2007-08-25T00:00:00"/>
    <s v="111"/>
    <n v="5216"/>
    <n v="128"/>
    <n v="26"/>
    <n v="154"/>
    <n v="0"/>
    <n v="154"/>
    <n v="14"/>
    <n v="14"/>
    <n v="5.1333333333333337"/>
    <n v="14.421917808219177"/>
    <s v="14-16"/>
    <s v="Z"/>
    <n v="29"/>
    <n v="30"/>
    <s v="1"/>
    <s v="05002025"/>
    <s v="2121"/>
    <s v="19-K07-02"/>
    <s v="P°#mß platba H"/>
    <n v="2.6067"/>
    <n v="2.6067"/>
    <n v="0"/>
    <x v="2"/>
    <x v="60"/>
    <m/>
    <n v="77196"/>
    <n v="0"/>
    <n v="0"/>
    <n v="0"/>
    <n v="162230.58120000002"/>
    <m/>
  </r>
  <r>
    <n v="30261142"/>
    <d v="2022-02-01T00:00:00"/>
    <d v="2022-02-07T00:00:00"/>
    <d v="2022-02-16T00:00:00"/>
    <s v="0859052634"/>
    <d v="2008-09-05T00:00:00"/>
    <s v="111"/>
    <n v="4903"/>
    <n v="117"/>
    <n v="37"/>
    <n v="154"/>
    <n v="0"/>
    <n v="154"/>
    <n v="14"/>
    <n v="14"/>
    <n v="5.1333333333333337"/>
    <n v="14.421917808219177"/>
    <s v="14-16"/>
    <s v="Z"/>
    <n v="9"/>
    <n v="10"/>
    <s v="1"/>
    <s v="05002025"/>
    <s v="2121"/>
    <s v="19-K03-03"/>
    <s v="P°#mß platba H"/>
    <n v="0.92810000000000004"/>
    <n v="0.92810000000000004"/>
    <n v="0"/>
    <x v="2"/>
    <x v="3"/>
    <s v="Z290"/>
    <n v="28467"/>
    <n v="0"/>
    <n v="0"/>
    <n v="0"/>
    <n v="57761.231599999999"/>
    <m/>
  </r>
  <r>
    <n v="30208868"/>
    <d v="2022-01-01T00:00:00"/>
    <d v="2021-12-14T00:00:00"/>
    <d v="2022-01-05T00:00:00"/>
    <s v="0758184922"/>
    <d v="2007-08-18T00:00:00"/>
    <s v="207"/>
    <n v="5232"/>
    <n v="135"/>
    <n v="17"/>
    <n v="152"/>
    <n v="0"/>
    <n v="152"/>
    <n v="14"/>
    <n v="14"/>
    <n v="5.0666666666666664"/>
    <n v="14.416438356164383"/>
    <s v="14-16"/>
    <s v="Z"/>
    <n v="22"/>
    <n v="23"/>
    <s v="1"/>
    <s v="05002025"/>
    <s v="2121"/>
    <s v="19-K05-02"/>
    <s v="P°#mß platba H"/>
    <n v="1.8166"/>
    <n v="1.8166"/>
    <n v="0"/>
    <x v="2"/>
    <x v="61"/>
    <s v="X7891"/>
    <n v="46097"/>
    <n v="0"/>
    <n v="0"/>
    <n v="0"/>
    <n v="113057.9176"/>
    <m/>
  </r>
  <r>
    <n v="30215256"/>
    <d v="2022-04-01T00:00:00"/>
    <d v="2022-04-02T00:00:00"/>
    <d v="2022-04-13T00:00:00"/>
    <s v="0861075413"/>
    <d v="2008-11-07T00:00:00"/>
    <s v="201"/>
    <n v="4894"/>
    <n v="54"/>
    <n v="91"/>
    <n v="145"/>
    <n v="0"/>
    <n v="145"/>
    <n v="14"/>
    <n v="14"/>
    <n v="4.833333333333333"/>
    <n v="14.397260273972602"/>
    <s v="14-16"/>
    <s v="Z"/>
    <n v="11"/>
    <n v="12"/>
    <s v="5"/>
    <s v="05002025"/>
    <s v="2121"/>
    <s v="19-K04-01"/>
    <s v="P°#mß platba H"/>
    <n v="1.6146"/>
    <n v="1.6146"/>
    <n v="0"/>
    <x v="2"/>
    <x v="5"/>
    <s v="C910"/>
    <n v="33107"/>
    <n v="0"/>
    <n v="0"/>
    <n v="0"/>
    <n v="100486.24560000001"/>
    <m/>
  </r>
  <r>
    <n v="30275779"/>
    <d v="2022-12-01T00:00:00"/>
    <d v="2022-09-14T00:00:00"/>
    <d v="2022-12-08T00:00:00"/>
    <s v="0955076881"/>
    <d v="2009-05-07T00:00:00"/>
    <s v="207"/>
    <n v="4878"/>
    <n v="238"/>
    <n v="256"/>
    <n v="494"/>
    <n v="1"/>
    <n v="129"/>
    <n v="13"/>
    <n v="14"/>
    <n v="4.3"/>
    <n v="14.353424657534246"/>
    <s v="14-16"/>
    <s v="Z"/>
    <n v="85"/>
    <n v="86"/>
    <s v="1"/>
    <s v="05002025"/>
    <s v="2121"/>
    <s v="19-K08-01"/>
    <s v="P°#mß platba H"/>
    <n v="5.7824710000000001"/>
    <n v="5.7824710000000001"/>
    <n v="0"/>
    <x v="3"/>
    <x v="2"/>
    <m/>
    <n v="167858"/>
    <n v="0"/>
    <n v="0"/>
    <n v="0"/>
    <n v="359877.86515600001"/>
    <m/>
  </r>
  <r>
    <n v="30214231"/>
    <d v="2022-07-01T00:00:00"/>
    <d v="2022-07-01T00:00:00"/>
    <d v="2022-07-13T00:00:00"/>
    <s v="0952222953"/>
    <d v="2009-02-22T00:00:00"/>
    <s v="207"/>
    <n v="4877"/>
    <n v="312"/>
    <n v="181"/>
    <n v="493"/>
    <n v="1"/>
    <n v="128"/>
    <n v="13"/>
    <n v="14"/>
    <n v="4.2666666666666666"/>
    <n v="14.35068493150685"/>
    <s v="14-16"/>
    <s v="Z"/>
    <n v="12"/>
    <n v="13"/>
    <s v="1"/>
    <s v="05002025"/>
    <s v="2121"/>
    <s v="19-K04-01"/>
    <s v="P°#mß platba H"/>
    <n v="1.6146"/>
    <n v="1.6146"/>
    <n v="0"/>
    <x v="2"/>
    <x v="0"/>
    <m/>
    <n v="34624"/>
    <n v="0"/>
    <n v="0"/>
    <n v="0"/>
    <n v="100486.24560000001"/>
    <m/>
  </r>
  <r>
    <n v="30246788"/>
    <d v="2022-02-01T00:00:00"/>
    <d v="2022-01-03T00:00:00"/>
    <d v="2022-02-02T00:00:00"/>
    <s v="0858281193"/>
    <d v="2008-08-28T00:00:00"/>
    <s v="111"/>
    <n v="4876"/>
    <n v="125"/>
    <n v="2"/>
    <n v="127"/>
    <n v="0"/>
    <n v="127"/>
    <n v="14"/>
    <n v="14"/>
    <n v="4.2333333333333334"/>
    <n v="14.347945205479451"/>
    <s v="14-16"/>
    <s v="Z"/>
    <n v="30"/>
    <n v="31"/>
    <s v="1"/>
    <s v="05002025"/>
    <s v="2121"/>
    <s v="19-K07-01"/>
    <s v="P°#mß platba H"/>
    <n v="3.0285000000000002"/>
    <n v="3.0285000000000002"/>
    <n v="0"/>
    <x v="3"/>
    <x v="7"/>
    <m/>
    <n v="58367"/>
    <n v="0"/>
    <n v="0"/>
    <n v="0"/>
    <n v="188481.72600000002"/>
    <m/>
  </r>
  <r>
    <n v="30259780"/>
    <d v="2022-05-01T00:00:00"/>
    <d v="2022-01-27T00:00:00"/>
    <d v="2022-05-04T00:00:00"/>
    <s v="0859235421"/>
    <d v="2008-09-23T00:00:00"/>
    <s v="111"/>
    <n v="4874"/>
    <n v="99"/>
    <n v="26"/>
    <n v="125"/>
    <n v="0"/>
    <n v="125"/>
    <n v="14"/>
    <n v="14"/>
    <n v="4.166666666666667"/>
    <n v="14.342465753424657"/>
    <s v="14-16"/>
    <s v="Z"/>
    <n v="97"/>
    <n v="98"/>
    <s v="1"/>
    <s v="05002025"/>
    <s v="2121"/>
    <s v="19-K08-01"/>
    <s v="P°#mß platba H"/>
    <n v="6.534192"/>
    <n v="6.534192"/>
    <n v="0"/>
    <x v="3"/>
    <x v="29"/>
    <m/>
    <n v="204767"/>
    <n v="0"/>
    <n v="0"/>
    <n v="0"/>
    <n v="406661.97331199999"/>
    <m/>
  </r>
  <r>
    <n v="30226303"/>
    <d v="2022-02-01T00:00:00"/>
    <d v="2021-12-10T00:00:00"/>
    <d v="2022-02-22T00:00:00"/>
    <s v="0759274791"/>
    <d v="2007-09-27T00:00:00"/>
    <s v="207"/>
    <n v="5188"/>
    <n v="95"/>
    <n v="21"/>
    <n v="116"/>
    <n v="0"/>
    <n v="116"/>
    <n v="14"/>
    <n v="14"/>
    <n v="3.8666666666666667"/>
    <n v="14.317808219178083"/>
    <s v="14-16"/>
    <s v="Z"/>
    <n v="74"/>
    <n v="75"/>
    <s v="5"/>
    <s v="05002025"/>
    <s v="2121"/>
    <s v="19-K08-01"/>
    <s v="P°#mß platba H"/>
    <n v="5.1463989999999997"/>
    <n v="5.1463989999999997"/>
    <n v="0"/>
    <x v="5"/>
    <x v="8"/>
    <s v="F608"/>
    <n v="173837"/>
    <n v="0"/>
    <n v="0"/>
    <n v="0"/>
    <n v="320291.28816399997"/>
    <m/>
  </r>
  <r>
    <n v="30226291"/>
    <d v="2022-04-01T00:00:00"/>
    <d v="2022-03-10T00:00:00"/>
    <d v="2022-04-05T00:00:00"/>
    <s v="0861194532"/>
    <d v="2008-11-19T00:00:00"/>
    <s v="207"/>
    <n v="4859"/>
    <n v="42"/>
    <n v="68"/>
    <n v="110"/>
    <n v="0"/>
    <n v="110"/>
    <n v="14"/>
    <n v="14"/>
    <n v="3.6666666666666665"/>
    <n v="14.301369863013699"/>
    <s v="14-16"/>
    <s v="Z"/>
    <n v="26"/>
    <n v="27"/>
    <s v="1"/>
    <s v="05002025"/>
    <s v="2121"/>
    <s v="19-K06-02"/>
    <s v="P°#mß platba H"/>
    <n v="2.2951000000000001"/>
    <n v="2.2951000000000001"/>
    <n v="0"/>
    <x v="2"/>
    <x v="0"/>
    <m/>
    <n v="60151"/>
    <n v="0"/>
    <n v="0"/>
    <n v="0"/>
    <n v="142837.84360000002"/>
    <m/>
  </r>
  <r>
    <n v="30223202"/>
    <d v="2022-12-01T00:00:00"/>
    <d v="2022-11-10T00:00:00"/>
    <d v="2022-12-07T00:00:00"/>
    <s v="0957234751"/>
    <d v="2009-07-23T00:00:00"/>
    <s v="111"/>
    <n v="4858"/>
    <n v="161"/>
    <n v="313"/>
    <n v="474"/>
    <n v="1"/>
    <n v="109"/>
    <n v="13"/>
    <n v="14"/>
    <n v="3.6333333333333333"/>
    <n v="14.298630136986301"/>
    <s v="14-16"/>
    <s v="Z"/>
    <n v="27"/>
    <n v="28"/>
    <s v="1"/>
    <s v="05002025"/>
    <s v="2121"/>
    <s v="19-K07-01"/>
    <s v="P°#mß platba H"/>
    <n v="3.0285000000000002"/>
    <n v="3.0285000000000002"/>
    <n v="0"/>
    <x v="2"/>
    <x v="0"/>
    <m/>
    <n v="65222"/>
    <n v="0"/>
    <n v="0"/>
    <n v="0"/>
    <n v="188481.72600000002"/>
    <m/>
  </r>
  <r>
    <n v="30233130"/>
    <d v="2022-11-01T00:00:00"/>
    <d v="2022-09-14T00:00:00"/>
    <d v="2022-11-04T00:00:00"/>
    <s v="0955302084"/>
    <d v="2009-05-30T00:00:00"/>
    <s v="205"/>
    <n v="4855"/>
    <n v="215"/>
    <n v="256"/>
    <n v="471"/>
    <n v="1"/>
    <n v="106"/>
    <n v="13"/>
    <n v="14"/>
    <n v="3.5333333333333332"/>
    <n v="14.29041095890411"/>
    <s v="14-16"/>
    <s v="Z"/>
    <n v="51"/>
    <n v="52"/>
    <s v="1"/>
    <s v="05002025"/>
    <s v="2121"/>
    <s v="19-K08-01"/>
    <s v="P°#mß platba H"/>
    <n v="4.9150999999999998"/>
    <n v="4.9150999999999998"/>
    <n v="0"/>
    <x v="3"/>
    <x v="2"/>
    <m/>
    <n v="99181"/>
    <n v="0"/>
    <n v="0"/>
    <n v="0"/>
    <n v="305896.16359999997"/>
    <m/>
  </r>
  <r>
    <n v="30228172"/>
    <d v="2022-12-01T00:00:00"/>
    <d v="2022-11-15T00:00:00"/>
    <d v="2022-12-16T00:00:00"/>
    <s v="0958042624"/>
    <d v="2009-08-04T00:00:00"/>
    <s v="211"/>
    <n v="4851"/>
    <n v="149"/>
    <n v="318"/>
    <n v="467"/>
    <n v="1"/>
    <n v="102"/>
    <n v="13"/>
    <n v="14"/>
    <n v="3.4"/>
    <n v="14.27945205479452"/>
    <s v="14-16"/>
    <s v="Z"/>
    <n v="31"/>
    <n v="32"/>
    <s v="1"/>
    <s v="05002025"/>
    <s v="2121"/>
    <s v="19-K08-01"/>
    <s v="P°#mß platba H"/>
    <n v="4.9150999999999998"/>
    <n v="4.9150999999999998"/>
    <n v="0"/>
    <x v="3"/>
    <x v="0"/>
    <m/>
    <n v="79449"/>
    <n v="0"/>
    <n v="0"/>
    <n v="0"/>
    <n v="305896.16359999997"/>
    <m/>
  </r>
  <r>
    <n v="30232535"/>
    <d v="2022-04-01T00:00:00"/>
    <d v="2022-03-17T00:00:00"/>
    <d v="2022-04-21T00:00:00"/>
    <s v="0860761110"/>
    <d v="2008-12-15T00:00:00"/>
    <s v="211"/>
    <n v="4840"/>
    <n v="16"/>
    <n v="75"/>
    <n v="91"/>
    <n v="0"/>
    <n v="91"/>
    <n v="14"/>
    <n v="14"/>
    <n v="3.0333333333333332"/>
    <n v="14.24931506849315"/>
    <s v="14-16"/>
    <s v="Z"/>
    <n v="35"/>
    <n v="36"/>
    <s v="1"/>
    <s v="05002025"/>
    <s v="2121"/>
    <s v="19-K07-02"/>
    <s v="P°#mß platba H"/>
    <n v="2.6067"/>
    <n v="2.6067"/>
    <n v="0"/>
    <x v="2"/>
    <x v="52"/>
    <m/>
    <n v="81390"/>
    <n v="0"/>
    <n v="0"/>
    <n v="0"/>
    <n v="162230.58120000002"/>
    <m/>
  </r>
  <r>
    <n v="30215257"/>
    <d v="2022-03-01T00:00:00"/>
    <d v="2022-01-26T00:00:00"/>
    <d v="2022-03-03T00:00:00"/>
    <s v="0861075413"/>
    <d v="2008-11-07T00:00:00"/>
    <s v="201"/>
    <n v="4828"/>
    <n v="54"/>
    <n v="25"/>
    <n v="79"/>
    <n v="0"/>
    <n v="79"/>
    <n v="14"/>
    <n v="14"/>
    <n v="2.6333333333333333"/>
    <n v="14.216438356164383"/>
    <s v="14-16"/>
    <s v="Z"/>
    <n v="36"/>
    <n v="37"/>
    <s v="5"/>
    <s v="05002025"/>
    <s v="2121"/>
    <s v="19-K08-02"/>
    <s v="P°#mß platba H"/>
    <n v="4.5654000000000003"/>
    <n v="4.5654000000000003"/>
    <n v="0"/>
    <x v="2"/>
    <x v="0"/>
    <m/>
    <n v="105078"/>
    <n v="0"/>
    <n v="0"/>
    <n v="0"/>
    <n v="284132.23440000002"/>
    <m/>
  </r>
  <r>
    <n v="30212864"/>
    <d v="2022-01-01T00:00:00"/>
    <d v="2022-01-04T00:00:00"/>
    <d v="2022-01-14T00:00:00"/>
    <s v="0860214641"/>
    <d v="2008-10-21T00:00:00"/>
    <s v="207"/>
    <n v="4823"/>
    <n v="71"/>
    <n v="3"/>
    <n v="74"/>
    <n v="0"/>
    <n v="74"/>
    <n v="14"/>
    <n v="14"/>
    <n v="2.4666666666666668"/>
    <n v="14.202739726027398"/>
    <s v="14-16"/>
    <s v="Z"/>
    <n v="10"/>
    <n v="11"/>
    <s v="1"/>
    <s v="05002025"/>
    <s v="2121"/>
    <s v="19-K03-02"/>
    <s v="P°#mß platba H"/>
    <n v="1.3039000000000001"/>
    <n v="1.3039000000000001"/>
    <n v="0"/>
    <x v="5"/>
    <x v="14"/>
    <s v="F420"/>
    <n v="21658"/>
    <n v="0"/>
    <n v="0"/>
    <n v="0"/>
    <n v="81149.520400000009"/>
    <m/>
  </r>
  <r>
    <n v="30268910"/>
    <d v="2022-06-01T00:00:00"/>
    <d v="2022-05-26T00:00:00"/>
    <d v="2022-06-28T00:00:00"/>
    <s v="0953162804"/>
    <d v="2009-03-16T00:00:00"/>
    <s v="111"/>
    <n v="4819"/>
    <n v="290"/>
    <n v="145"/>
    <n v="435"/>
    <n v="1"/>
    <n v="70"/>
    <n v="13"/>
    <n v="14"/>
    <n v="2.3333333333333335"/>
    <n v="14.191780821917808"/>
    <s v="14-16"/>
    <s v="Z"/>
    <n v="33"/>
    <n v="34"/>
    <s v="1"/>
    <s v="05002025"/>
    <s v="2121"/>
    <s v="19-K08-01"/>
    <s v="P°#mß platba H"/>
    <n v="4.9150999999999998"/>
    <n v="4.9150999999999998"/>
    <n v="0"/>
    <x v="2"/>
    <x v="0"/>
    <m/>
    <n v="79136"/>
    <n v="0"/>
    <n v="0"/>
    <n v="0"/>
    <n v="305896.16359999997"/>
    <m/>
  </r>
  <r>
    <n v="30226898"/>
    <d v="2022-08-01T00:00:00"/>
    <d v="2022-06-06T00:00:00"/>
    <d v="2022-08-11T00:00:00"/>
    <s v="0954058919"/>
    <d v="2009-04-05T00:00:00"/>
    <s v="207"/>
    <n v="4810"/>
    <n v="270"/>
    <n v="156"/>
    <n v="426"/>
    <n v="1"/>
    <n v="61"/>
    <n v="13"/>
    <n v="14"/>
    <n v="2.0333333333333332"/>
    <n v="14.167123287671233"/>
    <s v="14-16"/>
    <s v="Z"/>
    <n v="66"/>
    <n v="67"/>
    <s v="1"/>
    <s v="05002025"/>
    <s v="2121"/>
    <s v="19-K08-01"/>
    <s v="P°#mß platba H"/>
    <n v="4.9154"/>
    <n v="4.9150999999999998"/>
    <n v="2.9999999999999997E-4"/>
    <x v="2"/>
    <x v="62"/>
    <m/>
    <n v="154490"/>
    <n v="52.16"/>
    <n v="0"/>
    <n v="52.16"/>
    <n v="305914.83439999999"/>
    <m/>
  </r>
  <r>
    <n v="30264771"/>
    <d v="2022-06-01T00:00:00"/>
    <d v="2022-06-07T00:00:00"/>
    <d v="2022-06-28T00:00:00"/>
    <s v="0954075089"/>
    <d v="2009-04-07T00:00:00"/>
    <s v="207"/>
    <n v="4809"/>
    <n v="268"/>
    <n v="157"/>
    <n v="425"/>
    <n v="1"/>
    <n v="60"/>
    <n v="13"/>
    <n v="14"/>
    <n v="2"/>
    <n v="14.164383561643836"/>
    <s v="14-16"/>
    <s v="Z"/>
    <n v="21"/>
    <n v="22"/>
    <s v="1"/>
    <s v="05002025"/>
    <s v="2121"/>
    <s v="19-K06-01"/>
    <s v="P°#mß platba H"/>
    <n v="2.5385"/>
    <n v="2.5385"/>
    <n v="0"/>
    <x v="2"/>
    <x v="0"/>
    <m/>
    <n v="42544"/>
    <n v="0"/>
    <n v="0"/>
    <n v="0"/>
    <n v="157986.08600000001"/>
    <m/>
  </r>
  <r>
    <n v="30265617"/>
    <d v="2022-09-01T00:00:00"/>
    <d v="2022-07-11T00:00:00"/>
    <d v="2022-09-06T00:00:00"/>
    <s v="0956134696"/>
    <d v="2009-06-13T00:00:00"/>
    <s v="111"/>
    <n v="4776"/>
    <n v="201"/>
    <n v="191"/>
    <n v="392"/>
    <n v="1"/>
    <n v="27"/>
    <n v="13"/>
    <n v="14"/>
    <n v="0.9"/>
    <n v="14.073972602739726"/>
    <s v="14-16"/>
    <s v="Z"/>
    <n v="57"/>
    <n v="58"/>
    <s v="1"/>
    <s v="05002025"/>
    <s v="2121"/>
    <s v="19-K08-01"/>
    <s v="P°#mß platba H"/>
    <n v="4.9150999999999998"/>
    <n v="4.9150999999999998"/>
    <n v="0"/>
    <x v="3"/>
    <x v="49"/>
    <m/>
    <n v="139154"/>
    <n v="0"/>
    <n v="0"/>
    <n v="0"/>
    <n v="305896.16359999997"/>
    <m/>
  </r>
  <r>
    <n v="30264773"/>
    <d v="2022-05-01T00:00:00"/>
    <d v="2022-04-13T00:00:00"/>
    <d v="2022-05-10T00:00:00"/>
    <s v="0954075089"/>
    <d v="2009-04-07T00:00:00"/>
    <s v="207"/>
    <n v="4754"/>
    <n v="268"/>
    <n v="102"/>
    <n v="370"/>
    <n v="1"/>
    <n v="5"/>
    <n v="13"/>
    <n v="14"/>
    <n v="0.16666666666666666"/>
    <n v="14.013698630136986"/>
    <s v="14-16"/>
    <s v="Z"/>
    <n v="27"/>
    <n v="28"/>
    <s v="1"/>
    <s v="05002025"/>
    <s v="2121"/>
    <s v="19-K07-01"/>
    <s v="P°#mß platba H"/>
    <n v="3.0285000000000002"/>
    <n v="3.0285000000000002"/>
    <n v="0"/>
    <x v="2"/>
    <x v="63"/>
    <s v="K420"/>
    <n v="60915"/>
    <n v="0"/>
    <n v="0"/>
    <n v="0"/>
    <n v="188481.72600000002"/>
    <m/>
  </r>
  <r>
    <n v="30233698"/>
    <d v="2022-08-01T00:00:00"/>
    <d v="2022-08-10T00:00:00"/>
    <d v="2022-08-31T00:00:00"/>
    <s v="0958154714"/>
    <d v="2009-08-15T00:00:00"/>
    <s v="207"/>
    <n v="4743"/>
    <n v="138"/>
    <n v="221"/>
    <n v="359"/>
    <n v="0"/>
    <n v="359"/>
    <n v="13"/>
    <n v="13"/>
    <n v="11.966666666666667"/>
    <n v="13.983561643835616"/>
    <s v="11-13"/>
    <s v="Z"/>
    <n v="21"/>
    <n v="22"/>
    <s v="1"/>
    <s v="05002025"/>
    <s v="2121"/>
    <s v="19-K05-01"/>
    <s v="P°#mß platba H"/>
    <n v="2.0066000000000002"/>
    <n v="2.0066000000000002"/>
    <n v="0"/>
    <x v="31"/>
    <x v="64"/>
    <m/>
    <n v="48199"/>
    <n v="0"/>
    <n v="0"/>
    <n v="0"/>
    <n v="124882.75760000001"/>
    <m/>
  </r>
  <r>
    <n v="30250461"/>
    <d v="2022-02-01T00:00:00"/>
    <d v="2022-01-11T00:00:00"/>
    <d v="2022-02-02T00:00:00"/>
    <s v="0951220028"/>
    <d v="2009-01-22T00:00:00"/>
    <s v="211"/>
    <n v="4737"/>
    <n v="343"/>
    <n v="10"/>
    <n v="353"/>
    <n v="0"/>
    <n v="353"/>
    <n v="13"/>
    <n v="13"/>
    <n v="11.766666666666667"/>
    <n v="13.967123287671233"/>
    <s v="11-13"/>
    <s v="Z"/>
    <n v="22"/>
    <n v="23"/>
    <s v="1"/>
    <s v="05002025"/>
    <s v="2121"/>
    <s v="19-K06-02"/>
    <s v="P°#mß platba H"/>
    <n v="2.2951000000000001"/>
    <n v="2.2951000000000001"/>
    <n v="0"/>
    <x v="2"/>
    <x v="3"/>
    <m/>
    <n v="56194"/>
    <n v="0"/>
    <n v="0"/>
    <n v="0"/>
    <n v="142837.84360000002"/>
    <m/>
  </r>
  <r>
    <n v="30264775"/>
    <d v="2022-08-01T00:00:00"/>
    <d v="2022-07-12T00:00:00"/>
    <d v="2022-08-18T00:00:00"/>
    <s v="0957305085"/>
    <d v="2009-07-30T00:00:00"/>
    <s v="207"/>
    <n v="4730"/>
    <n v="154"/>
    <n v="192"/>
    <n v="346"/>
    <n v="0"/>
    <n v="346"/>
    <n v="13"/>
    <n v="13"/>
    <n v="11.533333333333333"/>
    <n v="13.947945205479453"/>
    <s v="11-13"/>
    <s v="Z"/>
    <n v="37"/>
    <n v="38"/>
    <s v="1"/>
    <s v="05002025"/>
    <s v="2121"/>
    <s v="19-K08-01"/>
    <s v="P°#mß platba H"/>
    <n v="4.9150999999999998"/>
    <n v="4.9150999999999998"/>
    <n v="0"/>
    <x v="11"/>
    <x v="0"/>
    <m/>
    <n v="60844"/>
    <n v="0"/>
    <n v="0"/>
    <n v="0"/>
    <n v="305896.16359999997"/>
    <m/>
  </r>
  <r>
    <n v="30271656"/>
    <d v="2022-07-01T00:00:00"/>
    <d v="2022-06-07T00:00:00"/>
    <d v="2022-07-12T00:00:00"/>
    <s v="0957132528"/>
    <d v="2009-07-13T00:00:00"/>
    <s v="111"/>
    <n v="4712"/>
    <n v="171"/>
    <n v="157"/>
    <n v="328"/>
    <n v="0"/>
    <n v="328"/>
    <n v="13"/>
    <n v="13"/>
    <n v="10.933333333333334"/>
    <n v="13.898630136986302"/>
    <s v="11-13"/>
    <s v="Z"/>
    <n v="35"/>
    <n v="36"/>
    <s v="1"/>
    <s v="05002025"/>
    <s v="2121"/>
    <s v="19-K08-01"/>
    <s v="P°#mß platba H"/>
    <n v="4.9150999999999998"/>
    <n v="4.9150999999999998"/>
    <n v="0"/>
    <x v="2"/>
    <x v="0"/>
    <m/>
    <n v="58378"/>
    <n v="0"/>
    <n v="0"/>
    <n v="0"/>
    <n v="305896.16359999997"/>
    <m/>
  </r>
  <r>
    <n v="30211825"/>
    <d v="2022-03-01T00:00:00"/>
    <d v="2021-11-11T00:00:00"/>
    <d v="2022-03-15T00:00:00"/>
    <s v="0853304683"/>
    <d v="2008-03-30T00:00:00"/>
    <s v="207"/>
    <n v="4974"/>
    <n v="276"/>
    <n v="50"/>
    <n v="326"/>
    <n v="0"/>
    <n v="326"/>
    <n v="13"/>
    <n v="13"/>
    <n v="10.866666666666667"/>
    <n v="13.893150684931507"/>
    <s v="11-13"/>
    <s v="Z"/>
    <n v="124"/>
    <n v="125"/>
    <s v="6"/>
    <s v="05002025"/>
    <s v="2121"/>
    <s v="19-K08-02"/>
    <s v="P°#mß platba H"/>
    <n v="7.6269039999999997"/>
    <n v="7.6269039999999997"/>
    <n v="0"/>
    <x v="35"/>
    <x v="4"/>
    <s v="U071"/>
    <n v="267136"/>
    <n v="47"/>
    <n v="0"/>
    <n v="0"/>
    <n v="474667.99734399997"/>
    <m/>
  </r>
  <r>
    <n v="30224126"/>
    <d v="2022-01-01T00:00:00"/>
    <d v="2021-12-31T00:00:00"/>
    <d v="2022-01-04T00:00:00"/>
    <s v="0852218741"/>
    <d v="2008-02-21T00:00:00"/>
    <s v="111"/>
    <n v="5062"/>
    <n v="314"/>
    <n v="0"/>
    <n v="314"/>
    <n v="0"/>
    <n v="314"/>
    <n v="13"/>
    <n v="13"/>
    <n v="10.466666666666667"/>
    <n v="13.860273972602739"/>
    <s v="11-13"/>
    <s v="Z"/>
    <n v="4"/>
    <n v="5"/>
    <s v="6"/>
    <s v="05002025"/>
    <s v="2121"/>
    <s v="19-K02-03"/>
    <s v="P°#mß platba H"/>
    <n v="0.74470000000000003"/>
    <n v="0.74470000000000003"/>
    <n v="0"/>
    <x v="2"/>
    <x v="32"/>
    <m/>
    <n v="10059"/>
    <n v="0"/>
    <n v="0"/>
    <n v="0"/>
    <n v="46347.1492"/>
    <m/>
  </r>
  <r>
    <n v="30265619"/>
    <d v="2022-06-01T00:00:00"/>
    <d v="2022-04-12T00:00:00"/>
    <d v="2022-06-08T00:00:00"/>
    <s v="0956024443"/>
    <d v="2009-06-02T00:00:00"/>
    <s v="111"/>
    <n v="4697"/>
    <n v="212"/>
    <n v="101"/>
    <n v="313"/>
    <n v="0"/>
    <n v="313"/>
    <n v="13"/>
    <n v="13"/>
    <n v="10.433333333333334"/>
    <n v="13.857534246575343"/>
    <s v="11-13"/>
    <s v="Z"/>
    <n v="57"/>
    <n v="58"/>
    <s v="5"/>
    <s v="05002025"/>
    <s v="2121"/>
    <s v="19-K08-01"/>
    <s v="P°#mß platba H"/>
    <n v="4.9150999999999998"/>
    <n v="4.9150999999999998"/>
    <n v="0"/>
    <x v="36"/>
    <x v="50"/>
    <s v="U6975"/>
    <n v="152404"/>
    <n v="0"/>
    <n v="0"/>
    <n v="0"/>
    <n v="305896.16359999997"/>
    <m/>
  </r>
  <r>
    <n v="30280289"/>
    <d v="2022-12-01T00:00:00"/>
    <d v="2022-11-04T00:00:00"/>
    <d v="2022-12-16T00:00:00"/>
    <s v="0962255107"/>
    <d v="2009-12-25T00:00:00"/>
    <s v="111"/>
    <n v="4697"/>
    <n v="6"/>
    <n v="307"/>
    <n v="313"/>
    <n v="0"/>
    <n v="313"/>
    <n v="13"/>
    <n v="13"/>
    <n v="10.433333333333334"/>
    <n v="13.857534246575343"/>
    <s v="11-13"/>
    <s v="Z"/>
    <n v="42"/>
    <n v="43"/>
    <s v="1"/>
    <s v="05002025"/>
    <s v="2121"/>
    <s v="19-K08-01"/>
    <s v="P°#mß platba H"/>
    <n v="4.9150999999999998"/>
    <n v="4.9150999999999998"/>
    <n v="0"/>
    <x v="3"/>
    <x v="0"/>
    <m/>
    <n v="105696"/>
    <n v="0"/>
    <n v="0"/>
    <n v="0"/>
    <n v="305896.16359999997"/>
    <m/>
  </r>
  <r>
    <n v="30276401"/>
    <d v="2022-12-01T00:00:00"/>
    <d v="2022-12-02T00:00:00"/>
    <d v="2022-12-16T00:00:00"/>
    <s v="1051272992"/>
    <d v="2010-01-27T00:00:00"/>
    <s v="207"/>
    <n v="4692"/>
    <n v="338"/>
    <n v="335"/>
    <n v="673"/>
    <n v="1"/>
    <n v="308"/>
    <n v="12"/>
    <n v="13"/>
    <n v="10.266666666666667"/>
    <n v="13.843835616438357"/>
    <s v="11-13"/>
    <s v="Z"/>
    <n v="14"/>
    <n v="15"/>
    <s v="1"/>
    <s v="05002025"/>
    <s v="2121"/>
    <s v="19-K04-01"/>
    <s v="P°#mß platba H"/>
    <n v="1.6146"/>
    <n v="1.6146"/>
    <n v="0"/>
    <x v="3"/>
    <x v="2"/>
    <m/>
    <n v="39889"/>
    <n v="0"/>
    <n v="0"/>
    <n v="0"/>
    <n v="100486.24560000001"/>
    <m/>
  </r>
  <r>
    <n v="30228173"/>
    <d v="2022-08-01T00:00:00"/>
    <d v="2022-06-02T00:00:00"/>
    <d v="2022-08-08T00:00:00"/>
    <s v="0958042624"/>
    <d v="2009-08-04T00:00:00"/>
    <s v="211"/>
    <n v="4685"/>
    <n v="149"/>
    <n v="152"/>
    <n v="301"/>
    <n v="0"/>
    <n v="301"/>
    <n v="13"/>
    <n v="13"/>
    <n v="10.033333333333333"/>
    <n v="13.824657534246576"/>
    <s v="11-13"/>
    <s v="Z"/>
    <n v="67"/>
    <n v="68"/>
    <s v="1"/>
    <s v="05002025"/>
    <s v="2121"/>
    <s v="19-K08-01"/>
    <s v="P°#mß platba H"/>
    <n v="4.9150999999999998"/>
    <n v="4.9150999999999998"/>
    <n v="0"/>
    <x v="3"/>
    <x v="49"/>
    <m/>
    <n v="174393"/>
    <n v="0"/>
    <n v="0"/>
    <n v="0"/>
    <n v="305896.16359999997"/>
    <m/>
  </r>
  <r>
    <n v="30216442"/>
    <d v="2022-11-01T00:00:00"/>
    <d v="2022-10-11T00:00:00"/>
    <d v="2022-11-03T00:00:00"/>
    <s v="0962154930"/>
    <d v="2009-12-15T00:00:00"/>
    <s v="111"/>
    <n v="4683"/>
    <n v="16"/>
    <n v="283"/>
    <n v="299"/>
    <n v="0"/>
    <n v="299"/>
    <n v="13"/>
    <n v="13"/>
    <n v="9.9666666666666668"/>
    <n v="13.819178082191781"/>
    <s v="11-13"/>
    <s v="Z"/>
    <n v="23"/>
    <n v="24"/>
    <s v="1"/>
    <s v="05002025"/>
    <s v="2121"/>
    <s v="19-K06-01"/>
    <s v="P°#mß platba H"/>
    <n v="2.5385"/>
    <n v="2.5385"/>
    <n v="0"/>
    <x v="2"/>
    <x v="31"/>
    <m/>
    <n v="45154"/>
    <n v="0"/>
    <n v="0"/>
    <n v="0"/>
    <n v="157986.08600000001"/>
    <m/>
  </r>
  <r>
    <n v="30264120"/>
    <d v="2022-10-01T00:00:00"/>
    <d v="2022-10-15T00:00:00"/>
    <d v="2022-10-19T00:00:00"/>
    <s v="0962224670"/>
    <d v="2009-12-22T00:00:00"/>
    <s v="111"/>
    <n v="4680"/>
    <n v="9"/>
    <n v="287"/>
    <n v="296"/>
    <n v="0"/>
    <n v="296"/>
    <n v="13"/>
    <n v="13"/>
    <n v="9.8666666666666671"/>
    <n v="13.810958904109588"/>
    <s v="11-13"/>
    <s v="Z"/>
    <n v="4"/>
    <n v="5"/>
    <s v="1"/>
    <s v="05002025"/>
    <s v="2121"/>
    <s v="19-K02-01"/>
    <s v="P°#mß platba H"/>
    <n v="1.093"/>
    <n v="1.093"/>
    <n v="0"/>
    <x v="0"/>
    <x v="8"/>
    <s v="F900"/>
    <n v="12504"/>
    <n v="0"/>
    <n v="0"/>
    <n v="0"/>
    <n v="68023.948000000004"/>
    <m/>
  </r>
  <r>
    <n v="30263489"/>
    <d v="2022-09-01T00:00:00"/>
    <d v="2022-08-17T00:00:00"/>
    <d v="2022-09-08T00:00:00"/>
    <s v="0961115419"/>
    <d v="2009-11-11T00:00:00"/>
    <s v="111"/>
    <n v="4662"/>
    <n v="50"/>
    <n v="228"/>
    <n v="278"/>
    <n v="0"/>
    <n v="278"/>
    <n v="13"/>
    <n v="13"/>
    <n v="9.2666666666666675"/>
    <n v="13.761643835616438"/>
    <s v="11-13"/>
    <s v="Z"/>
    <n v="22"/>
    <n v="23"/>
    <s v="1"/>
    <s v="05002025"/>
    <s v="2121"/>
    <s v="19-K06-01"/>
    <s v="P°#mß platba H"/>
    <n v="2.5385"/>
    <n v="2.5385"/>
    <n v="0"/>
    <x v="0"/>
    <x v="0"/>
    <m/>
    <n v="49244"/>
    <n v="0"/>
    <n v="0"/>
    <n v="0"/>
    <n v="157986.08600000001"/>
    <m/>
  </r>
  <r>
    <n v="30256754"/>
    <d v="2022-05-01T00:00:00"/>
    <d v="2022-04-14T00:00:00"/>
    <d v="2022-05-02T00:00:00"/>
    <s v="0957174460"/>
    <d v="2009-07-17T00:00:00"/>
    <s v="111"/>
    <n v="4654"/>
    <n v="167"/>
    <n v="103"/>
    <n v="270"/>
    <n v="0"/>
    <n v="270"/>
    <n v="13"/>
    <n v="13"/>
    <n v="9"/>
    <n v="13.739726027397261"/>
    <s v="11-13"/>
    <s v="Z"/>
    <n v="18"/>
    <n v="19"/>
    <s v="1"/>
    <s v="05002025"/>
    <s v="2121"/>
    <s v="19-K05-01"/>
    <s v="P°#mß platba H"/>
    <n v="2.0066000000000002"/>
    <n v="2.0066000000000002"/>
    <n v="0"/>
    <x v="2"/>
    <x v="0"/>
    <m/>
    <n v="38948"/>
    <n v="0"/>
    <n v="0"/>
    <n v="0"/>
    <n v="124882.75760000001"/>
    <m/>
  </r>
  <r>
    <n v="30233699"/>
    <d v="2022-06-01T00:00:00"/>
    <d v="2022-05-11T00:00:00"/>
    <d v="2022-06-24T00:00:00"/>
    <s v="0958154714"/>
    <d v="2009-08-15T00:00:00"/>
    <s v="207"/>
    <n v="4652"/>
    <n v="138"/>
    <n v="130"/>
    <n v="268"/>
    <n v="0"/>
    <n v="268"/>
    <n v="13"/>
    <n v="13"/>
    <n v="8.9333333333333336"/>
    <n v="13.734246575342466"/>
    <s v="11-13"/>
    <s v="Z"/>
    <n v="44"/>
    <n v="45"/>
    <s v="1"/>
    <s v="05002025"/>
    <s v="2121"/>
    <s v="19-K08-01"/>
    <s v="P°#mß platba H"/>
    <n v="4.9150999999999998"/>
    <n v="4.9150999999999998"/>
    <n v="0"/>
    <x v="2"/>
    <x v="0"/>
    <m/>
    <n v="123714"/>
    <n v="0"/>
    <n v="0"/>
    <n v="0"/>
    <n v="305896.16359999997"/>
    <m/>
  </r>
  <r>
    <n v="30264776"/>
    <d v="2022-05-01T00:00:00"/>
    <d v="2022-04-07T00:00:00"/>
    <d v="2022-05-20T00:00:00"/>
    <s v="0957305085"/>
    <d v="2009-07-30T00:00:00"/>
    <s v="207"/>
    <n v="4634"/>
    <n v="154"/>
    <n v="96"/>
    <n v="250"/>
    <n v="0"/>
    <n v="250"/>
    <n v="13"/>
    <n v="13"/>
    <n v="8.3333333333333339"/>
    <n v="13.684931506849315"/>
    <s v="11-13"/>
    <s v="Z"/>
    <n v="43"/>
    <n v="44"/>
    <s v="1"/>
    <s v="05002025"/>
    <s v="2121"/>
    <s v="19-K08-01"/>
    <s v="P°#mß platba H"/>
    <n v="4.9150999999999998"/>
    <n v="4.9150999999999998"/>
    <n v="0"/>
    <x v="1"/>
    <x v="0"/>
    <m/>
    <n v="122315"/>
    <n v="0"/>
    <n v="0"/>
    <n v="0"/>
    <n v="305896.16359999997"/>
    <m/>
  </r>
  <r>
    <n v="30211570"/>
    <d v="2022-01-01T00:00:00"/>
    <d v="2021-11-29T00:00:00"/>
    <d v="2022-01-15T00:00:00"/>
    <s v="0856024928"/>
    <d v="2008-06-02T00:00:00"/>
    <s v="207"/>
    <n v="4928"/>
    <n v="212"/>
    <n v="32"/>
    <n v="244"/>
    <n v="0"/>
    <n v="244"/>
    <n v="13"/>
    <n v="13"/>
    <n v="8.1333333333333329"/>
    <n v="13.668493150684931"/>
    <s v="11-13"/>
    <s v="Z"/>
    <n v="47"/>
    <n v="48"/>
    <s v="1"/>
    <s v="05002025"/>
    <s v="2121"/>
    <s v="19-K08-02"/>
    <s v="P°#mß platba H"/>
    <n v="4.5654000000000003"/>
    <n v="4.5654000000000003"/>
    <n v="0"/>
    <x v="2"/>
    <x v="0"/>
    <m/>
    <n v="134987"/>
    <n v="0"/>
    <n v="0"/>
    <n v="0"/>
    <n v="284132.23440000002"/>
    <m/>
  </r>
  <r>
    <n v="30215921"/>
    <d v="2022-01-01T00:00:00"/>
    <d v="2021-12-10T00:00:00"/>
    <d v="2022-01-12T00:00:00"/>
    <s v="0855294682"/>
    <d v="2008-05-29T00:00:00"/>
    <s v="111"/>
    <n v="4943"/>
    <n v="216"/>
    <n v="21"/>
    <n v="237"/>
    <n v="0"/>
    <n v="237"/>
    <n v="13"/>
    <n v="13"/>
    <n v="7.9"/>
    <n v="13.64931506849315"/>
    <s v="11-13"/>
    <s v="Z"/>
    <n v="33"/>
    <n v="34"/>
    <s v="1"/>
    <s v="05002025"/>
    <s v="2121"/>
    <s v="19-K08-02"/>
    <s v="P°#mß platba H"/>
    <n v="4.5654000000000003"/>
    <n v="4.5654000000000003"/>
    <n v="0"/>
    <x v="2"/>
    <x v="0"/>
    <m/>
    <n v="72934"/>
    <n v="0"/>
    <n v="0"/>
    <n v="0"/>
    <n v="284132.23440000002"/>
    <m/>
  </r>
  <r>
    <n v="30223340"/>
    <d v="2022-10-01T00:00:00"/>
    <d v="2022-08-24T00:00:00"/>
    <d v="2022-10-18T00:00:00"/>
    <s v="1051084683"/>
    <d v="2010-01-08T00:00:00"/>
    <s v="207"/>
    <n v="4611"/>
    <n v="357"/>
    <n v="235"/>
    <n v="592"/>
    <n v="1"/>
    <n v="227"/>
    <n v="12"/>
    <n v="13"/>
    <n v="7.5666666666666664"/>
    <n v="13.621917808219179"/>
    <s v="11-13"/>
    <s v="Z"/>
    <n v="55"/>
    <n v="56"/>
    <s v="1"/>
    <s v="05002025"/>
    <s v="2121"/>
    <s v="19-K08-01"/>
    <s v="P°#mß platba H"/>
    <n v="4.9150999999999998"/>
    <n v="4.9150999999999998"/>
    <n v="0"/>
    <x v="9"/>
    <x v="5"/>
    <m/>
    <n v="130458"/>
    <n v="0"/>
    <n v="0"/>
    <n v="0"/>
    <n v="305896.16359999997"/>
    <m/>
  </r>
  <r>
    <n v="30264642"/>
    <d v="2022-05-01T00:00:00"/>
    <d v="2022-04-22T00:00:00"/>
    <d v="2022-05-31T00:00:00"/>
    <s v="0959172511"/>
    <d v="2009-09-17T00:00:00"/>
    <s v="211"/>
    <n v="4600"/>
    <n v="105"/>
    <n v="111"/>
    <n v="216"/>
    <n v="0"/>
    <n v="216"/>
    <n v="13"/>
    <n v="13"/>
    <n v="7.2"/>
    <n v="13.591780821917808"/>
    <s v="11-13"/>
    <s v="Z"/>
    <n v="39"/>
    <n v="40"/>
    <s v="6"/>
    <s v="05002025"/>
    <s v="2121"/>
    <s v="19-K07-01"/>
    <s v="P°#mß platba H"/>
    <n v="3.0285000000000002"/>
    <n v="3.0285000000000002"/>
    <n v="0"/>
    <x v="3"/>
    <x v="0"/>
    <m/>
    <n v="93839"/>
    <n v="0"/>
    <n v="0"/>
    <n v="0"/>
    <n v="188481.72600000002"/>
    <m/>
  </r>
  <r>
    <n v="30215049"/>
    <d v="2022-04-01T00:00:00"/>
    <d v="2022-02-25T00:00:00"/>
    <d v="2022-04-21T00:00:00"/>
    <s v="0957274934"/>
    <d v="2009-07-27T00:00:00"/>
    <s v="207"/>
    <n v="4596"/>
    <n v="157"/>
    <n v="55"/>
    <n v="212"/>
    <n v="0"/>
    <n v="212"/>
    <n v="13"/>
    <n v="13"/>
    <n v="7.0666666666666664"/>
    <n v="13.580821917808219"/>
    <s v="11-13"/>
    <s v="Z"/>
    <n v="55"/>
    <n v="56"/>
    <s v="1"/>
    <s v="05002025"/>
    <s v="2121"/>
    <s v="19-K08-02"/>
    <s v="P°#mß platba H"/>
    <n v="4.5654000000000003"/>
    <n v="4.5654000000000003"/>
    <n v="0"/>
    <x v="2"/>
    <x v="0"/>
    <m/>
    <n v="141900"/>
    <n v="0"/>
    <n v="0"/>
    <n v="0"/>
    <n v="284132.23440000002"/>
    <m/>
  </r>
  <r>
    <n v="30212194"/>
    <d v="2022-01-01T00:00:00"/>
    <d v="2021-12-25T00:00:00"/>
    <d v="2022-01-12T00:00:00"/>
    <s v="0856114479"/>
    <d v="2008-06-11T00:00:00"/>
    <s v="111"/>
    <n v="4945"/>
    <n v="203"/>
    <n v="6"/>
    <n v="209"/>
    <n v="0"/>
    <n v="209"/>
    <n v="13"/>
    <n v="13"/>
    <n v="6.9666666666666668"/>
    <n v="13.572602739726028"/>
    <s v="11-13"/>
    <s v="Z"/>
    <n v="18"/>
    <n v="19"/>
    <s v="1"/>
    <s v="05002025"/>
    <s v="2121"/>
    <s v="19-K05-02"/>
    <s v="P°#mß platba H"/>
    <n v="1.8166"/>
    <n v="1.8166"/>
    <n v="0"/>
    <x v="0"/>
    <x v="0"/>
    <m/>
    <n v="52130"/>
    <n v="0"/>
    <n v="0"/>
    <n v="0"/>
    <n v="113057.9176"/>
    <m/>
  </r>
  <r>
    <n v="30211815"/>
    <d v="2022-01-01T00:00:00"/>
    <d v="2021-12-31T00:00:00"/>
    <d v="2022-01-26T00:00:00"/>
    <s v="0857044914"/>
    <d v="2008-07-04T00:00:00"/>
    <s v="207"/>
    <n v="4928"/>
    <n v="180"/>
    <n v="0"/>
    <n v="180"/>
    <n v="0"/>
    <n v="180"/>
    <n v="13"/>
    <n v="13"/>
    <n v="6"/>
    <n v="13.493150684931507"/>
    <s v="11-13"/>
    <s v="Z"/>
    <n v="26"/>
    <n v="27"/>
    <s v="1"/>
    <s v="05002025"/>
    <s v="2121"/>
    <s v="19-K07-01"/>
    <s v="P°#mß platba H"/>
    <n v="3.0285000000000002"/>
    <n v="3.0285000000000002"/>
    <n v="0"/>
    <x v="3"/>
    <x v="8"/>
    <s v="U6975"/>
    <n v="84991"/>
    <n v="0"/>
    <n v="0"/>
    <n v="0"/>
    <n v="188481.72600000002"/>
    <m/>
  </r>
  <r>
    <n v="30261539"/>
    <d v="2022-03-01T00:00:00"/>
    <d v="2022-02-12T00:00:00"/>
    <d v="2022-03-07T00:00:00"/>
    <s v="0958218998"/>
    <d v="2009-08-21T00:00:00"/>
    <s v="111"/>
    <n v="4558"/>
    <n v="132"/>
    <n v="42"/>
    <n v="174"/>
    <n v="0"/>
    <n v="174"/>
    <n v="13"/>
    <n v="13"/>
    <n v="5.8"/>
    <n v="13.476712328767123"/>
    <s v="11-13"/>
    <s v="Z"/>
    <n v="23"/>
    <n v="24"/>
    <s v="1"/>
    <s v="05002025"/>
    <s v="2121"/>
    <s v="19-K06-02"/>
    <s v="P°#mß platba H"/>
    <n v="2.2951000000000001"/>
    <n v="2.2951000000000001"/>
    <n v="0"/>
    <x v="2"/>
    <x v="0"/>
    <m/>
    <n v="52201"/>
    <n v="0"/>
    <n v="0"/>
    <n v="0"/>
    <n v="142837.84360000002"/>
    <m/>
  </r>
  <r>
    <n v="30218155"/>
    <d v="2022-11-01T00:00:00"/>
    <d v="2022-10-13T00:00:00"/>
    <d v="2022-11-11T00:00:00"/>
    <s v="1054264640"/>
    <d v="2010-04-26T00:00:00"/>
    <s v="211"/>
    <n v="4553"/>
    <n v="249"/>
    <n v="285"/>
    <n v="534"/>
    <n v="1"/>
    <n v="169"/>
    <n v="12"/>
    <n v="13"/>
    <n v="5.6333333333333337"/>
    <n v="13.463013698630137"/>
    <s v="11-13"/>
    <s v="Z"/>
    <n v="29"/>
    <n v="30"/>
    <s v="1"/>
    <s v="05002025"/>
    <s v="2121"/>
    <s v="19-K07-01"/>
    <s v="P°#mß platba H"/>
    <n v="3.0285000000000002"/>
    <n v="3.0285000000000002"/>
    <n v="0"/>
    <x v="9"/>
    <x v="0"/>
    <m/>
    <n v="72730"/>
    <n v="0"/>
    <n v="0"/>
    <n v="0"/>
    <n v="188481.72600000002"/>
    <m/>
  </r>
  <r>
    <n v="30217379"/>
    <d v="2022-12-01T00:00:00"/>
    <d v="2022-11-21T00:00:00"/>
    <d v="2022-12-16T00:00:00"/>
    <s v="1056054648"/>
    <d v="2010-06-05T00:00:00"/>
    <s v="111"/>
    <n v="4552"/>
    <n v="209"/>
    <n v="324"/>
    <n v="533"/>
    <n v="1"/>
    <n v="168"/>
    <n v="12"/>
    <n v="13"/>
    <n v="5.6"/>
    <n v="13.46027397260274"/>
    <s v="11-13"/>
    <s v="Z"/>
    <n v="25"/>
    <n v="26"/>
    <s v="1"/>
    <s v="05002025"/>
    <s v="2121"/>
    <s v="19-K07-01"/>
    <s v="P°#mß platba H"/>
    <n v="3.0285000000000002"/>
    <n v="3.0285000000000002"/>
    <n v="0"/>
    <x v="2"/>
    <x v="51"/>
    <m/>
    <n v="64829"/>
    <n v="0"/>
    <n v="0"/>
    <n v="0"/>
    <n v="188481.72600000002"/>
    <m/>
  </r>
  <r>
    <n v="30212879"/>
    <d v="2022-02-01T00:00:00"/>
    <d v="2021-12-17T00:00:00"/>
    <d v="2022-02-22T00:00:00"/>
    <s v="0858114730"/>
    <d v="2008-08-11T00:00:00"/>
    <s v="207"/>
    <n v="4876"/>
    <n v="142"/>
    <n v="14"/>
    <n v="156"/>
    <n v="0"/>
    <n v="156"/>
    <n v="13"/>
    <n v="13"/>
    <n v="5.2"/>
    <n v="13.427397260273972"/>
    <s v="11-13"/>
    <s v="Z"/>
    <n v="67"/>
    <n v="68"/>
    <s v="5"/>
    <s v="05002025"/>
    <s v="2121"/>
    <s v="19-K08-02"/>
    <s v="P°#mß platba H"/>
    <n v="4.5654000000000003"/>
    <n v="4.5654000000000003"/>
    <n v="0"/>
    <x v="2"/>
    <x v="5"/>
    <s v="U6975"/>
    <n v="137892"/>
    <n v="0"/>
    <n v="0"/>
    <n v="0"/>
    <n v="284132.23440000002"/>
    <m/>
  </r>
  <r>
    <n v="30263490"/>
    <d v="2022-05-01T00:00:00"/>
    <d v="2022-03-16T00:00:00"/>
    <d v="2022-05-20T00:00:00"/>
    <s v="0961115419"/>
    <d v="2009-11-11T00:00:00"/>
    <s v="111"/>
    <n v="4508"/>
    <n v="50"/>
    <n v="74"/>
    <n v="124"/>
    <n v="0"/>
    <n v="124"/>
    <n v="13"/>
    <n v="13"/>
    <n v="4.1333333333333337"/>
    <n v="13.33972602739726"/>
    <s v="11-13"/>
    <s v="Z"/>
    <n v="65"/>
    <n v="66"/>
    <s v="1"/>
    <s v="05002025"/>
    <s v="2121"/>
    <s v="19-K08-01"/>
    <s v="P°#mß platba H"/>
    <n v="4.9150999999999998"/>
    <n v="4.9150999999999998"/>
    <n v="0"/>
    <x v="2"/>
    <x v="0"/>
    <m/>
    <n v="161368"/>
    <n v="0"/>
    <n v="0"/>
    <n v="0"/>
    <n v="305896.16359999997"/>
    <m/>
  </r>
  <r>
    <n v="30218591"/>
    <d v="2022-07-01T00:00:00"/>
    <d v="2022-05-31T00:00:00"/>
    <d v="2022-07-08T00:00:00"/>
    <s v="1052045126"/>
    <d v="2010-02-04T00:00:00"/>
    <s v="111"/>
    <n v="4499"/>
    <n v="330"/>
    <n v="150"/>
    <n v="480"/>
    <n v="1"/>
    <n v="115"/>
    <n v="12"/>
    <n v="13"/>
    <n v="3.8333333333333335"/>
    <n v="13.315068493150685"/>
    <s v="11-13"/>
    <s v="Z"/>
    <n v="38"/>
    <n v="39"/>
    <s v="1"/>
    <s v="05002025"/>
    <s v="2121"/>
    <s v="19-K08-01"/>
    <s v="P°#mß platba H"/>
    <n v="4.9150999999999998"/>
    <n v="4.9150999999999998"/>
    <n v="0"/>
    <x v="1"/>
    <x v="65"/>
    <m/>
    <n v="107755"/>
    <n v="0"/>
    <n v="0"/>
    <n v="0"/>
    <n v="305896.16359999997"/>
    <m/>
  </r>
  <r>
    <n v="30251920"/>
    <d v="2022-01-01T00:00:00"/>
    <d v="2022-01-18T00:00:00"/>
    <d v="2022-01-24T00:00:00"/>
    <s v="0910085715"/>
    <d v="2009-10-08T00:00:00"/>
    <s v="211"/>
    <n v="4485"/>
    <n v="84"/>
    <n v="17"/>
    <n v="101"/>
    <n v="0"/>
    <n v="101"/>
    <n v="13"/>
    <n v="13"/>
    <n v="3.3666666666666667"/>
    <n v="13.276712328767124"/>
    <s v="11-13"/>
    <s v="M"/>
    <n v="6"/>
    <n v="7"/>
    <s v="5"/>
    <s v="05002025"/>
    <s v="2121"/>
    <s v="19-K03-03"/>
    <s v="P°#mß platba H"/>
    <n v="0.92810000000000004"/>
    <n v="0.92810000000000004"/>
    <n v="0"/>
    <x v="24"/>
    <x v="5"/>
    <s v="U6975"/>
    <n v="18495"/>
    <n v="0"/>
    <n v="0"/>
    <n v="0"/>
    <n v="57761.231599999999"/>
    <m/>
  </r>
  <r>
    <n v="30217879"/>
    <d v="2022-11-01T00:00:00"/>
    <d v="2022-10-07T00:00:00"/>
    <d v="2022-11-09T00:00:00"/>
    <s v="1008061307"/>
    <d v="2010-08-06T00:00:00"/>
    <s v="111"/>
    <n v="4445"/>
    <n v="147"/>
    <n v="279"/>
    <n v="426"/>
    <n v="1"/>
    <n v="61"/>
    <n v="12"/>
    <n v="13"/>
    <n v="2.0333333333333332"/>
    <n v="13.167123287671233"/>
    <s v="11-13"/>
    <s v="M"/>
    <n v="33"/>
    <n v="34"/>
    <s v="1"/>
    <s v="05002025"/>
    <s v="2121"/>
    <s v="19-K08-01"/>
    <s v="P°#mß platba H"/>
    <n v="4.9150999999999998"/>
    <n v="4.9150999999999998"/>
    <n v="0"/>
    <x v="2"/>
    <x v="0"/>
    <m/>
    <n v="91899"/>
    <n v="0"/>
    <n v="0"/>
    <n v="0"/>
    <n v="305896.16359999997"/>
    <m/>
  </r>
  <r>
    <n v="30221994"/>
    <d v="2022-04-01T00:00:00"/>
    <d v="2022-02-08T00:00:00"/>
    <d v="2022-04-13T00:00:00"/>
    <s v="0962098918"/>
    <d v="2009-12-09T00:00:00"/>
    <s v="207"/>
    <n v="4444"/>
    <n v="22"/>
    <n v="38"/>
    <n v="60"/>
    <n v="0"/>
    <n v="60"/>
    <n v="13"/>
    <n v="13"/>
    <n v="2"/>
    <n v="13.164383561643836"/>
    <s v="11-13"/>
    <s v="Z"/>
    <n v="64"/>
    <n v="65"/>
    <s v="1"/>
    <s v="05002025"/>
    <s v="2121"/>
    <s v="19-K08-01"/>
    <s v="P°#mß platba H"/>
    <n v="4.9150999999999998"/>
    <n v="4.9150999999999998"/>
    <n v="0"/>
    <x v="3"/>
    <x v="0"/>
    <m/>
    <n v="159492"/>
    <n v="0"/>
    <n v="0"/>
    <n v="0"/>
    <n v="305896.16359999997"/>
    <m/>
  </r>
  <r>
    <n v="30217161"/>
    <d v="2022-05-01T00:00:00"/>
    <d v="2022-03-29T00:00:00"/>
    <d v="2022-05-13T00:00:00"/>
    <s v="1052054355"/>
    <d v="2010-02-05T00:00:00"/>
    <s v="211"/>
    <n v="4435"/>
    <n v="329"/>
    <n v="87"/>
    <n v="416"/>
    <n v="1"/>
    <n v="51"/>
    <n v="12"/>
    <n v="13"/>
    <n v="1.7"/>
    <n v="13.139726027397261"/>
    <s v="11-13"/>
    <s v="Z"/>
    <n v="45"/>
    <n v="46"/>
    <s v="1"/>
    <s v="05002025"/>
    <s v="2121"/>
    <s v="19-K08-01"/>
    <s v="P°#mß platba H"/>
    <n v="4.9150999999999998"/>
    <n v="4.9150999999999998"/>
    <n v="0"/>
    <x v="2"/>
    <x v="0"/>
    <m/>
    <n v="118624"/>
    <n v="0"/>
    <n v="0"/>
    <n v="0"/>
    <n v="305896.16359999997"/>
    <m/>
  </r>
  <r>
    <n v="30219496"/>
    <d v="2022-12-01T00:00:00"/>
    <d v="2022-11-22T00:00:00"/>
    <d v="2022-12-20T00:00:00"/>
    <s v="1060150597"/>
    <d v="2010-10-15T00:00:00"/>
    <s v="211"/>
    <n v="4421"/>
    <n v="77"/>
    <n v="325"/>
    <n v="402"/>
    <n v="1"/>
    <n v="37"/>
    <n v="12"/>
    <n v="13"/>
    <n v="1.2333333333333334"/>
    <n v="13.101369863013698"/>
    <s v="11-13"/>
    <s v="Z"/>
    <n v="28"/>
    <n v="29"/>
    <s v="1"/>
    <s v="05002025"/>
    <s v="2121"/>
    <s v="19-K07-01"/>
    <s v="P°#mß platba H"/>
    <n v="3.0285000000000002"/>
    <n v="3.0285000000000002"/>
    <n v="0"/>
    <x v="37"/>
    <x v="33"/>
    <m/>
    <n v="72510"/>
    <n v="0"/>
    <n v="0"/>
    <n v="0"/>
    <n v="188481.72600000002"/>
    <m/>
  </r>
  <r>
    <n v="30221995"/>
    <d v="2022-02-01T00:00:00"/>
    <d v="2022-01-12T00:00:00"/>
    <d v="2022-02-02T00:00:00"/>
    <s v="0962098918"/>
    <d v="2009-12-09T00:00:00"/>
    <s v="207"/>
    <n v="4417"/>
    <n v="22"/>
    <n v="11"/>
    <n v="33"/>
    <n v="0"/>
    <n v="33"/>
    <n v="13"/>
    <n v="13"/>
    <n v="1.1000000000000001"/>
    <n v="13.09041095890411"/>
    <s v="11-13"/>
    <s v="Z"/>
    <n v="21"/>
    <n v="22"/>
    <s v="1"/>
    <s v="05002025"/>
    <s v="2121"/>
    <s v="19-K04-01"/>
    <s v="P°#mß platba H"/>
    <n v="1.6146"/>
    <n v="1.6146"/>
    <n v="0"/>
    <x v="3"/>
    <x v="39"/>
    <s v="U071"/>
    <n v="50083"/>
    <n v="0"/>
    <n v="0"/>
    <n v="0"/>
    <n v="100486.24560000001"/>
    <m/>
  </r>
  <r>
    <n v="30272010"/>
    <d v="2022-08-01T00:00:00"/>
    <d v="2022-06-17T00:00:00"/>
    <d v="2022-08-31T00:00:00"/>
    <s v="1056014707"/>
    <d v="2010-06-01T00:00:00"/>
    <s v="201"/>
    <n v="4399"/>
    <n v="213"/>
    <n v="167"/>
    <n v="380"/>
    <n v="1"/>
    <n v="15"/>
    <n v="12"/>
    <n v="13"/>
    <n v="0.5"/>
    <n v="13.04109589041096"/>
    <s v="11-13"/>
    <s v="Z"/>
    <n v="75"/>
    <n v="76"/>
    <s v="1"/>
    <s v="05002025"/>
    <s v="2121"/>
    <s v="19-K08-01"/>
    <s v="P°#mß platba H"/>
    <n v="5.3198730000000003"/>
    <n v="5.3198730000000003"/>
    <n v="0"/>
    <x v="3"/>
    <x v="2"/>
    <m/>
    <n v="193441"/>
    <n v="0"/>
    <n v="0"/>
    <n v="0"/>
    <n v="331087.61602800002"/>
    <m/>
  </r>
  <r>
    <n v="30218156"/>
    <d v="2022-04-01T00:00:00"/>
    <d v="2022-03-03T00:00:00"/>
    <d v="2022-04-22T00:00:00"/>
    <s v="1054264640"/>
    <d v="2010-04-26T00:00:00"/>
    <s v="211"/>
    <n v="4329"/>
    <n v="249"/>
    <n v="61"/>
    <n v="310"/>
    <n v="0"/>
    <n v="310"/>
    <n v="12"/>
    <n v="12"/>
    <n v="10.333333333333334"/>
    <n v="12.849315068493151"/>
    <s v="11-13"/>
    <s v="Z"/>
    <n v="50"/>
    <n v="51"/>
    <s v="1"/>
    <s v="05002025"/>
    <s v="2121"/>
    <s v="19-K08-02"/>
    <s v="P°#mß platba H"/>
    <n v="4.5654000000000003"/>
    <n v="4.5654000000000003"/>
    <n v="0"/>
    <x v="2"/>
    <x v="0"/>
    <m/>
    <n v="150279"/>
    <n v="15.34"/>
    <n v="0"/>
    <n v="0"/>
    <n v="284132.23440000002"/>
    <m/>
  </r>
  <r>
    <n v="30271022"/>
    <d v="2022-08-01T00:00:00"/>
    <d v="2022-06-15T00:00:00"/>
    <d v="2022-08-12T00:00:00"/>
    <s v="1058310506"/>
    <d v="2010-08-31T00:00:00"/>
    <s v="207"/>
    <n v="4306"/>
    <n v="122"/>
    <n v="165"/>
    <n v="287"/>
    <n v="0"/>
    <n v="287"/>
    <n v="12"/>
    <n v="12"/>
    <n v="9.5666666666666664"/>
    <n v="12.786301369863013"/>
    <s v="11-13"/>
    <s v="Z"/>
    <n v="58"/>
    <n v="59"/>
    <s v="1"/>
    <s v="05002025"/>
    <s v="2121"/>
    <s v="19-K08-01"/>
    <s v="P°#mß platba H"/>
    <n v="4.9150999999999998"/>
    <n v="4.9150999999999998"/>
    <n v="0"/>
    <x v="3"/>
    <x v="8"/>
    <s v="N911"/>
    <n v="129251"/>
    <n v="0"/>
    <n v="0"/>
    <n v="0"/>
    <n v="305896.16359999997"/>
    <m/>
  </r>
  <r>
    <n v="30256124"/>
    <d v="2022-01-01T00:00:00"/>
    <d v="2021-11-22T00:00:00"/>
    <d v="2022-01-18T00:00:00"/>
    <s v="0956019009"/>
    <d v="2009-06-01T00:00:00"/>
    <s v="111"/>
    <n v="4557"/>
    <n v="213"/>
    <n v="39"/>
    <n v="252"/>
    <n v="0"/>
    <n v="252"/>
    <n v="12"/>
    <n v="12"/>
    <n v="8.4"/>
    <n v="12.69041095890411"/>
    <s v="11-13"/>
    <s v="Z"/>
    <n v="57"/>
    <n v="58"/>
    <s v="1"/>
    <s v="05002025"/>
    <s v="2121"/>
    <s v="19-K08-02"/>
    <s v="P°#mß platba H"/>
    <n v="4.5654000000000003"/>
    <n v="4.5654000000000003"/>
    <n v="0"/>
    <x v="2"/>
    <x v="7"/>
    <m/>
    <n v="147854"/>
    <n v="536.24"/>
    <n v="0"/>
    <n v="0"/>
    <n v="284132.23440000002"/>
    <m/>
  </r>
  <r>
    <n v="30279696"/>
    <d v="2022-12-01T00:00:00"/>
    <d v="2022-11-09T00:00:00"/>
    <d v="2022-12-20T00:00:00"/>
    <s v="1103060200"/>
    <d v="2011-03-06T00:00:00"/>
    <s v="207"/>
    <n v="4266"/>
    <n v="300"/>
    <n v="312"/>
    <n v="612"/>
    <n v="1"/>
    <n v="247"/>
    <n v="11"/>
    <n v="12"/>
    <n v="8.2333333333333325"/>
    <n v="12.676712328767124"/>
    <s v="11-13"/>
    <s v="M"/>
    <n v="41"/>
    <n v="42"/>
    <s v="1"/>
    <s v="05002025"/>
    <s v="2121"/>
    <s v="19-K08-01"/>
    <s v="P°#mß platba H"/>
    <n v="4.9150999999999998"/>
    <n v="4.9150999999999998"/>
    <n v="0"/>
    <x v="3"/>
    <x v="0"/>
    <m/>
    <n v="97364"/>
    <n v="0"/>
    <n v="0"/>
    <n v="0"/>
    <n v="305896.16359999997"/>
    <m/>
  </r>
  <r>
    <n v="30216424"/>
    <d v="2022-03-01T00:00:00"/>
    <d v="2021-12-16T00:00:00"/>
    <d v="2022-03-14T00:00:00"/>
    <s v="0957164483"/>
    <d v="2009-07-16T00:00:00"/>
    <s v="207"/>
    <n v="4536"/>
    <n v="168"/>
    <n v="15"/>
    <n v="183"/>
    <n v="0"/>
    <n v="183"/>
    <n v="12"/>
    <n v="12"/>
    <n v="6.1"/>
    <n v="12.501369863013698"/>
    <s v="11-13"/>
    <s v="Z"/>
    <n v="88"/>
    <n v="89"/>
    <s v="5"/>
    <s v="05002025"/>
    <s v="2121"/>
    <s v="19-K08-01"/>
    <s v="P°#mß platba H"/>
    <n v="6.1294190000000004"/>
    <n v="6.1294190000000004"/>
    <n v="0"/>
    <x v="3"/>
    <x v="8"/>
    <s v="U6975"/>
    <n v="197783"/>
    <n v="535.04"/>
    <n v="0"/>
    <n v="0"/>
    <n v="381470.520884"/>
    <m/>
  </r>
  <r>
    <n v="30223773"/>
    <d v="2022-09-01T00:00:00"/>
    <d v="2022-08-30T00:00:00"/>
    <d v="2022-09-14T00:00:00"/>
    <s v="1153020517"/>
    <d v="2011-03-02T00:00:00"/>
    <s v="211"/>
    <n v="4199"/>
    <n v="304"/>
    <n v="241"/>
    <n v="545"/>
    <n v="1"/>
    <n v="180"/>
    <n v="11"/>
    <n v="12"/>
    <n v="6"/>
    <n v="12.493150684931507"/>
    <s v="11-13"/>
    <s v="Z"/>
    <n v="15"/>
    <n v="16"/>
    <s v="1"/>
    <s v="05002025"/>
    <s v="2121"/>
    <s v="19-K04-01"/>
    <s v="P°#mß platba H"/>
    <n v="1.6146"/>
    <n v="1.6146"/>
    <n v="0"/>
    <x v="2"/>
    <x v="0"/>
    <m/>
    <n v="36860"/>
    <n v="0"/>
    <n v="0"/>
    <n v="0"/>
    <n v="100486.24560000001"/>
    <m/>
  </r>
  <r>
    <n v="30236177"/>
    <d v="2022-08-01T00:00:00"/>
    <d v="2022-07-22T00:00:00"/>
    <d v="2022-08-11T00:00:00"/>
    <s v="1151291515"/>
    <d v="2011-01-29T00:00:00"/>
    <s v="111"/>
    <n v="4192"/>
    <n v="336"/>
    <n v="202"/>
    <n v="538"/>
    <n v="1"/>
    <n v="173"/>
    <n v="11"/>
    <n v="12"/>
    <n v="5.7666666666666666"/>
    <n v="12.473972602739726"/>
    <s v="11-13"/>
    <s v="Z"/>
    <n v="20"/>
    <n v="21"/>
    <s v="1"/>
    <s v="05002025"/>
    <s v="2121"/>
    <s v="19-K05-01"/>
    <s v="P°#mß platba H"/>
    <n v="2.0066000000000002"/>
    <n v="2.0066000000000002"/>
    <n v="0"/>
    <x v="2"/>
    <x v="0"/>
    <m/>
    <n v="50014"/>
    <n v="0"/>
    <n v="0"/>
    <n v="0"/>
    <n v="124882.75760000001"/>
    <m/>
  </r>
  <r>
    <n v="30216498"/>
    <d v="2022-01-01T00:00:00"/>
    <d v="2021-12-29T00:00:00"/>
    <d v="2022-01-03T00:00:00"/>
    <s v="0957304491"/>
    <d v="2009-07-30T00:00:00"/>
    <s v="111"/>
    <n v="4535"/>
    <n v="154"/>
    <n v="2"/>
    <n v="156"/>
    <n v="0"/>
    <n v="156"/>
    <n v="12"/>
    <n v="12"/>
    <n v="5.2"/>
    <n v="12.427397260273972"/>
    <s v="11-13"/>
    <s v="Z"/>
    <n v="5"/>
    <n v="6"/>
    <s v="5"/>
    <s v="05002025"/>
    <s v="2121"/>
    <s v="19-K03-03"/>
    <s v="P°#mß platba H"/>
    <n v="0.92810000000000004"/>
    <n v="0.92810000000000004"/>
    <n v="0"/>
    <x v="31"/>
    <x v="0"/>
    <m/>
    <n v="15027"/>
    <n v="0"/>
    <n v="0"/>
    <n v="0"/>
    <n v="57761.231599999999"/>
    <m/>
  </r>
  <r>
    <n v="30277203"/>
    <d v="2022-09-01T00:00:00"/>
    <d v="2022-09-05T00:00:00"/>
    <d v="2022-09-10T00:00:00"/>
    <s v="1205070647"/>
    <d v="2012-05-07T00:00:00"/>
    <s v="211"/>
    <n v="3773"/>
    <n v="238"/>
    <n v="247"/>
    <n v="485"/>
    <n v="1"/>
    <n v="120"/>
    <n v="10"/>
    <n v="11"/>
    <n v="4"/>
    <n v="11.328767123287671"/>
    <s v="11-13"/>
    <s v="M"/>
    <n v="5"/>
    <n v="6"/>
    <s v="1"/>
    <s v="05002025"/>
    <s v="2121"/>
    <s v="19-K03-01"/>
    <s v="P°#mß platba H"/>
    <n v="1.3039000000000001"/>
    <n v="1.3039000000000001"/>
    <n v="0"/>
    <x v="33"/>
    <x v="66"/>
    <m/>
    <n v="43528"/>
    <n v="0"/>
    <n v="0"/>
    <n v="0"/>
    <n v="81149.520400000009"/>
    <m/>
  </r>
  <r>
    <n v="30266213"/>
    <d v="2022-04-01T00:00:00"/>
    <d v="2022-04-11T00:00:00"/>
    <d v="2022-04-14T00:00:00"/>
    <s v="1254280665"/>
    <d v="2012-04-28T00:00:00"/>
    <s v="111"/>
    <n v="3635"/>
    <n v="247"/>
    <n v="100"/>
    <n v="347"/>
    <n v="0"/>
    <n v="347"/>
    <n v="10"/>
    <n v="10"/>
    <n v="11.566666666666666"/>
    <n v="10.950684931506849"/>
    <s v="8-10"/>
    <s v="Z"/>
    <n v="3"/>
    <n v="4"/>
    <s v="1"/>
    <s v="05002025"/>
    <s v="2121"/>
    <s v="19-K02-03"/>
    <s v="P°#mß platba H"/>
    <n v="0.74470000000000003"/>
    <n v="0.74470000000000003"/>
    <n v="0"/>
    <x v="38"/>
    <x v="0"/>
    <m/>
    <n v="19252"/>
    <n v="0"/>
    <n v="0"/>
    <n v="0"/>
    <n v="46347.1492"/>
    <m/>
  </r>
  <r>
    <n v="30266212"/>
    <d v="2022-04-01T00:00:00"/>
    <d v="2022-04-25T00:00:00"/>
    <d v="2022-04-29T00:00:00"/>
    <s v="1308281018"/>
    <d v="2013-08-28T00:00:00"/>
    <s v="111"/>
    <n v="3162"/>
    <n v="125"/>
    <n v="114"/>
    <n v="239"/>
    <n v="0"/>
    <n v="239"/>
    <n v="9"/>
    <n v="9"/>
    <n v="7.9666666666666668"/>
    <n v="9.6547945205479451"/>
    <s v="8-10"/>
    <s v="M"/>
    <n v="4"/>
    <n v="5"/>
    <s v="1"/>
    <s v="05002025"/>
    <s v="2121"/>
    <s v="19-K02-01"/>
    <s v="P°#mß platba H"/>
    <n v="1.093"/>
    <n v="1.093"/>
    <n v="0"/>
    <x v="39"/>
    <x v="0"/>
    <m/>
    <n v="28739"/>
    <n v="0"/>
    <n v="0"/>
    <n v="0"/>
    <n v="68023.948000000004"/>
    <m/>
  </r>
  <r>
    <n v="30261213"/>
    <d v="2022-02-01T00:00:00"/>
    <d v="2022-02-21T00:00:00"/>
    <d v="2022-02-26T00:00:00"/>
    <s v="1308040734"/>
    <d v="2013-08-04T00:00:00"/>
    <s v="211"/>
    <n v="3123"/>
    <n v="149"/>
    <n v="51"/>
    <n v="200"/>
    <n v="0"/>
    <n v="200"/>
    <n v="9"/>
    <n v="9"/>
    <n v="6.666666666666667"/>
    <n v="9.5479452054794525"/>
    <s v="8-10"/>
    <s v="M"/>
    <n v="5"/>
    <n v="6"/>
    <s v="1"/>
    <s v="05002025"/>
    <s v="2121"/>
    <s v="19-K03-03"/>
    <s v="P°#mß platba H"/>
    <n v="0.92810000000000004"/>
    <n v="0.92810000000000004"/>
    <n v="0"/>
    <x v="33"/>
    <x v="67"/>
    <m/>
    <n v="36687"/>
    <n v="0"/>
    <n v="0"/>
    <n v="0"/>
    <n v="57761.231599999999"/>
    <m/>
  </r>
  <r>
    <n v="30233506"/>
    <d v="2022-05-01T00:00:00"/>
    <d v="2022-05-23T00:00:00"/>
    <d v="2022-05-27T00:00:00"/>
    <s v="1408230890"/>
    <d v="2014-08-23T00:00:00"/>
    <s v="207"/>
    <n v="2830"/>
    <n v="130"/>
    <n v="142"/>
    <n v="272"/>
    <n v="0"/>
    <n v="272"/>
    <n v="8"/>
    <n v="8"/>
    <n v="9.0666666666666664"/>
    <n v="8.7452054794520553"/>
    <s v="8-10"/>
    <s v="M"/>
    <n v="4"/>
    <n v="5"/>
    <s v="1"/>
    <s v="05002025"/>
    <s v="2121"/>
    <s v="19-K02-03"/>
    <s v="P°#mß platba H"/>
    <n v="0.74470000000000003"/>
    <n v="0.74470000000000003"/>
    <n v="0"/>
    <x v="40"/>
    <x v="0"/>
    <m/>
    <n v="27125"/>
    <n v="0"/>
    <n v="0"/>
    <n v="0"/>
    <n v="46347.1492"/>
    <m/>
  </r>
  <r>
    <n v="30236493"/>
    <d v="2022-12-01T00:00:00"/>
    <d v="2022-12-12T00:00:00"/>
    <d v="2022-12-17T00:00:00"/>
    <s v="1605061282"/>
    <d v="2016-05-06T00:00:00"/>
    <s v="207"/>
    <n v="2411"/>
    <n v="239"/>
    <n v="345"/>
    <n v="584"/>
    <n v="1"/>
    <n v="219"/>
    <n v="6"/>
    <n v="7"/>
    <n v="7.3"/>
    <n v="7.6"/>
    <s v="5-7"/>
    <s v="M"/>
    <n v="5"/>
    <n v="6"/>
    <s v="1"/>
    <s v="05002025"/>
    <s v="2121"/>
    <s v="19-K03-01"/>
    <s v="P°#mß platba H"/>
    <n v="1.3039000000000001"/>
    <n v="1.3039000000000001"/>
    <n v="0"/>
    <x v="30"/>
    <x v="0"/>
    <m/>
    <n v="34145"/>
    <n v="0"/>
    <n v="0"/>
    <n v="0"/>
    <n v="81149.520400000009"/>
    <m/>
  </r>
  <r>
    <n v="30248901"/>
    <d v="2022-07-01T00:00:00"/>
    <d v="2022-06-27T00:00:00"/>
    <d v="2022-07-01T00:00:00"/>
    <s v="1602270032"/>
    <d v="2016-02-27T00:00:00"/>
    <s v="207"/>
    <n v="2312"/>
    <n v="308"/>
    <n v="177"/>
    <n v="485"/>
    <n v="1"/>
    <n v="120"/>
    <n v="6"/>
    <n v="7"/>
    <n v="4"/>
    <n v="7.3287671232876708"/>
    <s v="5-7"/>
    <s v="M"/>
    <n v="4"/>
    <n v="5"/>
    <s v="1"/>
    <s v="05002025"/>
    <s v="2121"/>
    <s v="19-K02-01"/>
    <s v="P°#mß platba H"/>
    <n v="1.093"/>
    <n v="1.093"/>
    <n v="0"/>
    <x v="33"/>
    <x v="37"/>
    <m/>
    <n v="34586"/>
    <n v="0"/>
    <n v="0"/>
    <n v="0"/>
    <n v="68023.948000000004"/>
    <m/>
  </r>
  <r>
    <n v="30263446"/>
    <d v="2022-04-01T00:00:00"/>
    <d v="2022-03-28T00:00:00"/>
    <d v="2022-04-02T00:00:00"/>
    <s v="1562040579"/>
    <d v="2015-12-04T00:00:00"/>
    <s v="111"/>
    <n v="2306"/>
    <n v="27"/>
    <n v="86"/>
    <n v="113"/>
    <n v="0"/>
    <n v="113"/>
    <n v="7"/>
    <n v="7"/>
    <n v="3.7666666666666666"/>
    <n v="7.3095890410958901"/>
    <s v="5-7"/>
    <s v="Z"/>
    <n v="5"/>
    <n v="6"/>
    <s v="1"/>
    <s v="05002025"/>
    <s v="2121"/>
    <s v="19-K03-01"/>
    <s v="P°#mß platba H"/>
    <n v="1.3039000000000001"/>
    <n v="1.3039000000000001"/>
    <n v="0"/>
    <x v="33"/>
    <x v="66"/>
    <m/>
    <n v="35047"/>
    <n v="0"/>
    <n v="0"/>
    <n v="0"/>
    <n v="81149.520400000009"/>
    <m/>
  </r>
  <r>
    <n v="30248899"/>
    <d v="2022-06-01T00:00:00"/>
    <d v="2022-06-20T00:00:00"/>
    <d v="2022-06-24T00:00:00"/>
    <s v="1602270043"/>
    <d v="2016-02-27T00:00:00"/>
    <s v="207"/>
    <n v="2305"/>
    <n v="308"/>
    <n v="170"/>
    <n v="478"/>
    <n v="1"/>
    <n v="113"/>
    <n v="6"/>
    <n v="7"/>
    <n v="3.7666666666666666"/>
    <n v="7.3095890410958901"/>
    <s v="5-7"/>
    <s v="M"/>
    <n v="4"/>
    <n v="5"/>
    <s v="1"/>
    <s v="05002025"/>
    <s v="2121"/>
    <s v="19-K02-01"/>
    <s v="P°#mß platba H"/>
    <n v="1.093"/>
    <n v="1.093"/>
    <n v="0"/>
    <x v="33"/>
    <x v="66"/>
    <m/>
    <n v="28624"/>
    <n v="0"/>
    <n v="0"/>
    <n v="0"/>
    <n v="68023.948000000004"/>
    <m/>
  </r>
  <r>
    <n v="30259672"/>
    <d v="2022-01-01T00:00:00"/>
    <d v="2022-01-10T00:00:00"/>
    <d v="2022-01-15T00:00:00"/>
    <s v="1562111540"/>
    <d v="2015-12-11T00:00:00"/>
    <s v="111"/>
    <n v="2222"/>
    <n v="20"/>
    <n v="9"/>
    <n v="29"/>
    <n v="0"/>
    <n v="29"/>
    <n v="7"/>
    <n v="7"/>
    <n v="0.96666666666666667"/>
    <n v="7.0794520547945208"/>
    <s v="5-7"/>
    <s v="Z"/>
    <n v="5"/>
    <n v="6"/>
    <s v="1"/>
    <s v="05002025"/>
    <s v="2121"/>
    <s v="19-K03-03"/>
    <s v="P°#mß platba H"/>
    <n v="0.92810000000000004"/>
    <n v="0.92810000000000004"/>
    <n v="0"/>
    <x v="41"/>
    <x v="9"/>
    <m/>
    <n v="28498"/>
    <n v="0"/>
    <n v="0"/>
    <n v="0"/>
    <n v="57761.231599999999"/>
    <m/>
  </r>
  <r>
    <n v="30247264"/>
    <d v="2022-06-01T00:00:00"/>
    <d v="2022-05-30T00:00:00"/>
    <d v="2022-06-04T00:00:00"/>
    <s v="1659070996"/>
    <d v="2016-09-07T00:00:00"/>
    <s v="111"/>
    <n v="2091"/>
    <n v="115"/>
    <n v="149"/>
    <n v="264"/>
    <n v="0"/>
    <n v="264"/>
    <n v="6"/>
    <n v="6"/>
    <n v="8.8000000000000007"/>
    <n v="6.7232876712328764"/>
    <s v="5-7"/>
    <s v="Z"/>
    <n v="5"/>
    <n v="6"/>
    <s v="1"/>
    <s v="05002025"/>
    <s v="2121"/>
    <s v="19-K03-01"/>
    <s v="P°#mß platba H"/>
    <n v="1.3039000000000001"/>
    <n v="1.3039000000000001"/>
    <n v="0"/>
    <x v="33"/>
    <x v="0"/>
    <m/>
    <n v="31281"/>
    <n v="0"/>
    <n v="0"/>
    <n v="0"/>
    <n v="81149.520400000009"/>
    <m/>
  </r>
  <r>
    <n v="30234849"/>
    <d v="2022-11-01T00:00:00"/>
    <d v="2022-10-31T00:00:00"/>
    <d v="2022-11-05T00:00:00"/>
    <s v="1707031722"/>
    <d v="2017-07-03T00:00:00"/>
    <s v="207"/>
    <n v="1946"/>
    <n v="181"/>
    <n v="303"/>
    <n v="484"/>
    <n v="1"/>
    <n v="119"/>
    <n v="5"/>
    <n v="6"/>
    <n v="3.9666666666666668"/>
    <n v="6.3260273972602743"/>
    <s v="5-7"/>
    <s v="M"/>
    <n v="5"/>
    <n v="6"/>
    <s v="1"/>
    <s v="05002025"/>
    <s v="2121"/>
    <s v="19-K03-01"/>
    <s v="P°#mß platba H"/>
    <n v="1.3039000000000001"/>
    <n v="1.3039000000000001"/>
    <n v="0"/>
    <x v="33"/>
    <x v="66"/>
    <m/>
    <n v="27659"/>
    <n v="0"/>
    <n v="0"/>
    <n v="0"/>
    <n v="81149.520400000009"/>
    <m/>
  </r>
  <r>
    <n v="30250942"/>
    <d v="2022-06-01T00:00:00"/>
    <d v="2022-06-06T00:00:00"/>
    <d v="2022-06-11T00:00:00"/>
    <s v="1704050645"/>
    <d v="2017-04-05T00:00:00"/>
    <s v="111"/>
    <n v="1888"/>
    <n v="270"/>
    <n v="156"/>
    <n v="426"/>
    <n v="1"/>
    <n v="61"/>
    <n v="5"/>
    <n v="6"/>
    <n v="2.0333333333333332"/>
    <n v="6.1671232876712327"/>
    <s v="5-7"/>
    <s v="M"/>
    <n v="5"/>
    <n v="6"/>
    <s v="1"/>
    <s v="05002025"/>
    <s v="2121"/>
    <s v="19-K03-01"/>
    <s v="P°#mß platba H"/>
    <n v="1.3039000000000001"/>
    <n v="1.3039000000000001"/>
    <n v="0"/>
    <x v="33"/>
    <x v="0"/>
    <m/>
    <n v="42427"/>
    <n v="0"/>
    <n v="0"/>
    <n v="0"/>
    <n v="81149.520400000009"/>
    <m/>
  </r>
  <r>
    <n v="30263731"/>
    <d v="2022-03-01T00:00:00"/>
    <d v="2022-03-14T00:00:00"/>
    <d v="2022-03-17T00:00:00"/>
    <s v="1755140904"/>
    <d v="2017-05-14T00:00:00"/>
    <s v="211"/>
    <n v="1765"/>
    <n v="231"/>
    <n v="72"/>
    <n v="303"/>
    <n v="0"/>
    <n v="303"/>
    <n v="5"/>
    <n v="5"/>
    <n v="10.1"/>
    <n v="5.8301369863013699"/>
    <s v="5-7"/>
    <s v="Z"/>
    <n v="3"/>
    <n v="4"/>
    <s v="1"/>
    <s v="05002025"/>
    <s v="2121"/>
    <s v="19-K02-03"/>
    <s v="P°#mß platba H"/>
    <n v="0.74470000000000003"/>
    <n v="0.74470000000000003"/>
    <n v="0"/>
    <x v="42"/>
    <x v="0"/>
    <m/>
    <n v="17524"/>
    <n v="0"/>
    <n v="0"/>
    <n v="0"/>
    <n v="46347.1492"/>
    <m/>
  </r>
  <r>
    <n v="30269024"/>
    <d v="2022-05-01T00:00:00"/>
    <d v="2022-05-09T00:00:00"/>
    <d v="2022-05-14T00:00:00"/>
    <s v="1707240469"/>
    <d v="2017-07-24T00:00:00"/>
    <s v="211"/>
    <n v="1750"/>
    <n v="160"/>
    <n v="128"/>
    <n v="288"/>
    <n v="0"/>
    <n v="288"/>
    <n v="5"/>
    <n v="5"/>
    <n v="9.6"/>
    <n v="5.7890410958904113"/>
    <s v="5-7"/>
    <s v="M"/>
    <n v="5"/>
    <n v="6"/>
    <s v="1"/>
    <s v="05002025"/>
    <s v="2121"/>
    <s v="19-K03-03"/>
    <s v="P°#mß platba H"/>
    <n v="0.92810000000000004"/>
    <n v="0.92810000000000004"/>
    <n v="0"/>
    <x v="33"/>
    <x v="68"/>
    <m/>
    <n v="39746"/>
    <n v="0"/>
    <n v="0"/>
    <n v="0"/>
    <n v="57761.231599999999"/>
    <m/>
  </r>
  <r>
    <n v="30247984"/>
    <d v="2022-10-01T00:00:00"/>
    <d v="2022-10-03T00:00:00"/>
    <d v="2022-10-06T00:00:00"/>
    <s v="1803041020"/>
    <d v="2018-03-04T00:00:00"/>
    <s v="111"/>
    <n v="1674"/>
    <n v="302"/>
    <n v="275"/>
    <n v="577"/>
    <n v="1"/>
    <n v="212"/>
    <n v="4"/>
    <n v="5"/>
    <n v="7.0666666666666664"/>
    <n v="5.580821917808219"/>
    <s v="5-7"/>
    <s v="M"/>
    <n v="3"/>
    <n v="4"/>
    <s v="1"/>
    <s v="05002025"/>
    <s v="2121"/>
    <s v="19-K02-01"/>
    <s v="P°#mß platba H"/>
    <n v="1.093"/>
    <n v="1.093"/>
    <n v="0"/>
    <x v="33"/>
    <x v="68"/>
    <m/>
    <n v="13541"/>
    <n v="0"/>
    <n v="0"/>
    <n v="0"/>
    <n v="68023.948000000004"/>
    <m/>
  </r>
  <r>
    <n v="30242292"/>
    <d v="2022-11-01T00:00:00"/>
    <d v="2022-11-07T00:00:00"/>
    <d v="2022-11-12T00:00:00"/>
    <s v="1806211231"/>
    <d v="2018-06-21T00:00:00"/>
    <s v="211"/>
    <n v="1600"/>
    <n v="193"/>
    <n v="310"/>
    <n v="503"/>
    <n v="1"/>
    <n v="138"/>
    <n v="4"/>
    <n v="5"/>
    <n v="4.5999999999999996"/>
    <n v="5.3780821917808215"/>
    <s v="5-7"/>
    <s v="M"/>
    <n v="5"/>
    <n v="6"/>
    <s v="1"/>
    <s v="05002025"/>
    <s v="2121"/>
    <s v="19-K03-01"/>
    <s v="P°#mß platba H"/>
    <n v="1.3039000000000001"/>
    <n v="1.3039000000000001"/>
    <n v="0"/>
    <x v="33"/>
    <x v="66"/>
    <m/>
    <n v="38570"/>
    <n v="0"/>
    <n v="0"/>
    <n v="0"/>
    <n v="81149.520400000009"/>
    <m/>
  </r>
  <r>
    <n v="30276312"/>
    <d v="2022-10-01T00:00:00"/>
    <d v="2022-09-26T00:00:00"/>
    <d v="2022-10-01T00:00:00"/>
    <s v="1806181179"/>
    <d v="2018-06-18T00:00:00"/>
    <s v="205"/>
    <n v="1561"/>
    <n v="196"/>
    <n v="268"/>
    <n v="464"/>
    <n v="1"/>
    <n v="99"/>
    <n v="4"/>
    <n v="5"/>
    <n v="3.3"/>
    <n v="5.2712328767123289"/>
    <s v="5-7"/>
    <s v="M"/>
    <n v="5"/>
    <n v="6"/>
    <s v="1"/>
    <s v="05002025"/>
    <s v="2121"/>
    <s v="19-K03-01"/>
    <s v="P°#mß platba H"/>
    <n v="1.3039000000000001"/>
    <n v="1.3039000000000001"/>
    <n v="0"/>
    <x v="33"/>
    <x v="66"/>
    <m/>
    <n v="31688"/>
    <n v="0"/>
    <n v="0"/>
    <n v="0"/>
    <n v="81149.520400000009"/>
    <m/>
  </r>
  <r>
    <n v="30265557"/>
    <d v="2022-11-01T00:00:00"/>
    <d v="2022-11-21T00:00:00"/>
    <d v="2022-11-24T00:00:00"/>
    <s v="1809212130"/>
    <d v="2018-09-21T00:00:00"/>
    <s v="111"/>
    <n v="1522"/>
    <n v="101"/>
    <n v="324"/>
    <n v="425"/>
    <n v="1"/>
    <n v="60"/>
    <n v="4"/>
    <n v="5"/>
    <n v="2"/>
    <n v="5.1643835616438354"/>
    <s v="5-7"/>
    <s v="M"/>
    <n v="3"/>
    <n v="4"/>
    <s v="1"/>
    <s v="05002025"/>
    <s v="2121"/>
    <s v="19-K02-01"/>
    <s v="P°#mß platba H"/>
    <n v="1.093"/>
    <n v="1.093"/>
    <n v="0"/>
    <x v="33"/>
    <x v="68"/>
    <m/>
    <n v="20884"/>
    <n v="0"/>
    <n v="0"/>
    <n v="0"/>
    <n v="68023.948000000004"/>
    <m/>
  </r>
  <r>
    <n v="30268838"/>
    <d v="2022-05-01T00:00:00"/>
    <d v="2022-05-16T00:00:00"/>
    <d v="2022-05-21T00:00:00"/>
    <s v="1806180112"/>
    <d v="2018-06-18T00:00:00"/>
    <s v="111"/>
    <n v="1428"/>
    <n v="196"/>
    <n v="135"/>
    <n v="331"/>
    <n v="0"/>
    <n v="331"/>
    <n v="4"/>
    <n v="4"/>
    <n v="11.033333333333333"/>
    <n v="4.9068493150684933"/>
    <s v="3-6"/>
    <s v="M"/>
    <n v="5"/>
    <n v="6"/>
    <s v="1"/>
    <s v="05002025"/>
    <s v="2121"/>
    <s v="19-K03-01"/>
    <s v="P°#mß platba H"/>
    <n v="1.3039000000000001"/>
    <n v="1.3039000000000001"/>
    <n v="0"/>
    <x v="33"/>
    <x v="0"/>
    <m/>
    <n v="35366"/>
    <n v="0"/>
    <n v="0"/>
    <n v="0"/>
    <n v="81149.520400000009"/>
    <m/>
  </r>
  <r>
    <n v="30254306"/>
    <d v="2022-05-01T00:00:00"/>
    <d v="2022-05-02T00:00:00"/>
    <d v="2022-05-07T00:00:00"/>
    <s v="1862111317"/>
    <d v="2018-12-11T00:00:00"/>
    <s v="111"/>
    <n v="1238"/>
    <n v="20"/>
    <n v="121"/>
    <n v="141"/>
    <n v="0"/>
    <n v="141"/>
    <n v="4"/>
    <n v="4"/>
    <n v="4.7"/>
    <n v="4.3863013698630136"/>
    <s v="3-6"/>
    <s v="Z"/>
    <n v="5"/>
    <n v="6"/>
    <s v="1"/>
    <s v="05002025"/>
    <s v="2121"/>
    <s v="19-K03-03"/>
    <s v="P°#mß platba H"/>
    <n v="0.92810000000000004"/>
    <n v="0.92810000000000004"/>
    <n v="0"/>
    <x v="33"/>
    <x v="68"/>
    <m/>
    <n v="38640"/>
    <n v="0"/>
    <n v="0"/>
    <n v="0"/>
    <n v="57761.231599999999"/>
    <m/>
  </r>
  <r>
    <n v="30278046"/>
    <d v="2022-10-01T00:00:00"/>
    <d v="2022-10-17T00:00:00"/>
    <d v="2022-10-21T00:00:00"/>
    <s v="1907080791"/>
    <d v="2019-07-08T00:00:00"/>
    <s v="111"/>
    <n v="1197"/>
    <n v="176"/>
    <n v="289"/>
    <n v="465"/>
    <n v="1"/>
    <n v="100"/>
    <n v="3"/>
    <n v="4"/>
    <n v="3.3333333333333335"/>
    <n v="4.2739726027397262"/>
    <s v="3-6"/>
    <s v="M"/>
    <n v="4"/>
    <n v="5"/>
    <s v="1"/>
    <s v="05002025"/>
    <s v="2121"/>
    <s v="19-K02-01"/>
    <s v="P°#mß platba H"/>
    <n v="1.093"/>
    <n v="1.093"/>
    <n v="0"/>
    <x v="33"/>
    <x v="66"/>
    <m/>
    <n v="24616"/>
    <n v="0"/>
    <n v="0"/>
    <n v="0"/>
    <n v="68023.948000000004"/>
    <m/>
  </r>
  <r>
    <n v="30243245"/>
    <d v="2022-01-01T00:00:00"/>
    <d v="2022-01-04T00:00:00"/>
    <d v="2022-01-07T00:00:00"/>
    <s v="1811160703"/>
    <d v="2018-11-16T00:00:00"/>
    <s v="207"/>
    <n v="1145"/>
    <n v="45"/>
    <n v="3"/>
    <n v="48"/>
    <n v="0"/>
    <n v="48"/>
    <n v="4"/>
    <n v="4"/>
    <n v="1.6"/>
    <n v="4.1315068493150688"/>
    <s v="3-6"/>
    <s v="M"/>
    <n v="3"/>
    <n v="4"/>
    <s v="1"/>
    <s v="05002025"/>
    <s v="2121"/>
    <s v="19-K02-03"/>
    <s v="P°#mß platba H"/>
    <n v="0.74470000000000003"/>
    <n v="0.74470000000000003"/>
    <n v="0"/>
    <x v="33"/>
    <x v="68"/>
    <m/>
    <n v="38592"/>
    <n v="0"/>
    <n v="0"/>
    <n v="0"/>
    <n v="46347.1492"/>
    <m/>
  </r>
  <r>
    <n v="30270725"/>
    <d v="2022-06-01T00:00:00"/>
    <d v="2022-06-13T00:00:00"/>
    <d v="2022-06-18T00:00:00"/>
    <s v="1954290437"/>
    <d v="2019-04-29T00:00:00"/>
    <s v="111"/>
    <n v="1141"/>
    <n v="246"/>
    <n v="163"/>
    <n v="409"/>
    <n v="1"/>
    <n v="44"/>
    <n v="3"/>
    <n v="4"/>
    <n v="1.4666666666666666"/>
    <n v="4.1205479452054794"/>
    <s v="3-6"/>
    <s v="Z"/>
    <n v="5"/>
    <n v="6"/>
    <s v="1"/>
    <s v="05002025"/>
    <s v="2121"/>
    <s v="19-K03-01"/>
    <s v="P°#mß platba H"/>
    <n v="1.3039000000000001"/>
    <n v="1.3039000000000001"/>
    <n v="0"/>
    <x v="33"/>
    <x v="66"/>
    <m/>
    <n v="48203"/>
    <n v="0"/>
    <n v="0"/>
    <n v="0"/>
    <n v="81149.520400000009"/>
    <m/>
  </r>
  <r>
    <n v="30264857"/>
    <d v="2022-04-01T00:00:00"/>
    <d v="2022-04-04T00:00:00"/>
    <d v="2022-04-07T00:00:00"/>
    <s v="1902220078"/>
    <d v="2019-02-22T00:00:00"/>
    <s v="205"/>
    <n v="1137"/>
    <n v="312"/>
    <n v="93"/>
    <n v="405"/>
    <n v="1"/>
    <n v="40"/>
    <n v="3"/>
    <n v="4"/>
    <n v="1.3333333333333333"/>
    <n v="4.1095890410958908"/>
    <s v="3-6"/>
    <s v="M"/>
    <n v="3"/>
    <n v="4"/>
    <s v="1"/>
    <s v="05002025"/>
    <s v="2121"/>
    <s v="19-K02-03"/>
    <s v="P°#mß platba H"/>
    <n v="0.74470000000000003"/>
    <n v="0.74470000000000003"/>
    <n v="0"/>
    <x v="33"/>
    <x v="68"/>
    <m/>
    <n v="22395"/>
    <n v="0"/>
    <n v="0"/>
    <n v="0"/>
    <n v="46347.1492"/>
    <m/>
  </r>
  <r>
    <n v="30250330"/>
    <d v="2022-03-01T00:00:00"/>
    <d v="2022-03-21T00:00:00"/>
    <d v="2022-03-21T00:00:00"/>
    <s v="1902250460"/>
    <d v="2019-02-25T00:00:00"/>
    <s v="201"/>
    <n v="1120"/>
    <n v="309"/>
    <n v="79"/>
    <n v="388"/>
    <n v="1"/>
    <n v="23"/>
    <n v="3"/>
    <n v="4"/>
    <n v="0.76666666666666672"/>
    <n v="4.0630136986301366"/>
    <s v="3-6"/>
    <s v="M"/>
    <n v="1"/>
    <n v="1"/>
    <s v="1"/>
    <s v="05002025"/>
    <s v="2121"/>
    <s v="19-K01-03"/>
    <s v="P°#mß platba H"/>
    <n v="0.29530000000000001"/>
    <n v="0.29530000000000001"/>
    <n v="0"/>
    <x v="33"/>
    <x v="0"/>
    <m/>
    <n v="4192"/>
    <n v="0"/>
    <n v="0"/>
    <n v="0"/>
    <n v="18378.290799999999"/>
    <m/>
  </r>
  <r>
    <n v="30251569"/>
    <d v="2022-10-01T00:00:00"/>
    <d v="2022-10-24T00:00:00"/>
    <d v="2022-10-27T00:00:00"/>
    <s v="1910071482"/>
    <d v="2019-10-07T00:00:00"/>
    <s v="111"/>
    <n v="1113"/>
    <n v="85"/>
    <n v="296"/>
    <n v="381"/>
    <n v="1"/>
    <n v="16"/>
    <n v="3"/>
    <n v="4"/>
    <n v="0.53333333333333333"/>
    <n v="4.043835616438356"/>
    <s v="3-6"/>
    <s v="M"/>
    <n v="3"/>
    <n v="4"/>
    <s v="1"/>
    <s v="05002025"/>
    <s v="2121"/>
    <s v="19-K02-01"/>
    <s v="P°#mß platba H"/>
    <n v="1.093"/>
    <n v="1.093"/>
    <n v="0"/>
    <x v="33"/>
    <x v="66"/>
    <m/>
    <n v="20810"/>
    <n v="0"/>
    <n v="0"/>
    <n v="0"/>
    <n v="68023.948000000004"/>
    <m/>
  </r>
  <r>
    <n v="30279460"/>
    <d v="2022-11-01T00:00:00"/>
    <d v="2022-11-14T00:00:00"/>
    <d v="2022-11-16T00:00:00"/>
    <s v="1962231183"/>
    <d v="2019-12-23T00:00:00"/>
    <s v="111"/>
    <n v="1057"/>
    <n v="8"/>
    <n v="317"/>
    <n v="325"/>
    <n v="0"/>
    <n v="325"/>
    <n v="3"/>
    <n v="3"/>
    <n v="10.833333333333334"/>
    <n v="3.8904109589041096"/>
    <s v="3-6"/>
    <s v="Z"/>
    <n v="2"/>
    <n v="3"/>
    <s v="1"/>
    <s v="05002025"/>
    <s v="2121"/>
    <s v="19-K02-01"/>
    <s v="P°#mß platba H"/>
    <n v="1.093"/>
    <n v="1.093"/>
    <n v="0"/>
    <x v="33"/>
    <x v="0"/>
    <m/>
    <n v="12308"/>
    <n v="0"/>
    <n v="0"/>
    <n v="0"/>
    <n v="68023.948000000004"/>
    <m/>
  </r>
  <r>
    <n v="30244861"/>
    <d v="2022-12-01T00:00:00"/>
    <d v="2022-11-28T00:00:00"/>
    <d v="2022-12-03T00:00:00"/>
    <s v="2001221046"/>
    <d v="2020-01-22T00:00:00"/>
    <s v="111"/>
    <n v="1041"/>
    <n v="344"/>
    <n v="331"/>
    <n v="675"/>
    <n v="1"/>
    <n v="310"/>
    <n v="2"/>
    <n v="3"/>
    <n v="10.333333333333334"/>
    <n v="3.8493150684931505"/>
    <s v="3-6"/>
    <s v="M"/>
    <n v="5"/>
    <n v="6"/>
    <s v="1"/>
    <s v="05002025"/>
    <s v="2121"/>
    <s v="19-K03-01"/>
    <s v="P°#mß platba H"/>
    <n v="1.3039000000000001"/>
    <n v="1.3039000000000001"/>
    <n v="0"/>
    <x v="39"/>
    <x v="0"/>
    <m/>
    <n v="29628"/>
    <n v="0"/>
    <n v="0"/>
    <n v="0"/>
    <n v="81149.520400000009"/>
    <m/>
  </r>
  <r>
    <n v="30276988"/>
    <d v="2022-09-01T00:00:00"/>
    <d v="2022-09-18T00:00:00"/>
    <d v="2022-09-22T00:00:00"/>
    <s v="2001011188"/>
    <d v="2020-01-01T00:00:00"/>
    <s v="111"/>
    <n v="991"/>
    <n v="365"/>
    <n v="260"/>
    <n v="625"/>
    <n v="1"/>
    <n v="260"/>
    <n v="2"/>
    <n v="3"/>
    <n v="8.6666666666666661"/>
    <n v="3.7123287671232879"/>
    <s v="3-6"/>
    <s v="M"/>
    <n v="4"/>
    <n v="5"/>
    <s v="1"/>
    <s v="05002025"/>
    <s v="2121"/>
    <s v="19-K02-01"/>
    <s v="P°#mß platba H"/>
    <n v="1.093"/>
    <n v="1.093"/>
    <n v="0"/>
    <x v="33"/>
    <x v="66"/>
    <m/>
    <n v="17652"/>
    <n v="0"/>
    <n v="0"/>
    <n v="0"/>
    <n v="68023.948000000004"/>
    <m/>
  </r>
  <r>
    <n v="30280976"/>
    <d v="2022-12-01T00:00:00"/>
    <d v="2022-12-05T00:00:00"/>
    <d v="2022-12-09T00:00:00"/>
    <s v="2054281152"/>
    <d v="2020-04-28T00:00:00"/>
    <s v="111"/>
    <n v="951"/>
    <n v="247"/>
    <n v="338"/>
    <n v="585"/>
    <n v="1"/>
    <n v="220"/>
    <n v="2"/>
    <n v="3"/>
    <n v="7.333333333333333"/>
    <n v="3.602739726027397"/>
    <s v="3-6"/>
    <s v="Z"/>
    <n v="4"/>
    <n v="5"/>
    <s v="1"/>
    <s v="05002025"/>
    <s v="2121"/>
    <s v="19-K02-03"/>
    <s v="P°#mß platba H"/>
    <n v="0.74470000000000003"/>
    <n v="0.74470000000000003"/>
    <n v="0"/>
    <x v="33"/>
    <x v="0"/>
    <m/>
    <n v="34177"/>
    <n v="0"/>
    <n v="0"/>
    <n v="0"/>
    <n v="46347.1492"/>
    <m/>
  </r>
  <r>
    <n v="30281827"/>
    <d v="2022-12-01T00:00:00"/>
    <d v="2022-12-07T00:00:00"/>
    <d v="2022-12-15T00:00:00"/>
    <n v="2200144191"/>
    <d v="2021-12-14T00:00:00"/>
    <s v="333"/>
    <n v="358"/>
    <n v="382"/>
    <n v="340"/>
    <n v="722"/>
    <n v="1"/>
    <n v="357"/>
    <n v="1"/>
    <n v="2"/>
    <n v="11.9"/>
    <n v="2.978082191780822"/>
    <s v="3-6"/>
    <s v="M"/>
    <n v="8"/>
    <n v="9"/>
    <s v="6"/>
    <s v="05002025"/>
    <s v="2121"/>
    <s v="19-K03-01"/>
    <s v="P°#mß platba H"/>
    <n v="1.3039000000000001"/>
    <n v="1.3039000000000001"/>
    <n v="0"/>
    <x v="2"/>
    <x v="0"/>
    <m/>
    <n v="27636"/>
    <n v="0"/>
    <n v="0"/>
    <n v="0"/>
    <n v="81149.52040000000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Kontingenční tabulka 4" cacheId="1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I2:J8" firstHeaderRow="1" firstDataRow="1" firstDataCol="1"/>
  <pivotFields count="7">
    <pivotField numFmtId="14" showAll="0"/>
    <pivotField showAll="0"/>
    <pivotField showAll="0"/>
    <pivotField showAll="0"/>
    <pivotField showAll="0"/>
    <pivotField dataField="1" showAll="0"/>
    <pivotField axis="axisRow" showAll="0">
      <items count="6">
        <item x="0"/>
        <item x="1"/>
        <item x="2"/>
        <item x="3"/>
        <item x="4"/>
        <item t="default"/>
      </items>
    </pivotField>
  </pivotFields>
  <rowFields count="1">
    <field x="6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oučet z počet den" fld="5" baseField="0" baseItem="0"/>
  </dataFields>
  <formats count="5">
    <format dxfId="35">
      <pivotArea collapsedLevelsAreSubtotals="1" fieldPosition="0">
        <references count="1">
          <reference field="6" count="0"/>
        </references>
      </pivotArea>
    </format>
    <format dxfId="34">
      <pivotArea dataOnly="0" labelOnly="1" fieldPosition="0">
        <references count="1">
          <reference field="6" count="0"/>
        </references>
      </pivotArea>
    </format>
    <format dxfId="33">
      <pivotArea outline="0" collapsedLevelsAreSubtotals="1" fieldPosition="0"/>
    </format>
    <format dxfId="32">
      <pivotArea dataOnly="0" labelOnly="1" outline="0" axis="axisValues" fieldPosition="0"/>
    </format>
    <format dxfId="3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Kontingenční tabulka 2" cacheId="2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 rowHeaderCaption="Dg">
  <location ref="A3:B47" firstHeaderRow="1" firstDataRow="1" firstDataCol="1"/>
  <pivotFields count="38">
    <pivotField dataField="1" showAll="0"/>
    <pivotField numFmtId="14" showAll="0"/>
    <pivotField numFmtId="14" showAll="0"/>
    <pivotField numFmtId="169" showAll="0"/>
    <pivotField showAll="0"/>
    <pivotField numFmtId="14" showAll="0"/>
    <pivotField showAll="0"/>
    <pivotField numFmtId="3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44">
        <item x="7"/>
        <item x="25"/>
        <item x="16"/>
        <item x="11"/>
        <item x="34"/>
        <item x="1"/>
        <item x="15"/>
        <item x="4"/>
        <item x="17"/>
        <item x="28"/>
        <item x="35"/>
        <item x="26"/>
        <item x="13"/>
        <item x="8"/>
        <item x="10"/>
        <item x="23"/>
        <item x="27"/>
        <item x="18"/>
        <item x="32"/>
        <item x="9"/>
        <item x="14"/>
        <item x="24"/>
        <item x="36"/>
        <item x="2"/>
        <item x="3"/>
        <item x="5"/>
        <item x="19"/>
        <item x="20"/>
        <item x="21"/>
        <item x="0"/>
        <item x="42"/>
        <item x="41"/>
        <item x="40"/>
        <item x="33"/>
        <item x="39"/>
        <item x="30"/>
        <item x="37"/>
        <item x="29"/>
        <item x="31"/>
        <item x="6"/>
        <item x="12"/>
        <item x="38"/>
        <item x="2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numFmtId="170" showAll="0"/>
    <pivotField showAll="0"/>
  </pivotFields>
  <rowFields count="1">
    <field x="29"/>
  </rowFields>
  <rowItems count="44">
    <i>
      <x v="23"/>
    </i>
    <i>
      <x v="29"/>
    </i>
    <i>
      <x v="24"/>
    </i>
    <i>
      <x v="33"/>
    </i>
    <i>
      <x v="19"/>
    </i>
    <i>
      <x v="14"/>
    </i>
    <i>
      <x v="25"/>
    </i>
    <i>
      <x v="5"/>
    </i>
    <i>
      <x v="3"/>
    </i>
    <i>
      <x v="26"/>
    </i>
    <i>
      <x v="38"/>
    </i>
    <i>
      <x v="21"/>
    </i>
    <i>
      <x v="15"/>
    </i>
    <i>
      <x v="6"/>
    </i>
    <i>
      <x v="7"/>
    </i>
    <i>
      <x v="34"/>
    </i>
    <i>
      <x v="35"/>
    </i>
    <i>
      <x v="40"/>
    </i>
    <i>
      <x v="10"/>
    </i>
    <i>
      <x v="9"/>
    </i>
    <i>
      <x v="18"/>
    </i>
    <i>
      <x v="4"/>
    </i>
    <i>
      <x v="31"/>
    </i>
    <i>
      <x v="20"/>
    </i>
    <i>
      <x v="17"/>
    </i>
    <i>
      <x/>
    </i>
    <i>
      <x v="28"/>
    </i>
    <i>
      <x v="22"/>
    </i>
    <i>
      <x v="30"/>
    </i>
    <i>
      <x v="2"/>
    </i>
    <i>
      <x v="32"/>
    </i>
    <i>
      <x v="1"/>
    </i>
    <i>
      <x v="16"/>
    </i>
    <i>
      <x v="37"/>
    </i>
    <i>
      <x v="36"/>
    </i>
    <i>
      <x v="11"/>
    </i>
    <i>
      <x v="13"/>
    </i>
    <i>
      <x v="39"/>
    </i>
    <i>
      <x v="41"/>
    </i>
    <i>
      <x v="12"/>
    </i>
    <i>
      <x v="42"/>
    </i>
    <i>
      <x v="8"/>
    </i>
    <i>
      <x v="27"/>
    </i>
    <i t="grand">
      <x/>
    </i>
  </rowItems>
  <colItems count="1">
    <i/>
  </colItems>
  <dataFields count="1">
    <dataField name="PP" fld="0" subtotal="count" baseField="0" baseItem="0"/>
  </dataFields>
  <formats count="17">
    <format dxfId="16">
      <pivotArea field="29" type="button" dataOnly="0" labelOnly="1" outline="0" axis="axisRow" fieldPosition="0"/>
    </format>
    <format dxfId="15">
      <pivotArea dataOnly="0" labelOnly="1" outline="0" axis="axisValues" fieldPosition="0"/>
    </format>
    <format dxfId="14">
      <pivotArea outline="0" collapsedLevelsAreSubtotals="1" fieldPosition="0"/>
    </format>
    <format dxfId="13">
      <pivotArea dataOnly="0" labelOnly="1" fieldPosition="0">
        <references count="1">
          <reference field="29" count="0"/>
        </references>
      </pivotArea>
    </format>
    <format dxfId="12">
      <pivotArea dataOnly="0" labelOnly="1" grandRow="1" outline="0" fieldPosition="0"/>
    </format>
    <format dxfId="11">
      <pivotArea grandRow="1" outline="0" collapsedLevelsAreSubtotals="1" fieldPosition="0"/>
    </format>
    <format dxfId="10">
      <pivotArea dataOnly="0" labelOnly="1" grandRow="1" outline="0" fieldPosition="0"/>
    </format>
    <format dxfId="9">
      <pivotArea collapsedLevelsAreSubtotals="1" fieldPosition="0">
        <references count="1">
          <reference field="29" count="1">
            <x v="24"/>
          </reference>
        </references>
      </pivotArea>
    </format>
    <format dxfId="8">
      <pivotArea dataOnly="0" labelOnly="1" fieldPosition="0">
        <references count="1">
          <reference field="29" count="1">
            <x v="24"/>
          </reference>
        </references>
      </pivotArea>
    </format>
    <format dxfId="7">
      <pivotArea collapsedLevelsAreSubtotals="1" fieldPosition="0">
        <references count="1">
          <reference field="29" count="1">
            <x v="25"/>
          </reference>
        </references>
      </pivotArea>
    </format>
    <format dxfId="6">
      <pivotArea dataOnly="0" labelOnly="1" fieldPosition="0">
        <references count="1">
          <reference field="29" count="1">
            <x v="25"/>
          </reference>
        </references>
      </pivotArea>
    </format>
    <format dxfId="5">
      <pivotArea collapsedLevelsAreSubtotals="1" fieldPosition="0">
        <references count="1">
          <reference field="29" count="1">
            <x v="26"/>
          </reference>
        </references>
      </pivotArea>
    </format>
    <format dxfId="4">
      <pivotArea dataOnly="0" labelOnly="1" fieldPosition="0">
        <references count="1">
          <reference field="29" count="1">
            <x v="26"/>
          </reference>
        </references>
      </pivotArea>
    </format>
    <format dxfId="3">
      <pivotArea collapsedLevelsAreSubtotals="1" fieldPosition="0">
        <references count="1">
          <reference field="29" count="1">
            <x v="27"/>
          </reference>
        </references>
      </pivotArea>
    </format>
    <format dxfId="2">
      <pivotArea dataOnly="0" labelOnly="1" fieldPosition="0">
        <references count="1">
          <reference field="29" count="1">
            <x v="27"/>
          </reference>
        </references>
      </pivotArea>
    </format>
    <format dxfId="1">
      <pivotArea collapsedLevelsAreSubtotals="1" fieldPosition="0">
        <references count="1">
          <reference field="29" count="1">
            <x v="27"/>
          </reference>
        </references>
      </pivotArea>
    </format>
    <format dxfId="0">
      <pivotArea dataOnly="0" labelOnly="1" fieldPosition="0">
        <references count="1">
          <reference field="29" count="1">
            <x v="27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1000000}" name="Kontingenční tabulka 3" cacheId="3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 rowHeaderCaption="DG1">
  <location ref="E3:F73" firstHeaderRow="1" firstDataRow="1" firstDataCol="1"/>
  <pivotFields count="38">
    <pivotField dataField="1" showAll="0"/>
    <pivotField numFmtId="14" showAll="0"/>
    <pivotField numFmtId="14" showAll="0"/>
    <pivotField numFmtId="169" showAll="0"/>
    <pivotField showAll="0"/>
    <pivotField numFmtId="14" showAll="0"/>
    <pivotField showAll="0"/>
    <pivotField numFmtId="3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4">
        <item x="7"/>
        <item x="25"/>
        <item x="16"/>
        <item x="11"/>
        <item x="34"/>
        <item x="1"/>
        <item x="15"/>
        <item x="4"/>
        <item x="17"/>
        <item x="28"/>
        <item x="35"/>
        <item x="26"/>
        <item x="13"/>
        <item x="8"/>
        <item x="10"/>
        <item x="23"/>
        <item x="27"/>
        <item x="18"/>
        <item x="32"/>
        <item x="9"/>
        <item x="14"/>
        <item x="24"/>
        <item x="36"/>
        <item x="2"/>
        <item x="3"/>
        <item x="5"/>
        <item x="19"/>
        <item x="20"/>
        <item x="21"/>
        <item x="0"/>
        <item x="42"/>
        <item x="41"/>
        <item x="40"/>
        <item x="33"/>
        <item x="39"/>
        <item x="30"/>
        <item x="37"/>
        <item x="29"/>
        <item x="31"/>
        <item x="6"/>
        <item x="12"/>
        <item x="38"/>
        <item x="22"/>
        <item t="default"/>
      </items>
    </pivotField>
    <pivotField axis="axisRow" showAll="0" sortType="descending">
      <items count="70">
        <item x="35"/>
        <item x="41"/>
        <item x="24"/>
        <item x="43"/>
        <item x="38"/>
        <item x="18"/>
        <item x="46"/>
        <item x="1"/>
        <item x="20"/>
        <item x="14"/>
        <item x="51"/>
        <item x="17"/>
        <item x="4"/>
        <item x="32"/>
        <item x="8"/>
        <item x="53"/>
        <item x="54"/>
        <item x="45"/>
        <item x="26"/>
        <item x="44"/>
        <item x="31"/>
        <item x="22"/>
        <item x="16"/>
        <item x="12"/>
        <item x="30"/>
        <item x="5"/>
        <item x="6"/>
        <item x="66"/>
        <item x="37"/>
        <item x="68"/>
        <item x="67"/>
        <item x="58"/>
        <item x="40"/>
        <item x="28"/>
        <item x="48"/>
        <item x="19"/>
        <item x="21"/>
        <item x="55"/>
        <item x="33"/>
        <item x="60"/>
        <item x="61"/>
        <item x="36"/>
        <item x="64"/>
        <item x="9"/>
        <item x="10"/>
        <item x="11"/>
        <item x="13"/>
        <item x="52"/>
        <item x="39"/>
        <item x="15"/>
        <item x="57"/>
        <item x="50"/>
        <item x="47"/>
        <item x="59"/>
        <item x="65"/>
        <item x="23"/>
        <item x="49"/>
        <item x="2"/>
        <item x="25"/>
        <item x="42"/>
        <item x="34"/>
        <item x="63"/>
        <item x="62"/>
        <item x="27"/>
        <item x="3"/>
        <item x="7"/>
        <item x="56"/>
        <item x="29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numFmtId="170" showAll="0"/>
    <pivotField showAll="0"/>
  </pivotFields>
  <rowFields count="1">
    <field x="30"/>
  </rowFields>
  <rowItems count="70">
    <i>
      <x v="68"/>
    </i>
    <i>
      <x v="25"/>
    </i>
    <i>
      <x v="65"/>
    </i>
    <i>
      <x v="57"/>
    </i>
    <i>
      <x v="14"/>
    </i>
    <i>
      <x v="20"/>
    </i>
    <i>
      <x v="27"/>
    </i>
    <i>
      <x v="64"/>
    </i>
    <i>
      <x v="9"/>
    </i>
    <i>
      <x v="21"/>
    </i>
    <i>
      <x v="29"/>
    </i>
    <i>
      <x v="22"/>
    </i>
    <i>
      <x v="56"/>
    </i>
    <i>
      <x v="12"/>
    </i>
    <i>
      <x v="7"/>
    </i>
    <i>
      <x v="67"/>
    </i>
    <i>
      <x v="35"/>
    </i>
    <i>
      <x v="11"/>
    </i>
    <i>
      <x v="23"/>
    </i>
    <i>
      <x v="38"/>
    </i>
    <i>
      <x v="51"/>
    </i>
    <i>
      <x v="47"/>
    </i>
    <i>
      <x v="13"/>
    </i>
    <i>
      <x v="8"/>
    </i>
    <i>
      <x v="49"/>
    </i>
    <i>
      <x v="17"/>
    </i>
    <i>
      <x v="36"/>
    </i>
    <i>
      <x v="3"/>
    </i>
    <i>
      <x v="43"/>
    </i>
    <i>
      <x v="26"/>
    </i>
    <i>
      <x v="48"/>
    </i>
    <i>
      <x v="10"/>
    </i>
    <i>
      <x v="50"/>
    </i>
    <i>
      <x v="28"/>
    </i>
    <i>
      <x v="4"/>
    </i>
    <i>
      <x/>
    </i>
    <i>
      <x v="58"/>
    </i>
    <i>
      <x v="52"/>
    </i>
    <i>
      <x v="32"/>
    </i>
    <i>
      <x v="24"/>
    </i>
    <i>
      <x v="18"/>
    </i>
    <i>
      <x v="2"/>
    </i>
    <i>
      <x v="59"/>
    </i>
    <i>
      <x v="54"/>
    </i>
    <i>
      <x v="61"/>
    </i>
    <i>
      <x v="31"/>
    </i>
    <i>
      <x v="16"/>
    </i>
    <i>
      <x v="1"/>
    </i>
    <i>
      <x v="42"/>
    </i>
    <i>
      <x v="19"/>
    </i>
    <i>
      <x v="30"/>
    </i>
    <i>
      <x v="53"/>
    </i>
    <i>
      <x v="44"/>
    </i>
    <i>
      <x v="55"/>
    </i>
    <i>
      <x v="45"/>
    </i>
    <i>
      <x v="37"/>
    </i>
    <i>
      <x v="46"/>
    </i>
    <i>
      <x v="62"/>
    </i>
    <i>
      <x v="60"/>
    </i>
    <i>
      <x v="63"/>
    </i>
    <i>
      <x v="6"/>
    </i>
    <i>
      <x v="15"/>
    </i>
    <i>
      <x v="5"/>
    </i>
    <i>
      <x v="39"/>
    </i>
    <i>
      <x v="66"/>
    </i>
    <i>
      <x v="40"/>
    </i>
    <i>
      <x v="41"/>
    </i>
    <i>
      <x v="33"/>
    </i>
    <i>
      <x v="34"/>
    </i>
    <i t="grand">
      <x/>
    </i>
  </rowItems>
  <colItems count="1">
    <i/>
  </colItems>
  <dataFields count="1">
    <dataField name="PP" fld="0" subtotal="count" baseField="0" baseItem="0"/>
  </dataFields>
  <formats count="14">
    <format dxfId="30">
      <pivotArea field="30" type="button" dataOnly="0" labelOnly="1" outline="0" axis="axisRow" fieldPosition="0"/>
    </format>
    <format dxfId="29">
      <pivotArea dataOnly="0" labelOnly="1" outline="0" axis="axisValues" fieldPosition="0"/>
    </format>
    <format dxfId="28">
      <pivotArea grandRow="1" outline="0" collapsedLevelsAreSubtotals="1" fieldPosition="0"/>
    </format>
    <format dxfId="27">
      <pivotArea dataOnly="0" labelOnly="1" grandRow="1" outline="0" fieldPosition="0"/>
    </format>
    <format dxfId="26">
      <pivotArea collapsedLevelsAreSubtotals="1" fieldPosition="0">
        <references count="1">
          <reference field="30" count="1">
            <x v="20"/>
          </reference>
        </references>
      </pivotArea>
    </format>
    <format dxfId="25">
      <pivotArea dataOnly="0" labelOnly="1" fieldPosition="0">
        <references count="1">
          <reference field="30" count="1">
            <x v="20"/>
          </reference>
        </references>
      </pivotArea>
    </format>
    <format dxfId="24">
      <pivotArea collapsedLevelsAreSubtotals="1" fieldPosition="0">
        <references count="1">
          <reference field="30" count="1">
            <x v="22"/>
          </reference>
        </references>
      </pivotArea>
    </format>
    <format dxfId="23">
      <pivotArea dataOnly="0" labelOnly="1" fieldPosition="0">
        <references count="1">
          <reference field="30" count="1">
            <x v="22"/>
          </reference>
        </references>
      </pivotArea>
    </format>
    <format dxfId="22">
      <pivotArea collapsedLevelsAreSubtotals="1" fieldPosition="0">
        <references count="1">
          <reference field="30" count="1">
            <x v="21"/>
          </reference>
        </references>
      </pivotArea>
    </format>
    <format dxfId="21">
      <pivotArea dataOnly="0" labelOnly="1" fieldPosition="0">
        <references count="1">
          <reference field="30" count="1">
            <x v="21"/>
          </reference>
        </references>
      </pivotArea>
    </format>
    <format dxfId="20">
      <pivotArea dataOnly="0" labelOnly="1" fieldPosition="0">
        <references count="1">
          <reference field="30" count="1">
            <x v="23"/>
          </reference>
        </references>
      </pivotArea>
    </format>
    <format dxfId="19">
      <pivotArea dataOnly="0" labelOnly="1" fieldPosition="0">
        <references count="1">
          <reference field="30" count="1">
            <x v="24"/>
          </reference>
        </references>
      </pivotArea>
    </format>
    <format dxfId="18">
      <pivotArea collapsedLevelsAreSubtotals="1" fieldPosition="0">
        <references count="1">
          <reference field="30" count="1">
            <x v="23"/>
          </reference>
        </references>
      </pivotArea>
    </format>
    <format dxfId="17">
      <pivotArea collapsedLevelsAreSubtotals="1" fieldPosition="0">
        <references count="1">
          <reference field="30" count="1">
            <x v="2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mkn10.uzis.cz/prohlizec/F50" TargetMode="External"/><Relationship Id="rId3" Type="http://schemas.openxmlformats.org/officeDocument/2006/relationships/hyperlink" Target="https://mkn10.uzis.cz/prohlizec/F50" TargetMode="External"/><Relationship Id="rId7" Type="http://schemas.openxmlformats.org/officeDocument/2006/relationships/hyperlink" Target="https://mkn10.uzis.cz/prohlizec/F50" TargetMode="External"/><Relationship Id="rId2" Type="http://schemas.openxmlformats.org/officeDocument/2006/relationships/hyperlink" Target="https://mkn10.uzis.cz/prohlizec/F50" TargetMode="External"/><Relationship Id="rId1" Type="http://schemas.openxmlformats.org/officeDocument/2006/relationships/hyperlink" Target="https://mkn10.uzis.cz/prohlizec/F50" TargetMode="External"/><Relationship Id="rId6" Type="http://schemas.openxmlformats.org/officeDocument/2006/relationships/hyperlink" Target="https://mkn10.uzis.cz/prohlizec/F50" TargetMode="External"/><Relationship Id="rId5" Type="http://schemas.openxmlformats.org/officeDocument/2006/relationships/hyperlink" Target="https://mkn10.uzis.cz/prohlizec/F50" TargetMode="External"/><Relationship Id="rId4" Type="http://schemas.openxmlformats.org/officeDocument/2006/relationships/hyperlink" Target="https://mkn10.uzis.cz/prohlizec/F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15"/>
  <sheetViews>
    <sheetView showGridLines="0" workbookViewId="0">
      <selection activeCell="D15" sqref="A3:D15"/>
    </sheetView>
  </sheetViews>
  <sheetFormatPr defaultRowHeight="15" x14ac:dyDescent="0.25"/>
  <cols>
    <col min="1" max="1" width="19.42578125" bestFit="1" customWidth="1"/>
  </cols>
  <sheetData>
    <row r="3" spans="1:18" ht="21.75" thickBot="1" x14ac:dyDescent="0.4">
      <c r="A3" s="144" t="s">
        <v>147</v>
      </c>
      <c r="B3" s="58"/>
      <c r="C3" s="143" t="s">
        <v>0</v>
      </c>
      <c r="D3" s="142" t="s">
        <v>1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18" x14ac:dyDescent="0.25">
      <c r="A4" s="57" t="s">
        <v>148</v>
      </c>
      <c r="C4" s="137">
        <v>50</v>
      </c>
    </row>
    <row r="6" spans="1:18" x14ac:dyDescent="0.25">
      <c r="A6" s="2" t="s">
        <v>3</v>
      </c>
      <c r="B6" s="81"/>
      <c r="C6" s="81"/>
      <c r="D6" s="81"/>
    </row>
    <row r="8" spans="1:18" x14ac:dyDescent="0.25">
      <c r="A8" s="2" t="s">
        <v>5</v>
      </c>
      <c r="B8" s="2" t="s">
        <v>4</v>
      </c>
      <c r="C8" s="2" t="s">
        <v>6</v>
      </c>
      <c r="D8" s="103" t="s">
        <v>137</v>
      </c>
    </row>
    <row r="9" spans="1:18" x14ac:dyDescent="0.25">
      <c r="A9" s="52" t="s">
        <v>2</v>
      </c>
      <c r="B9" s="131">
        <v>234</v>
      </c>
      <c r="C9" s="53">
        <f>B9/40</f>
        <v>5.85</v>
      </c>
    </row>
    <row r="10" spans="1:18" ht="15.75" thickBot="1" x14ac:dyDescent="0.3">
      <c r="A10" s="125" t="s">
        <v>7</v>
      </c>
      <c r="B10" s="132">
        <v>328</v>
      </c>
      <c r="C10" s="126">
        <f>B10/40</f>
        <v>8.1999999999999993</v>
      </c>
      <c r="D10" s="127">
        <f>C9+C10</f>
        <v>14.049999999999999</v>
      </c>
    </row>
    <row r="11" spans="1:18" x14ac:dyDescent="0.25">
      <c r="A11" s="123" t="s">
        <v>8</v>
      </c>
      <c r="B11" s="133">
        <v>40</v>
      </c>
      <c r="C11" s="124">
        <f>B11/40</f>
        <v>1</v>
      </c>
    </row>
    <row r="12" spans="1:18" x14ac:dyDescent="0.25">
      <c r="A12" s="54" t="s">
        <v>9</v>
      </c>
      <c r="B12" s="134">
        <v>760</v>
      </c>
      <c r="C12" s="55">
        <f t="shared" ref="C12:C14" si="0">B12/40</f>
        <v>19</v>
      </c>
    </row>
    <row r="13" spans="1:18" ht="15.75" thickBot="1" x14ac:dyDescent="0.3">
      <c r="A13" s="125" t="s">
        <v>10</v>
      </c>
      <c r="B13" s="132">
        <v>341</v>
      </c>
      <c r="C13" s="126">
        <f t="shared" si="0"/>
        <v>8.5250000000000004</v>
      </c>
      <c r="D13" s="127">
        <f>SUM(C11:C13)</f>
        <v>28.524999999999999</v>
      </c>
    </row>
    <row r="14" spans="1:18" ht="15.75" thickBot="1" x14ac:dyDescent="0.3">
      <c r="A14" s="128" t="s">
        <v>11</v>
      </c>
      <c r="B14" s="135">
        <v>380</v>
      </c>
      <c r="C14" s="129">
        <f t="shared" si="0"/>
        <v>9.5</v>
      </c>
      <c r="D14" s="130">
        <f>C14</f>
        <v>9.5</v>
      </c>
    </row>
    <row r="15" spans="1:18" ht="15.75" thickBot="1" x14ac:dyDescent="0.3">
      <c r="A15" s="136" t="s">
        <v>57</v>
      </c>
      <c r="B15" s="67">
        <f>SUM(B9:B14)</f>
        <v>2083</v>
      </c>
      <c r="C15" s="130">
        <f>SUM(C9:C14)</f>
        <v>52.074999999999996</v>
      </c>
      <c r="D15" s="130">
        <f>SUM(D10:D14)</f>
        <v>52.074999999999996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R4"/>
  <sheetViews>
    <sheetView showGridLines="0" topLeftCell="A97" workbookViewId="0">
      <selection activeCell="A6" sqref="A6:XFD15"/>
    </sheetView>
  </sheetViews>
  <sheetFormatPr defaultRowHeight="15" x14ac:dyDescent="0.25"/>
  <cols>
    <col min="1" max="1" width="19.42578125" bestFit="1" customWidth="1"/>
  </cols>
  <sheetData>
    <row r="3" spans="1:18" ht="21.75" thickBot="1" x14ac:dyDescent="0.4">
      <c r="A3" s="144" t="s">
        <v>147</v>
      </c>
      <c r="B3" s="58"/>
      <c r="C3" s="143" t="s">
        <v>0</v>
      </c>
      <c r="D3" s="142" t="s">
        <v>1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18" x14ac:dyDescent="0.25">
      <c r="A4" s="57" t="s">
        <v>148</v>
      </c>
      <c r="C4" s="137">
        <v>50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2"/>
  <sheetViews>
    <sheetView showGridLines="0" zoomScaleNormal="100" workbookViewId="0">
      <selection activeCell="C15" sqref="C15"/>
    </sheetView>
  </sheetViews>
  <sheetFormatPr defaultRowHeight="15" x14ac:dyDescent="0.25"/>
  <cols>
    <col min="1" max="1" width="10.42578125" customWidth="1"/>
    <col min="2" max="2" width="13.7109375" bestFit="1" customWidth="1"/>
    <col min="3" max="3" width="15.140625" bestFit="1" customWidth="1"/>
    <col min="4" max="4" width="10.7109375" customWidth="1"/>
    <col min="5" max="5" width="15" customWidth="1"/>
    <col min="6" max="6" width="11.28515625" bestFit="1" customWidth="1"/>
    <col min="7" max="7" width="10.85546875" bestFit="1" customWidth="1"/>
    <col min="9" max="9" width="27.28515625" bestFit="1" customWidth="1"/>
    <col min="10" max="10" width="12" customWidth="1"/>
    <col min="11" max="11" width="10.85546875" bestFit="1" customWidth="1"/>
    <col min="14" max="14" width="18.7109375" customWidth="1"/>
  </cols>
  <sheetData>
    <row r="1" spans="1:15" x14ac:dyDescent="0.25">
      <c r="A1" s="11" t="s">
        <v>34</v>
      </c>
      <c r="I1" s="13" t="s">
        <v>29</v>
      </c>
      <c r="J1" s="14"/>
      <c r="K1" s="15"/>
      <c r="M1" s="13" t="s">
        <v>28</v>
      </c>
      <c r="N1" s="15"/>
    </row>
    <row r="2" spans="1:15" ht="39" customHeight="1" x14ac:dyDescent="0.25">
      <c r="A2" s="188" t="s">
        <v>32</v>
      </c>
      <c r="B2" s="23" t="s">
        <v>24</v>
      </c>
      <c r="C2" s="23" t="s">
        <v>412</v>
      </c>
      <c r="D2" s="51" t="s">
        <v>27</v>
      </c>
      <c r="E2" s="23" t="s">
        <v>413</v>
      </c>
      <c r="F2" s="51" t="s">
        <v>33</v>
      </c>
      <c r="G2" s="189" t="s">
        <v>413</v>
      </c>
      <c r="I2" s="7" t="s">
        <v>15</v>
      </c>
      <c r="J2" s="4" t="s">
        <v>16</v>
      </c>
      <c r="K2" s="43" t="s">
        <v>22</v>
      </c>
      <c r="M2" s="6" t="s">
        <v>12</v>
      </c>
      <c r="N2" s="6" t="s">
        <v>13</v>
      </c>
      <c r="O2" s="20"/>
    </row>
    <row r="3" spans="1:15" x14ac:dyDescent="0.25">
      <c r="A3" s="24" t="s">
        <v>31</v>
      </c>
      <c r="B3" s="25">
        <v>1</v>
      </c>
      <c r="C3" s="26">
        <v>1315</v>
      </c>
      <c r="D3" s="27" t="s">
        <v>26</v>
      </c>
      <c r="E3" s="28">
        <v>17</v>
      </c>
      <c r="F3" s="27" t="s">
        <v>25</v>
      </c>
      <c r="G3" s="185">
        <v>2</v>
      </c>
      <c r="I3" s="8" t="s">
        <v>17</v>
      </c>
      <c r="J3" s="39">
        <v>1</v>
      </c>
      <c r="K3" s="44">
        <f>GETPIVOTDATA("počet den",$I$2,"interval využitých lůžek","1-10")/GETPIVOTDATA("počet den",$I$2)</f>
        <v>2.7397260273972603E-3</v>
      </c>
      <c r="M3" s="5">
        <v>1</v>
      </c>
      <c r="N3" s="48">
        <v>0.78075471698113164</v>
      </c>
    </row>
    <row r="4" spans="1:15" x14ac:dyDescent="0.25">
      <c r="A4" s="29" t="s">
        <v>31</v>
      </c>
      <c r="B4" s="30">
        <v>2</v>
      </c>
      <c r="C4" s="31">
        <v>1167</v>
      </c>
      <c r="D4" s="32" t="s">
        <v>26</v>
      </c>
      <c r="E4" s="33">
        <v>23</v>
      </c>
      <c r="F4" s="32" t="s">
        <v>25</v>
      </c>
      <c r="G4" s="186">
        <v>0</v>
      </c>
      <c r="I4" s="9" t="s">
        <v>18</v>
      </c>
      <c r="J4" s="40">
        <v>2</v>
      </c>
      <c r="K4" s="45">
        <f>GETPIVOTDATA("počet den",$I$2,"interval využitých lůžek","11-20")/GETPIVOTDATA("počet den",$I$2)</f>
        <v>5.4794520547945206E-3</v>
      </c>
      <c r="M4" s="5">
        <v>2</v>
      </c>
      <c r="N4" s="48">
        <v>0.74000000000000021</v>
      </c>
    </row>
    <row r="5" spans="1:15" x14ac:dyDescent="0.25">
      <c r="A5" s="29" t="s">
        <v>31</v>
      </c>
      <c r="B5" s="30">
        <v>3</v>
      </c>
      <c r="C5" s="31">
        <v>1371</v>
      </c>
      <c r="D5" s="32" t="s">
        <v>26</v>
      </c>
      <c r="E5" s="33">
        <v>37</v>
      </c>
      <c r="F5" s="32" t="s">
        <v>25</v>
      </c>
      <c r="G5" s="186">
        <v>3</v>
      </c>
      <c r="I5" s="9" t="s">
        <v>19</v>
      </c>
      <c r="J5" s="40">
        <v>58</v>
      </c>
      <c r="K5" s="45">
        <f>GETPIVOTDATA("počet den",$I$2,"interval využitých lůžek","21-30")/GETPIVOTDATA("počet den",$I$2)</f>
        <v>0.15890410958904111</v>
      </c>
      <c r="M5" s="5">
        <v>3</v>
      </c>
      <c r="N5" s="48">
        <v>0.82192307692307665</v>
      </c>
    </row>
    <row r="6" spans="1:15" x14ac:dyDescent="0.25">
      <c r="A6" s="29" t="s">
        <v>31</v>
      </c>
      <c r="B6" s="30">
        <v>4</v>
      </c>
      <c r="C6" s="31">
        <v>1357</v>
      </c>
      <c r="D6" s="32" t="s">
        <v>26</v>
      </c>
      <c r="E6" s="33">
        <v>71</v>
      </c>
      <c r="F6" s="32" t="s">
        <v>25</v>
      </c>
      <c r="G6" s="186">
        <v>2</v>
      </c>
      <c r="I6" s="9" t="s">
        <v>20</v>
      </c>
      <c r="J6" s="40">
        <v>67</v>
      </c>
      <c r="K6" s="45">
        <f>GETPIVOTDATA("počet den",$I$2,"interval využitých lůžek","31-40")/GETPIVOTDATA("počet den",$I$2)</f>
        <v>0.18356164383561643</v>
      </c>
      <c r="M6" s="5">
        <v>4</v>
      </c>
      <c r="N6" s="48">
        <v>0.83063829787234111</v>
      </c>
    </row>
    <row r="7" spans="1:15" x14ac:dyDescent="0.25">
      <c r="A7" s="29" t="s">
        <v>31</v>
      </c>
      <c r="B7" s="30">
        <v>5</v>
      </c>
      <c r="C7" s="31">
        <v>1435</v>
      </c>
      <c r="D7" s="32" t="s">
        <v>26</v>
      </c>
      <c r="E7" s="33">
        <v>36</v>
      </c>
      <c r="F7" s="32" t="s">
        <v>25</v>
      </c>
      <c r="G7" s="186">
        <v>15</v>
      </c>
      <c r="I7" s="10" t="s">
        <v>21</v>
      </c>
      <c r="J7" s="41">
        <v>237</v>
      </c>
      <c r="K7" s="46">
        <f>GETPIVOTDATA("počet den",$I$2,"interval využitých lůžek","41-50")/GETPIVOTDATA("počet den",$I$2)</f>
        <v>0.64931506849315068</v>
      </c>
      <c r="M7" s="22">
        <v>5</v>
      </c>
      <c r="N7" s="49">
        <v>0.86862745098039174</v>
      </c>
    </row>
    <row r="8" spans="1:15" x14ac:dyDescent="0.25">
      <c r="A8" s="29" t="s">
        <v>31</v>
      </c>
      <c r="B8" s="30">
        <v>6</v>
      </c>
      <c r="C8" s="31">
        <v>1363</v>
      </c>
      <c r="D8" s="32" t="s">
        <v>26</v>
      </c>
      <c r="E8" s="33">
        <v>32</v>
      </c>
      <c r="F8" s="32" t="s">
        <v>25</v>
      </c>
      <c r="G8" s="186">
        <v>10</v>
      </c>
      <c r="I8" s="3" t="s">
        <v>14</v>
      </c>
      <c r="J8" s="42">
        <v>365</v>
      </c>
      <c r="K8" s="47">
        <f>SUM(K3:K7)</f>
        <v>1</v>
      </c>
      <c r="M8" s="21">
        <v>6</v>
      </c>
      <c r="N8" s="50">
        <v>0.85137931034482783</v>
      </c>
    </row>
    <row r="9" spans="1:15" x14ac:dyDescent="0.25">
      <c r="A9" s="29" t="s">
        <v>31</v>
      </c>
      <c r="B9" s="30">
        <v>7</v>
      </c>
      <c r="C9" s="31">
        <v>938</v>
      </c>
      <c r="D9" s="32" t="s">
        <v>26</v>
      </c>
      <c r="E9" s="33">
        <v>25</v>
      </c>
      <c r="F9" s="32" t="s">
        <v>25</v>
      </c>
      <c r="G9" s="186">
        <v>0</v>
      </c>
      <c r="M9" s="22">
        <v>7</v>
      </c>
      <c r="N9" s="49">
        <v>0.83333333333333282</v>
      </c>
    </row>
    <row r="10" spans="1:15" x14ac:dyDescent="0.25">
      <c r="A10" s="29" t="s">
        <v>31</v>
      </c>
      <c r="B10" s="30">
        <v>8</v>
      </c>
      <c r="C10" s="31">
        <v>847</v>
      </c>
      <c r="D10" s="32" t="s">
        <v>26</v>
      </c>
      <c r="E10" s="33">
        <v>22</v>
      </c>
      <c r="F10" s="32" t="s">
        <v>25</v>
      </c>
      <c r="G10" s="186">
        <v>0</v>
      </c>
      <c r="N10" s="1"/>
    </row>
    <row r="11" spans="1:15" x14ac:dyDescent="0.25">
      <c r="A11" s="29" t="s">
        <v>31</v>
      </c>
      <c r="B11" s="30">
        <v>9</v>
      </c>
      <c r="C11" s="31">
        <v>1255</v>
      </c>
      <c r="D11" s="32" t="s">
        <v>26</v>
      </c>
      <c r="E11" s="33">
        <v>16</v>
      </c>
      <c r="F11" s="32" t="s">
        <v>25</v>
      </c>
      <c r="G11" s="186">
        <v>3</v>
      </c>
    </row>
    <row r="12" spans="1:15" x14ac:dyDescent="0.25">
      <c r="A12" s="29" t="s">
        <v>31</v>
      </c>
      <c r="B12" s="30">
        <v>10</v>
      </c>
      <c r="C12" s="31">
        <v>1380</v>
      </c>
      <c r="D12" s="32" t="s">
        <v>26</v>
      </c>
      <c r="E12" s="33">
        <v>24</v>
      </c>
      <c r="F12" s="32" t="s">
        <v>25</v>
      </c>
      <c r="G12" s="186">
        <v>12</v>
      </c>
    </row>
    <row r="13" spans="1:15" x14ac:dyDescent="0.25">
      <c r="A13" s="29" t="s">
        <v>31</v>
      </c>
      <c r="B13" s="30">
        <v>11</v>
      </c>
      <c r="C13" s="31">
        <v>1395</v>
      </c>
      <c r="D13" s="32" t="s">
        <v>26</v>
      </c>
      <c r="E13" s="33">
        <v>38</v>
      </c>
      <c r="F13" s="32" t="s">
        <v>25</v>
      </c>
      <c r="G13" s="186">
        <v>14</v>
      </c>
    </row>
    <row r="14" spans="1:15" x14ac:dyDescent="0.25">
      <c r="A14" s="34" t="s">
        <v>31</v>
      </c>
      <c r="B14" s="35">
        <v>12</v>
      </c>
      <c r="C14" s="36">
        <v>1161</v>
      </c>
      <c r="D14" s="37" t="s">
        <v>26</v>
      </c>
      <c r="E14" s="38">
        <v>71</v>
      </c>
      <c r="F14" s="37" t="s">
        <v>25</v>
      </c>
      <c r="G14" s="187">
        <v>9</v>
      </c>
    </row>
    <row r="15" spans="1:15" ht="15.75" thickBot="1" x14ac:dyDescent="0.3">
      <c r="A15" s="16" t="s">
        <v>30</v>
      </c>
      <c r="B15" s="17"/>
      <c r="C15" s="18">
        <f>SUM(C3:C14)</f>
        <v>14984</v>
      </c>
      <c r="D15" s="16"/>
      <c r="E15" s="19">
        <f>SUM(E3:E14)</f>
        <v>412</v>
      </c>
      <c r="F15" s="17"/>
      <c r="G15" s="19">
        <f>SUM(G3:G14)</f>
        <v>70</v>
      </c>
    </row>
    <row r="16" spans="1:15" ht="15.75" thickBot="1" x14ac:dyDescent="0.3">
      <c r="A16" s="392" t="s">
        <v>165</v>
      </c>
      <c r="B16" s="393"/>
      <c r="C16" s="184">
        <f>AVERAGEA(C3:C14)</f>
        <v>1248.6666666666667</v>
      </c>
      <c r="D16" s="102"/>
      <c r="E16" s="184">
        <f>AVERAGEA(E3:E14)</f>
        <v>34.333333333333336</v>
      </c>
      <c r="F16" s="102"/>
      <c r="G16" s="184">
        <f>AVERAGEA(G3:G14)</f>
        <v>5.833333333333333</v>
      </c>
    </row>
    <row r="19" spans="1:4" s="163" customFormat="1" ht="18.75" x14ac:dyDescent="0.3">
      <c r="A19" s="164" t="s">
        <v>164</v>
      </c>
      <c r="D19" s="183" t="s">
        <v>152</v>
      </c>
    </row>
    <row r="21" spans="1:4" x14ac:dyDescent="0.25">
      <c r="A21" s="164" t="s">
        <v>153</v>
      </c>
    </row>
    <row r="22" spans="1:4" x14ac:dyDescent="0.25">
      <c r="A22" s="164"/>
    </row>
    <row r="23" spans="1:4" x14ac:dyDescent="0.25">
      <c r="A23" s="57" t="s">
        <v>162</v>
      </c>
    </row>
    <row r="25" spans="1:4" x14ac:dyDescent="0.25">
      <c r="A25" s="182" t="s">
        <v>160</v>
      </c>
      <c r="B25" s="182" t="s">
        <v>161</v>
      </c>
      <c r="C25" s="182" t="s">
        <v>163</v>
      </c>
    </row>
    <row r="26" spans="1:4" x14ac:dyDescent="0.25">
      <c r="A26" s="171" t="s">
        <v>157</v>
      </c>
      <c r="B26" s="172">
        <v>13</v>
      </c>
      <c r="C26" s="173">
        <f t="shared" ref="C26:C32" si="0">B26/$B$32</f>
        <v>2.5540275049115914E-2</v>
      </c>
    </row>
    <row r="27" spans="1:4" x14ac:dyDescent="0.25">
      <c r="A27" s="174" t="s">
        <v>158</v>
      </c>
      <c r="B27" s="175">
        <v>14</v>
      </c>
      <c r="C27" s="176">
        <f t="shared" si="0"/>
        <v>2.75049115913556E-2</v>
      </c>
    </row>
    <row r="28" spans="1:4" x14ac:dyDescent="0.25">
      <c r="A28" s="174" t="s">
        <v>159</v>
      </c>
      <c r="B28" s="175">
        <v>4</v>
      </c>
      <c r="C28" s="176">
        <f t="shared" si="0"/>
        <v>7.8585461689587421E-3</v>
      </c>
    </row>
    <row r="29" spans="1:4" x14ac:dyDescent="0.25">
      <c r="A29" s="174" t="s">
        <v>154</v>
      </c>
      <c r="B29" s="175">
        <v>45</v>
      </c>
      <c r="C29" s="176">
        <f t="shared" si="0"/>
        <v>8.8408644400785857E-2</v>
      </c>
    </row>
    <row r="30" spans="1:4" x14ac:dyDescent="0.25">
      <c r="A30" s="177" t="s">
        <v>155</v>
      </c>
      <c r="B30" s="178">
        <v>298</v>
      </c>
      <c r="C30" s="179">
        <f t="shared" si="0"/>
        <v>0.58546168958742628</v>
      </c>
    </row>
    <row r="31" spans="1:4" x14ac:dyDescent="0.25">
      <c r="A31" s="56" t="s">
        <v>156</v>
      </c>
      <c r="B31" s="180">
        <v>135</v>
      </c>
      <c r="C31" s="181">
        <f t="shared" si="0"/>
        <v>0.26522593320235754</v>
      </c>
    </row>
    <row r="32" spans="1:4" x14ac:dyDescent="0.25">
      <c r="A32" s="169" t="s">
        <v>144</v>
      </c>
      <c r="B32" s="169">
        <f>SUM(B26:B31)</f>
        <v>509</v>
      </c>
      <c r="C32" s="170">
        <f t="shared" si="0"/>
        <v>1</v>
      </c>
    </row>
  </sheetData>
  <mergeCells count="1">
    <mergeCell ref="A16:B16"/>
  </mergeCells>
  <pageMargins left="0.70866141732283472" right="0.70866141732283472" top="0.78740157480314965" bottom="0.78740157480314965" header="0.31496062992125984" footer="0.31496062992125984"/>
  <pageSetup paperSize="9" scale="69" orientation="landscape" r:id="rId2"/>
  <colBreaks count="1" manualBreakCount="1">
    <brk id="7" max="45" man="1"/>
  </col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8"/>
  <sheetViews>
    <sheetView workbookViewId="0">
      <selection activeCell="G14" sqref="G14"/>
    </sheetView>
  </sheetViews>
  <sheetFormatPr defaultRowHeight="15" x14ac:dyDescent="0.25"/>
  <cols>
    <col min="1" max="1" width="12.5703125" customWidth="1"/>
    <col min="2" max="2" width="13.42578125" customWidth="1"/>
    <col min="3" max="3" width="14.42578125" customWidth="1"/>
    <col min="4" max="4" width="6" bestFit="1" customWidth="1"/>
    <col min="6" max="6" width="5.140625" bestFit="1" customWidth="1"/>
    <col min="7" max="7" width="6" bestFit="1" customWidth="1"/>
    <col min="8" max="8" width="144.5703125" bestFit="1" customWidth="1"/>
    <col min="9" max="9" width="8.7109375" bestFit="1" customWidth="1"/>
    <col min="10" max="10" width="10.7109375" bestFit="1" customWidth="1"/>
    <col min="11" max="11" width="144.5703125" bestFit="1" customWidth="1"/>
  </cols>
  <sheetData>
    <row r="1" spans="1:10" x14ac:dyDescent="0.25">
      <c r="A1" s="11" t="s">
        <v>58</v>
      </c>
    </row>
    <row r="2" spans="1:10" ht="15.75" thickBot="1" x14ac:dyDescent="0.3">
      <c r="A2" s="83" t="s">
        <v>23</v>
      </c>
      <c r="B2" s="83" t="s">
        <v>414</v>
      </c>
      <c r="C2" s="83" t="s">
        <v>35</v>
      </c>
      <c r="D2" s="84" t="s">
        <v>85</v>
      </c>
      <c r="E2" s="84" t="s">
        <v>86</v>
      </c>
      <c r="F2" s="84" t="s">
        <v>87</v>
      </c>
      <c r="G2" s="94" t="s">
        <v>88</v>
      </c>
      <c r="H2" s="84" t="s">
        <v>89</v>
      </c>
      <c r="I2" s="84" t="s">
        <v>90</v>
      </c>
      <c r="J2" s="84" t="s">
        <v>91</v>
      </c>
    </row>
    <row r="3" spans="1:10" x14ac:dyDescent="0.25">
      <c r="A3" s="74" t="s">
        <v>36</v>
      </c>
      <c r="B3" s="75">
        <v>1</v>
      </c>
      <c r="C3" s="82">
        <v>76</v>
      </c>
      <c r="D3" s="85" t="s">
        <v>36</v>
      </c>
      <c r="E3" s="86">
        <v>999</v>
      </c>
      <c r="F3" s="86" t="s">
        <v>92</v>
      </c>
      <c r="G3" s="97">
        <v>78</v>
      </c>
      <c r="H3" s="86" t="s">
        <v>93</v>
      </c>
      <c r="I3" s="87">
        <v>35612</v>
      </c>
      <c r="J3" s="87">
        <v>402133</v>
      </c>
    </row>
    <row r="4" spans="1:10" x14ac:dyDescent="0.25">
      <c r="A4" s="60" t="s">
        <v>37</v>
      </c>
      <c r="B4" s="61">
        <v>12</v>
      </c>
      <c r="C4" s="62">
        <v>504</v>
      </c>
      <c r="D4" s="88" t="s">
        <v>37</v>
      </c>
      <c r="E4" s="89">
        <v>999</v>
      </c>
      <c r="F4" s="89" t="s">
        <v>92</v>
      </c>
      <c r="G4" s="98">
        <v>43</v>
      </c>
      <c r="H4" s="89" t="s">
        <v>94</v>
      </c>
      <c r="I4" s="90">
        <v>35612</v>
      </c>
      <c r="J4" s="90">
        <v>402133</v>
      </c>
    </row>
    <row r="5" spans="1:10" x14ac:dyDescent="0.25">
      <c r="A5" s="60" t="s">
        <v>38</v>
      </c>
      <c r="B5" s="61">
        <v>5</v>
      </c>
      <c r="C5" s="62">
        <v>215</v>
      </c>
      <c r="D5" s="88" t="s">
        <v>38</v>
      </c>
      <c r="E5" s="89">
        <v>999</v>
      </c>
      <c r="F5" s="89" t="s">
        <v>92</v>
      </c>
      <c r="G5" s="98">
        <v>44</v>
      </c>
      <c r="H5" s="89" t="s">
        <v>95</v>
      </c>
      <c r="I5" s="90">
        <v>35612</v>
      </c>
      <c r="J5" s="90">
        <v>402133</v>
      </c>
    </row>
    <row r="6" spans="1:10" x14ac:dyDescent="0.25">
      <c r="A6" s="60" t="s">
        <v>39</v>
      </c>
      <c r="B6" s="61">
        <v>15</v>
      </c>
      <c r="C6" s="62">
        <v>540</v>
      </c>
      <c r="D6" s="88" t="s">
        <v>115</v>
      </c>
      <c r="E6" s="89">
        <v>999</v>
      </c>
      <c r="F6" s="89" t="s">
        <v>92</v>
      </c>
      <c r="G6" s="98">
        <v>89</v>
      </c>
      <c r="H6" s="89" t="s">
        <v>96</v>
      </c>
      <c r="I6" s="90">
        <v>35612</v>
      </c>
      <c r="J6" s="90">
        <v>402133</v>
      </c>
    </row>
    <row r="7" spans="1:10" x14ac:dyDescent="0.25">
      <c r="A7" s="60" t="s">
        <v>40</v>
      </c>
      <c r="B7" s="61">
        <v>1217</v>
      </c>
      <c r="C7" s="62">
        <v>52331</v>
      </c>
      <c r="D7" s="88" t="s">
        <v>40</v>
      </c>
      <c r="E7" s="89">
        <v>999</v>
      </c>
      <c r="F7" s="89"/>
      <c r="G7" s="98">
        <v>45</v>
      </c>
      <c r="H7" s="89" t="s">
        <v>97</v>
      </c>
      <c r="I7" s="90">
        <v>35612</v>
      </c>
      <c r="J7" s="90">
        <v>402133</v>
      </c>
    </row>
    <row r="8" spans="1:10" x14ac:dyDescent="0.25">
      <c r="A8" s="60" t="s">
        <v>41</v>
      </c>
      <c r="B8" s="61">
        <v>377</v>
      </c>
      <c r="C8" s="62">
        <v>0</v>
      </c>
      <c r="D8" s="88" t="s">
        <v>41</v>
      </c>
      <c r="E8" s="89">
        <v>999</v>
      </c>
      <c r="F8" s="89"/>
      <c r="G8" s="98"/>
      <c r="H8" s="89" t="s">
        <v>98</v>
      </c>
      <c r="I8" s="90">
        <v>39448</v>
      </c>
      <c r="J8" s="90">
        <v>402133</v>
      </c>
    </row>
    <row r="9" spans="1:10" x14ac:dyDescent="0.25">
      <c r="A9" s="60" t="s">
        <v>42</v>
      </c>
      <c r="B9" s="61">
        <v>119</v>
      </c>
      <c r="C9" s="62">
        <v>0</v>
      </c>
      <c r="D9" s="88" t="s">
        <v>42</v>
      </c>
      <c r="E9" s="89">
        <v>999</v>
      </c>
      <c r="F9" s="89"/>
      <c r="G9" s="98"/>
      <c r="H9" s="89" t="s">
        <v>99</v>
      </c>
      <c r="I9" s="90">
        <v>39448</v>
      </c>
      <c r="J9" s="90">
        <v>402133</v>
      </c>
    </row>
    <row r="10" spans="1:10" x14ac:dyDescent="0.25">
      <c r="A10" s="60" t="s">
        <v>43</v>
      </c>
      <c r="B10" s="61">
        <v>6</v>
      </c>
      <c r="C10" s="62">
        <v>0</v>
      </c>
      <c r="D10" s="88" t="s">
        <v>43</v>
      </c>
      <c r="E10" s="89">
        <v>999</v>
      </c>
      <c r="F10" s="89"/>
      <c r="G10" s="98"/>
      <c r="H10" s="89" t="s">
        <v>100</v>
      </c>
      <c r="I10" s="90">
        <v>39448</v>
      </c>
      <c r="J10" s="90">
        <v>402133</v>
      </c>
    </row>
    <row r="11" spans="1:10" x14ac:dyDescent="0.25">
      <c r="A11" s="60" t="s">
        <v>44</v>
      </c>
      <c r="B11" s="61">
        <v>5</v>
      </c>
      <c r="C11" s="62">
        <v>685</v>
      </c>
      <c r="D11" s="88" t="s">
        <v>44</v>
      </c>
      <c r="E11" s="89">
        <v>999</v>
      </c>
      <c r="F11" s="89" t="s">
        <v>101</v>
      </c>
      <c r="G11" s="98">
        <v>142</v>
      </c>
      <c r="H11" s="89" t="s">
        <v>102</v>
      </c>
      <c r="I11" s="90">
        <v>41275</v>
      </c>
      <c r="J11" s="90">
        <v>402133</v>
      </c>
    </row>
    <row r="12" spans="1:10" x14ac:dyDescent="0.25">
      <c r="A12" s="60" t="s">
        <v>45</v>
      </c>
      <c r="B12" s="61">
        <v>342</v>
      </c>
      <c r="C12" s="62">
        <v>119700</v>
      </c>
      <c r="D12" s="88" t="s">
        <v>45</v>
      </c>
      <c r="E12" s="89">
        <v>999</v>
      </c>
      <c r="F12" s="89" t="s">
        <v>101</v>
      </c>
      <c r="G12" s="98">
        <v>350</v>
      </c>
      <c r="H12" s="89" t="s">
        <v>103</v>
      </c>
      <c r="I12" s="90">
        <v>40179</v>
      </c>
      <c r="J12" s="90">
        <v>402133</v>
      </c>
    </row>
    <row r="13" spans="1:10" x14ac:dyDescent="0.25">
      <c r="A13" s="60" t="s">
        <v>46</v>
      </c>
      <c r="B13" s="61">
        <v>28</v>
      </c>
      <c r="C13" s="62">
        <v>0</v>
      </c>
      <c r="D13" s="88" t="s">
        <v>46</v>
      </c>
      <c r="E13" s="89">
        <v>999</v>
      </c>
      <c r="F13" s="89"/>
      <c r="G13" s="98"/>
      <c r="H13" s="89" t="s">
        <v>104</v>
      </c>
      <c r="I13" s="90">
        <v>43831</v>
      </c>
      <c r="J13" s="90">
        <v>402133</v>
      </c>
    </row>
    <row r="14" spans="1:10" x14ac:dyDescent="0.25">
      <c r="A14" s="60" t="s">
        <v>47</v>
      </c>
      <c r="B14" s="61">
        <v>309</v>
      </c>
      <c r="C14" s="62">
        <v>256470</v>
      </c>
      <c r="D14" s="88">
        <v>35022</v>
      </c>
      <c r="E14" s="89">
        <v>305</v>
      </c>
      <c r="F14" s="89"/>
      <c r="G14" s="98">
        <v>862</v>
      </c>
      <c r="H14" s="89" t="s">
        <v>105</v>
      </c>
      <c r="I14" s="90">
        <v>35612</v>
      </c>
      <c r="J14" s="90">
        <v>402133</v>
      </c>
    </row>
    <row r="15" spans="1:10" x14ac:dyDescent="0.25">
      <c r="A15" s="60" t="s">
        <v>48</v>
      </c>
      <c r="B15" s="61">
        <v>114</v>
      </c>
      <c r="C15" s="62">
        <v>47379</v>
      </c>
      <c r="D15" s="88">
        <v>35023</v>
      </c>
      <c r="E15" s="89">
        <v>305</v>
      </c>
      <c r="F15" s="89"/>
      <c r="G15" s="98">
        <v>431</v>
      </c>
      <c r="H15" s="89" t="s">
        <v>106</v>
      </c>
      <c r="I15" s="90">
        <v>35612</v>
      </c>
      <c r="J15" s="90">
        <v>402133</v>
      </c>
    </row>
    <row r="16" spans="1:10" x14ac:dyDescent="0.25">
      <c r="A16" s="60" t="s">
        <v>49</v>
      </c>
      <c r="B16" s="61">
        <v>42</v>
      </c>
      <c r="C16" s="62">
        <v>3654</v>
      </c>
      <c r="D16" s="88">
        <v>35050</v>
      </c>
      <c r="E16" s="89">
        <v>305</v>
      </c>
      <c r="F16" s="89"/>
      <c r="G16" s="98">
        <v>90</v>
      </c>
      <c r="H16" s="89" t="s">
        <v>107</v>
      </c>
      <c r="I16" s="90">
        <v>35612</v>
      </c>
      <c r="J16" s="90">
        <v>402133</v>
      </c>
    </row>
    <row r="17" spans="1:10" x14ac:dyDescent="0.25">
      <c r="A17" s="60" t="s">
        <v>50</v>
      </c>
      <c r="B17" s="61">
        <v>1</v>
      </c>
      <c r="C17" s="62">
        <v>196</v>
      </c>
      <c r="D17" s="88">
        <v>35113</v>
      </c>
      <c r="E17" s="89">
        <v>305</v>
      </c>
      <c r="F17" s="89" t="s">
        <v>101</v>
      </c>
      <c r="G17" s="98">
        <v>204</v>
      </c>
      <c r="H17" s="89" t="s">
        <v>108</v>
      </c>
      <c r="I17" s="90">
        <v>36708</v>
      </c>
      <c r="J17" s="90">
        <v>402133</v>
      </c>
    </row>
    <row r="18" spans="1:10" x14ac:dyDescent="0.25">
      <c r="A18" s="60" t="s">
        <v>51</v>
      </c>
      <c r="B18" s="61">
        <v>3020</v>
      </c>
      <c r="C18" s="62">
        <v>1241220</v>
      </c>
      <c r="D18" s="88">
        <v>35117</v>
      </c>
      <c r="E18" s="89">
        <v>305</v>
      </c>
      <c r="F18" s="89" t="s">
        <v>101</v>
      </c>
      <c r="G18" s="98">
        <v>427</v>
      </c>
      <c r="H18" s="89" t="s">
        <v>109</v>
      </c>
      <c r="I18" s="90">
        <v>36708</v>
      </c>
      <c r="J18" s="90">
        <v>402133</v>
      </c>
    </row>
    <row r="19" spans="1:10" x14ac:dyDescent="0.25">
      <c r="A19" s="60" t="s">
        <v>52</v>
      </c>
      <c r="B19" s="61">
        <v>1287</v>
      </c>
      <c r="C19" s="62">
        <v>528957</v>
      </c>
      <c r="D19" s="88">
        <v>35520</v>
      </c>
      <c r="E19" s="89">
        <v>910</v>
      </c>
      <c r="F19" s="89"/>
      <c r="G19" s="98">
        <v>427</v>
      </c>
      <c r="H19" s="89" t="s">
        <v>110</v>
      </c>
      <c r="I19" s="90">
        <v>35612</v>
      </c>
      <c r="J19" s="90">
        <v>402133</v>
      </c>
    </row>
    <row r="20" spans="1:10" x14ac:dyDescent="0.25">
      <c r="A20" s="60" t="s">
        <v>53</v>
      </c>
      <c r="B20" s="61">
        <v>1581</v>
      </c>
      <c r="C20" s="62">
        <v>649791</v>
      </c>
      <c r="D20" s="88">
        <v>35650</v>
      </c>
      <c r="E20" s="89">
        <v>910</v>
      </c>
      <c r="F20" s="89"/>
      <c r="G20" s="98">
        <v>427</v>
      </c>
      <c r="H20" s="89" t="s">
        <v>111</v>
      </c>
      <c r="I20" s="90">
        <v>35612</v>
      </c>
      <c r="J20" s="90">
        <v>402133</v>
      </c>
    </row>
    <row r="21" spans="1:10" x14ac:dyDescent="0.25">
      <c r="A21" s="60" t="s">
        <v>54</v>
      </c>
      <c r="B21" s="61">
        <v>148</v>
      </c>
      <c r="C21" s="62">
        <v>285048</v>
      </c>
      <c r="D21" s="88">
        <v>36021</v>
      </c>
      <c r="E21" s="89">
        <v>306</v>
      </c>
      <c r="F21" s="89"/>
      <c r="G21" s="98">
        <v>2000</v>
      </c>
      <c r="H21" s="89" t="s">
        <v>112</v>
      </c>
      <c r="I21" s="90">
        <v>35612</v>
      </c>
      <c r="J21" s="90">
        <v>402133</v>
      </c>
    </row>
    <row r="22" spans="1:10" x14ac:dyDescent="0.25">
      <c r="A22" s="60" t="s">
        <v>55</v>
      </c>
      <c r="B22" s="61">
        <v>1543</v>
      </c>
      <c r="C22" s="62">
        <v>1280690</v>
      </c>
      <c r="D22" s="88">
        <v>36022</v>
      </c>
      <c r="E22" s="89">
        <v>306</v>
      </c>
      <c r="F22" s="89"/>
      <c r="G22" s="98">
        <v>1004</v>
      </c>
      <c r="H22" s="89" t="s">
        <v>113</v>
      </c>
      <c r="I22" s="90">
        <v>35612</v>
      </c>
      <c r="J22" s="90">
        <v>402133</v>
      </c>
    </row>
    <row r="23" spans="1:10" ht="15.75" thickBot="1" x14ac:dyDescent="0.3">
      <c r="A23" s="63" t="s">
        <v>56</v>
      </c>
      <c r="B23" s="64">
        <v>229</v>
      </c>
      <c r="C23" s="65">
        <v>110836</v>
      </c>
      <c r="D23" s="91">
        <v>36023</v>
      </c>
      <c r="E23" s="92">
        <v>306</v>
      </c>
      <c r="F23" s="92"/>
      <c r="G23" s="99">
        <v>502</v>
      </c>
      <c r="H23" s="92" t="s">
        <v>114</v>
      </c>
      <c r="I23" s="93">
        <v>35612</v>
      </c>
      <c r="J23" s="93">
        <v>402133</v>
      </c>
    </row>
    <row r="24" spans="1:10" x14ac:dyDescent="0.25">
      <c r="A24" s="12" t="s">
        <v>57</v>
      </c>
      <c r="B24" s="59">
        <f>SUM(B3:B23)</f>
        <v>10401</v>
      </c>
      <c r="C24" s="122">
        <f>SUM(C3:C23)</f>
        <v>4578292</v>
      </c>
    </row>
    <row r="26" spans="1:10" x14ac:dyDescent="0.25">
      <c r="C26" s="59">
        <f>'Hosp Výkony'!C24</f>
        <v>32109414</v>
      </c>
    </row>
    <row r="27" spans="1:10" x14ac:dyDescent="0.25">
      <c r="A27" s="15"/>
      <c r="B27" s="15"/>
      <c r="C27" s="138">
        <f>'Vlastní vyžádaná péče'!C25</f>
        <v>1511652</v>
      </c>
      <c r="D27" s="15"/>
      <c r="E27" s="15"/>
      <c r="F27" s="15"/>
      <c r="G27" s="15"/>
      <c r="H27" s="15"/>
    </row>
    <row r="28" spans="1:10" x14ac:dyDescent="0.25">
      <c r="A28" t="s">
        <v>140</v>
      </c>
      <c r="C28" s="59">
        <f>SUM(C24:C27)</f>
        <v>38199358</v>
      </c>
    </row>
  </sheetData>
  <sortState ref="G4:M44">
    <sortCondition ref="G4"/>
  </sortState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4"/>
  <sheetViews>
    <sheetView workbookViewId="0">
      <selection activeCell="B2" sqref="B2"/>
    </sheetView>
  </sheetViews>
  <sheetFormatPr defaultRowHeight="15" x14ac:dyDescent="0.25"/>
  <cols>
    <col min="1" max="1" width="14.85546875" customWidth="1"/>
    <col min="3" max="3" width="9.85546875" bestFit="1" customWidth="1"/>
    <col min="6" max="6" width="5.140625" bestFit="1" customWidth="1"/>
    <col min="7" max="7" width="9.7109375" customWidth="1"/>
    <col min="8" max="8" width="144.5703125" bestFit="1" customWidth="1"/>
    <col min="9" max="9" width="12.5703125" customWidth="1"/>
    <col min="10" max="10" width="10.140625" bestFit="1" customWidth="1"/>
  </cols>
  <sheetData>
    <row r="1" spans="1:10" x14ac:dyDescent="0.25">
      <c r="A1" s="11" t="s">
        <v>72</v>
      </c>
    </row>
    <row r="2" spans="1:10" ht="15.75" thickBot="1" x14ac:dyDescent="0.3">
      <c r="A2" s="100" t="s">
        <v>23</v>
      </c>
      <c r="B2" s="100" t="s">
        <v>414</v>
      </c>
      <c r="C2" s="100" t="s">
        <v>35</v>
      </c>
      <c r="D2" s="84" t="s">
        <v>85</v>
      </c>
      <c r="E2" s="84" t="s">
        <v>86</v>
      </c>
      <c r="F2" s="84" t="s">
        <v>87</v>
      </c>
      <c r="G2" s="94" t="s">
        <v>88</v>
      </c>
      <c r="H2" s="84" t="s">
        <v>89</v>
      </c>
      <c r="I2" s="84" t="s">
        <v>90</v>
      </c>
      <c r="J2" s="84" t="s">
        <v>91</v>
      </c>
    </row>
    <row r="3" spans="1:10" s="114" customFormat="1" x14ac:dyDescent="0.25">
      <c r="A3" s="115" t="s">
        <v>31</v>
      </c>
      <c r="B3" s="116">
        <v>14984</v>
      </c>
      <c r="C3" s="116">
        <v>17189772</v>
      </c>
      <c r="D3" s="117" t="s">
        <v>31</v>
      </c>
      <c r="E3" s="95"/>
      <c r="F3" s="95" t="s">
        <v>116</v>
      </c>
      <c r="G3" s="97"/>
      <c r="H3" s="95" t="s">
        <v>117</v>
      </c>
      <c r="I3" s="118">
        <v>35612</v>
      </c>
      <c r="J3" s="118">
        <v>402133</v>
      </c>
    </row>
    <row r="4" spans="1:10" x14ac:dyDescent="0.25">
      <c r="A4" s="60" t="s">
        <v>25</v>
      </c>
      <c r="B4" s="61">
        <v>70</v>
      </c>
      <c r="C4" s="61">
        <v>13230</v>
      </c>
      <c r="D4" s="88" t="s">
        <v>25</v>
      </c>
      <c r="E4" s="89"/>
      <c r="F4" s="89" t="s">
        <v>118</v>
      </c>
      <c r="G4" s="98">
        <v>193</v>
      </c>
      <c r="H4" s="89" t="s">
        <v>119</v>
      </c>
      <c r="I4" s="90">
        <v>35612</v>
      </c>
      <c r="J4" s="90">
        <v>402133</v>
      </c>
    </row>
    <row r="5" spans="1:10" x14ac:dyDescent="0.25">
      <c r="A5" s="60" t="s">
        <v>59</v>
      </c>
      <c r="B5" s="61">
        <v>39</v>
      </c>
      <c r="C5" s="61">
        <v>7371</v>
      </c>
      <c r="D5" s="88" t="s">
        <v>59</v>
      </c>
      <c r="E5" s="89"/>
      <c r="F5" s="89" t="s">
        <v>118</v>
      </c>
      <c r="G5" s="98">
        <v>193</v>
      </c>
      <c r="H5" s="89" t="s">
        <v>120</v>
      </c>
      <c r="I5" s="90">
        <v>35612</v>
      </c>
      <c r="J5" s="90">
        <v>402133</v>
      </c>
    </row>
    <row r="6" spans="1:10" x14ac:dyDescent="0.25">
      <c r="A6" s="60" t="s">
        <v>26</v>
      </c>
      <c r="B6" s="61">
        <v>412</v>
      </c>
      <c r="C6" s="61">
        <v>36860</v>
      </c>
      <c r="D6" s="88" t="s">
        <v>26</v>
      </c>
      <c r="E6" s="89"/>
      <c r="F6" s="89" t="s">
        <v>121</v>
      </c>
      <c r="G6" s="98"/>
      <c r="H6" s="89" t="s">
        <v>122</v>
      </c>
      <c r="I6" s="90">
        <v>35612</v>
      </c>
      <c r="J6" s="90">
        <v>402133</v>
      </c>
    </row>
    <row r="7" spans="1:10" x14ac:dyDescent="0.25">
      <c r="A7" s="60" t="s">
        <v>60</v>
      </c>
      <c r="B7" s="61">
        <v>435</v>
      </c>
      <c r="C7" s="61">
        <v>0</v>
      </c>
      <c r="D7" s="88" t="s">
        <v>60</v>
      </c>
      <c r="E7" s="89"/>
      <c r="F7" s="89" t="s">
        <v>123</v>
      </c>
      <c r="G7" s="98"/>
      <c r="H7" s="89" t="s">
        <v>124</v>
      </c>
      <c r="I7" s="90">
        <v>35612</v>
      </c>
      <c r="J7" s="90">
        <v>402133</v>
      </c>
    </row>
    <row r="8" spans="1:10" x14ac:dyDescent="0.25">
      <c r="A8" s="60" t="s">
        <v>61</v>
      </c>
      <c r="B8" s="61">
        <v>13092</v>
      </c>
      <c r="C8" s="61">
        <v>0</v>
      </c>
      <c r="D8" s="88" t="s">
        <v>61</v>
      </c>
      <c r="E8" s="89"/>
      <c r="F8" s="89" t="s">
        <v>123</v>
      </c>
      <c r="G8" s="98"/>
      <c r="H8" s="89" t="s">
        <v>125</v>
      </c>
      <c r="I8" s="90">
        <v>35612</v>
      </c>
      <c r="J8" s="90">
        <v>402133</v>
      </c>
    </row>
    <row r="9" spans="1:10" x14ac:dyDescent="0.25">
      <c r="A9" s="60" t="s">
        <v>47</v>
      </c>
      <c r="B9" s="61">
        <v>1</v>
      </c>
      <c r="C9" s="61">
        <v>830</v>
      </c>
      <c r="D9" s="88">
        <v>35022</v>
      </c>
      <c r="E9" s="89">
        <v>305</v>
      </c>
      <c r="F9" s="89"/>
      <c r="G9" s="98">
        <v>862</v>
      </c>
      <c r="H9" s="89" t="s">
        <v>105</v>
      </c>
      <c r="I9" s="90">
        <v>35612</v>
      </c>
      <c r="J9" s="90">
        <v>402133</v>
      </c>
    </row>
    <row r="10" spans="1:10" s="114" customFormat="1" x14ac:dyDescent="0.25">
      <c r="A10" s="109" t="s">
        <v>52</v>
      </c>
      <c r="B10" s="110">
        <v>25058</v>
      </c>
      <c r="C10" s="110">
        <v>10298838</v>
      </c>
      <c r="D10" s="119">
        <v>35520</v>
      </c>
      <c r="E10" s="96">
        <v>910</v>
      </c>
      <c r="F10" s="96"/>
      <c r="G10" s="98">
        <v>427</v>
      </c>
      <c r="H10" s="96" t="s">
        <v>110</v>
      </c>
      <c r="I10" s="120">
        <v>35612</v>
      </c>
      <c r="J10" s="120">
        <v>402133</v>
      </c>
    </row>
    <row r="11" spans="1:10" s="114" customFormat="1" x14ac:dyDescent="0.25">
      <c r="A11" s="109" t="s">
        <v>62</v>
      </c>
      <c r="B11" s="110">
        <v>8954</v>
      </c>
      <c r="C11" s="110">
        <v>2453396</v>
      </c>
      <c r="D11" s="119">
        <v>35610</v>
      </c>
      <c r="E11" s="96">
        <v>910</v>
      </c>
      <c r="F11" s="96"/>
      <c r="G11" s="98">
        <v>285</v>
      </c>
      <c r="H11" s="96" t="s">
        <v>126</v>
      </c>
      <c r="I11" s="120">
        <v>35612</v>
      </c>
      <c r="J11" s="120">
        <v>402133</v>
      </c>
    </row>
    <row r="12" spans="1:10" s="114" customFormat="1" x14ac:dyDescent="0.25">
      <c r="A12" s="109" t="s">
        <v>63</v>
      </c>
      <c r="B12" s="110">
        <v>27246</v>
      </c>
      <c r="C12" s="110">
        <v>735642</v>
      </c>
      <c r="D12" s="119">
        <v>35630</v>
      </c>
      <c r="E12" s="96">
        <v>910</v>
      </c>
      <c r="F12" s="96"/>
      <c r="G12" s="98">
        <v>28</v>
      </c>
      <c r="H12" s="96" t="s">
        <v>127</v>
      </c>
      <c r="I12" s="120">
        <v>35612</v>
      </c>
      <c r="J12" s="120">
        <v>402133</v>
      </c>
    </row>
    <row r="13" spans="1:10" x14ac:dyDescent="0.25">
      <c r="A13" s="60" t="s">
        <v>53</v>
      </c>
      <c r="B13" s="61">
        <v>339</v>
      </c>
      <c r="C13" s="61">
        <v>139329</v>
      </c>
      <c r="D13" s="88">
        <v>35650</v>
      </c>
      <c r="E13" s="89">
        <v>910</v>
      </c>
      <c r="F13" s="89"/>
      <c r="G13" s="98">
        <v>427</v>
      </c>
      <c r="H13" s="89" t="s">
        <v>111</v>
      </c>
      <c r="I13" s="90">
        <v>35612</v>
      </c>
      <c r="J13" s="90">
        <v>402133</v>
      </c>
    </row>
    <row r="14" spans="1:10" x14ac:dyDescent="0.25">
      <c r="A14" s="60" t="s">
        <v>64</v>
      </c>
      <c r="B14" s="61">
        <v>33</v>
      </c>
      <c r="C14" s="61">
        <v>0</v>
      </c>
      <c r="D14" s="88">
        <v>35827</v>
      </c>
      <c r="E14" s="89">
        <v>305</v>
      </c>
      <c r="F14" s="89"/>
      <c r="G14" s="98"/>
      <c r="H14" s="89" t="s">
        <v>128</v>
      </c>
      <c r="I14" s="90">
        <v>43466</v>
      </c>
      <c r="J14" s="90">
        <v>402133</v>
      </c>
    </row>
    <row r="15" spans="1:10" x14ac:dyDescent="0.25">
      <c r="A15" s="60" t="s">
        <v>65</v>
      </c>
      <c r="B15" s="61">
        <v>3</v>
      </c>
      <c r="C15" s="61">
        <v>0</v>
      </c>
      <c r="D15" s="88">
        <v>35828</v>
      </c>
      <c r="E15" s="89">
        <v>305</v>
      </c>
      <c r="F15" s="89"/>
      <c r="G15" s="98"/>
      <c r="H15" s="89" t="s">
        <v>129</v>
      </c>
      <c r="I15" s="90">
        <v>43466</v>
      </c>
      <c r="J15" s="90">
        <v>402133</v>
      </c>
    </row>
    <row r="16" spans="1:10" s="114" customFormat="1" x14ac:dyDescent="0.25">
      <c r="A16" s="109" t="s">
        <v>54</v>
      </c>
      <c r="B16" s="110">
        <v>421</v>
      </c>
      <c r="C16" s="110">
        <v>810846</v>
      </c>
      <c r="D16" s="119">
        <v>36021</v>
      </c>
      <c r="E16" s="96">
        <v>306</v>
      </c>
      <c r="F16" s="96"/>
      <c r="G16" s="98">
        <v>2000</v>
      </c>
      <c r="H16" s="96" t="s">
        <v>112</v>
      </c>
      <c r="I16" s="120">
        <v>35612</v>
      </c>
      <c r="J16" s="120">
        <v>402133</v>
      </c>
    </row>
    <row r="17" spans="1:10" s="114" customFormat="1" x14ac:dyDescent="0.25">
      <c r="A17" s="109" t="s">
        <v>55</v>
      </c>
      <c r="B17" s="110">
        <v>510</v>
      </c>
      <c r="C17" s="110">
        <v>423300</v>
      </c>
      <c r="D17" s="119">
        <v>36022</v>
      </c>
      <c r="E17" s="96">
        <v>306</v>
      </c>
      <c r="F17" s="96"/>
      <c r="G17" s="98">
        <v>1004</v>
      </c>
      <c r="H17" s="96" t="s">
        <v>113</v>
      </c>
      <c r="I17" s="120">
        <v>35612</v>
      </c>
      <c r="J17" s="120">
        <v>402133</v>
      </c>
    </row>
    <row r="18" spans="1:10" x14ac:dyDescent="0.25">
      <c r="A18" s="60" t="s">
        <v>66</v>
      </c>
      <c r="B18" s="61">
        <v>1</v>
      </c>
      <c r="C18" s="61">
        <v>0</v>
      </c>
      <c r="D18" s="88">
        <v>90901</v>
      </c>
      <c r="E18" s="89">
        <v>999</v>
      </c>
      <c r="F18" s="89"/>
      <c r="G18" s="98"/>
      <c r="H18" s="89" t="s">
        <v>130</v>
      </c>
      <c r="I18" s="90">
        <v>38718</v>
      </c>
      <c r="J18" s="90">
        <v>44926</v>
      </c>
    </row>
    <row r="19" spans="1:10" s="114" customFormat="1" x14ac:dyDescent="0.25">
      <c r="A19" s="109" t="s">
        <v>67</v>
      </c>
      <c r="B19" s="110">
        <v>642</v>
      </c>
      <c r="C19" s="110">
        <v>0</v>
      </c>
      <c r="D19" s="119">
        <v>91920</v>
      </c>
      <c r="E19" s="96">
        <v>305</v>
      </c>
      <c r="F19" s="96"/>
      <c r="G19" s="98"/>
      <c r="H19" s="96" t="s">
        <v>131</v>
      </c>
      <c r="I19" s="120">
        <v>43466</v>
      </c>
      <c r="J19" s="120">
        <v>402133</v>
      </c>
    </row>
    <row r="20" spans="1:10" s="114" customFormat="1" x14ac:dyDescent="0.25">
      <c r="A20" s="109" t="s">
        <v>68</v>
      </c>
      <c r="B20" s="110">
        <v>7770</v>
      </c>
      <c r="C20" s="110">
        <v>0</v>
      </c>
      <c r="D20" s="119">
        <v>91921</v>
      </c>
      <c r="E20" s="96">
        <v>305</v>
      </c>
      <c r="F20" s="96"/>
      <c r="G20" s="98"/>
      <c r="H20" s="96" t="s">
        <v>132</v>
      </c>
      <c r="I20" s="120">
        <v>43831</v>
      </c>
      <c r="J20" s="120">
        <v>402133</v>
      </c>
    </row>
    <row r="21" spans="1:10" s="114" customFormat="1" x14ac:dyDescent="0.25">
      <c r="A21" s="109" t="s">
        <v>69</v>
      </c>
      <c r="B21" s="110">
        <v>1687</v>
      </c>
      <c r="C21" s="110">
        <v>0</v>
      </c>
      <c r="D21" s="119">
        <v>91922</v>
      </c>
      <c r="E21" s="96">
        <v>305</v>
      </c>
      <c r="F21" s="96"/>
      <c r="G21" s="98"/>
      <c r="H21" s="96" t="s">
        <v>133</v>
      </c>
      <c r="I21" s="120">
        <v>43831</v>
      </c>
      <c r="J21" s="120">
        <v>402133</v>
      </c>
    </row>
    <row r="22" spans="1:10" x14ac:dyDescent="0.25">
      <c r="A22" s="60" t="s">
        <v>70</v>
      </c>
      <c r="B22" s="61">
        <v>55</v>
      </c>
      <c r="C22" s="61">
        <v>0</v>
      </c>
      <c r="D22" s="88">
        <v>91923</v>
      </c>
      <c r="E22" s="89">
        <v>305</v>
      </c>
      <c r="F22" s="89"/>
      <c r="G22" s="98"/>
      <c r="H22" s="89" t="s">
        <v>134</v>
      </c>
      <c r="I22" s="90">
        <v>43831</v>
      </c>
      <c r="J22" s="90">
        <v>402133</v>
      </c>
    </row>
    <row r="23" spans="1:10" ht="15.75" thickBot="1" x14ac:dyDescent="0.3">
      <c r="A23" s="63" t="s">
        <v>71</v>
      </c>
      <c r="B23" s="64">
        <v>1</v>
      </c>
      <c r="C23" s="64">
        <v>0</v>
      </c>
      <c r="D23" s="91">
        <v>91924</v>
      </c>
      <c r="E23" s="92" t="s">
        <v>135</v>
      </c>
      <c r="F23" s="92"/>
      <c r="G23" s="99"/>
      <c r="H23" s="92" t="s">
        <v>136</v>
      </c>
      <c r="I23" s="93">
        <v>44562</v>
      </c>
      <c r="J23" s="93">
        <v>402133</v>
      </c>
    </row>
    <row r="24" spans="1:10" ht="15.75" thickBot="1" x14ac:dyDescent="0.3">
      <c r="A24" s="66" t="s">
        <v>73</v>
      </c>
      <c r="B24" s="67">
        <f>SUM(B3:B23)</f>
        <v>101753</v>
      </c>
      <c r="C24" s="121">
        <f>SUM(C3:C23)</f>
        <v>32109414</v>
      </c>
      <c r="D24" s="102"/>
      <c r="E24" s="102"/>
      <c r="F24" s="102"/>
      <c r="G24" s="102"/>
      <c r="H24" s="102"/>
      <c r="I24" s="102"/>
      <c r="J24" s="102"/>
    </row>
  </sheetData>
  <sortState ref="D3:J43">
    <sortCondition ref="D3"/>
  </sortState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8"/>
  <sheetViews>
    <sheetView showGridLines="0" workbookViewId="0">
      <selection activeCell="C28" sqref="C28"/>
    </sheetView>
  </sheetViews>
  <sheetFormatPr defaultRowHeight="15" x14ac:dyDescent="0.25"/>
  <cols>
    <col min="2" max="2" width="9.28515625" bestFit="1" customWidth="1"/>
    <col min="3" max="3" width="9.5703125" bestFit="1" customWidth="1"/>
    <col min="4" max="4" width="9.7109375" bestFit="1" customWidth="1"/>
    <col min="5" max="5" width="13.42578125" bestFit="1" customWidth="1"/>
    <col min="6" max="6" width="126" bestFit="1" customWidth="1"/>
  </cols>
  <sheetData>
    <row r="1" spans="1:15" x14ac:dyDescent="0.25">
      <c r="A1" s="11" t="s">
        <v>84</v>
      </c>
    </row>
    <row r="2" spans="1:15" s="104" customFormat="1" x14ac:dyDescent="0.25">
      <c r="A2" s="103" t="s">
        <v>23</v>
      </c>
      <c r="B2" s="103" t="s">
        <v>414</v>
      </c>
      <c r="C2" s="103" t="s">
        <v>35</v>
      </c>
      <c r="D2" s="103" t="s">
        <v>74</v>
      </c>
      <c r="E2" s="103" t="s">
        <v>81</v>
      </c>
      <c r="F2" s="103" t="s">
        <v>89</v>
      </c>
    </row>
    <row r="3" spans="1:15" ht="15.75" x14ac:dyDescent="0.25">
      <c r="A3" s="74" t="s">
        <v>47</v>
      </c>
      <c r="B3" s="75">
        <v>32</v>
      </c>
      <c r="C3" s="75">
        <v>26560</v>
      </c>
      <c r="D3" s="76" t="s">
        <v>77</v>
      </c>
      <c r="E3" s="69" t="s">
        <v>79</v>
      </c>
      <c r="F3" s="105" t="str">
        <f>VLOOKUP(A3,'Hosp Výkony'!$A$3:$H$24,8,0)</f>
        <v>CÍLENÉ VYŠETŘENÍ PSYCHIATREM</v>
      </c>
      <c r="J3" s="68"/>
    </row>
    <row r="4" spans="1:15" x14ac:dyDescent="0.25">
      <c r="A4" s="77" t="s">
        <v>55</v>
      </c>
      <c r="B4" s="78">
        <v>28</v>
      </c>
      <c r="C4" s="78">
        <v>23240</v>
      </c>
      <c r="D4" s="79" t="s">
        <v>77</v>
      </c>
      <c r="E4" s="80" t="s">
        <v>79</v>
      </c>
      <c r="F4" s="106" t="str">
        <f>VLOOKUP(A4,'Hosp Výkony'!$A$3:$H$24,8,0)</f>
        <v>CÍLENÉ VYŠETŘENÍ DĚTSKÝM PSYCHIATREM</v>
      </c>
    </row>
    <row r="5" spans="1:15" ht="15.75" x14ac:dyDescent="0.25">
      <c r="A5" s="74" t="s">
        <v>40</v>
      </c>
      <c r="B5" s="75">
        <v>58</v>
      </c>
      <c r="C5" s="75">
        <v>2494</v>
      </c>
      <c r="D5" s="76" t="s">
        <v>75</v>
      </c>
      <c r="E5" s="69" t="s">
        <v>80</v>
      </c>
      <c r="F5" s="105" t="str">
        <f>VLOOKUP(A5,'Amb_ Výkony'!$A$3:$H$24,8,0)</f>
        <v>MINIMÁLNÍ KONTAKT LÉKAŘE S PACIENTEM</v>
      </c>
      <c r="J5" s="394"/>
      <c r="K5" s="394"/>
      <c r="L5" s="394"/>
      <c r="M5" s="394"/>
      <c r="N5" s="394"/>
      <c r="O5" s="394"/>
    </row>
    <row r="6" spans="1:15" x14ac:dyDescent="0.25">
      <c r="A6" s="60" t="s">
        <v>41</v>
      </c>
      <c r="B6" s="61">
        <v>1</v>
      </c>
      <c r="C6" s="61">
        <v>0</v>
      </c>
      <c r="D6" s="70" t="s">
        <v>75</v>
      </c>
      <c r="E6" s="71" t="s">
        <v>80</v>
      </c>
      <c r="F6" s="107" t="str">
        <f>VLOOKUP(A6,'Amb_ Výkony'!$A$3:$H$24,8,0)</f>
        <v>SIGNÁLNÍ VÝKON KLINICKÉHO VYŠETŘENÍ / DO 31.12.2014: REGULAČNÍ POPLATEK ZA NÁVŠTĚVU -- POPLATEK UHRAZEN</v>
      </c>
    </row>
    <row r="7" spans="1:15" ht="15.75" x14ac:dyDescent="0.25">
      <c r="A7" s="60" t="s">
        <v>42</v>
      </c>
      <c r="B7" s="61">
        <v>14</v>
      </c>
      <c r="C7" s="61">
        <v>0</v>
      </c>
      <c r="D7" s="70" t="s">
        <v>75</v>
      </c>
      <c r="E7" s="71" t="s">
        <v>80</v>
      </c>
      <c r="F7" s="107" t="str">
        <f>VLOOKUP(A7,'Amb_ Výkony'!$A$3:$H$24,8,0)</f>
        <v>(VZP) SIGNÁLNÍ VÝKON REGULAČNÍ POPLATEK ZA POHOTOVOSTNÍ SLUŽBU - POPLATEK UHRAZEN</v>
      </c>
      <c r="J7" s="394"/>
      <c r="K7" s="394"/>
      <c r="L7" s="394"/>
      <c r="M7" s="394"/>
      <c r="N7" s="394"/>
      <c r="O7" s="394"/>
    </row>
    <row r="8" spans="1:15" x14ac:dyDescent="0.25">
      <c r="A8" s="60" t="s">
        <v>43</v>
      </c>
      <c r="B8" s="61">
        <v>20</v>
      </c>
      <c r="C8" s="61">
        <v>0</v>
      </c>
      <c r="D8" s="70" t="s">
        <v>75</v>
      </c>
      <c r="E8" s="71" t="s">
        <v>80</v>
      </c>
      <c r="F8" s="107" t="str">
        <f>VLOOKUP(A8,'Amb_ Výkony'!$A$3:$H$24,8,0)</f>
        <v>(VZP) SIGNÁLNÍ VÝKON REGULAČNÍ POPLATEK - POJIŠTĚNEC OD ÚHRADY POPLATKU OSVOBOZEN</v>
      </c>
    </row>
    <row r="9" spans="1:15" x14ac:dyDescent="0.25">
      <c r="A9" s="60" t="s">
        <v>46</v>
      </c>
      <c r="B9" s="61">
        <v>1</v>
      </c>
      <c r="C9" s="61">
        <v>0</v>
      </c>
      <c r="D9" s="70" t="s">
        <v>75</v>
      </c>
      <c r="E9" s="71" t="s">
        <v>80</v>
      </c>
      <c r="F9" s="107" t="str">
        <f>VLOOKUP(A9,'Amb_ Výkony'!$A$3:$H$24,8,0)</f>
        <v>PÉČE SPOJENÁ S PŘEVZETÍM PACIENTA OD ZDRAVOTNICKÉ ZÁCHRANNÉ SLUŽBY</v>
      </c>
    </row>
    <row r="10" spans="1:15" s="114" customFormat="1" x14ac:dyDescent="0.25">
      <c r="A10" s="109" t="s">
        <v>47</v>
      </c>
      <c r="B10" s="110">
        <v>1188</v>
      </c>
      <c r="C10" s="110">
        <v>986040</v>
      </c>
      <c r="D10" s="111" t="s">
        <v>75</v>
      </c>
      <c r="E10" s="112" t="s">
        <v>80</v>
      </c>
      <c r="F10" s="113" t="str">
        <f>VLOOKUP(A10,'Hosp Výkony'!$A$3:$H$24,8,0)</f>
        <v>CÍLENÉ VYŠETŘENÍ PSYCHIATREM</v>
      </c>
    </row>
    <row r="11" spans="1:15" x14ac:dyDescent="0.25">
      <c r="A11" s="60" t="s">
        <v>48</v>
      </c>
      <c r="B11" s="61">
        <v>2</v>
      </c>
      <c r="C11" s="61">
        <v>830</v>
      </c>
      <c r="D11" s="70" t="s">
        <v>75</v>
      </c>
      <c r="E11" s="71" t="s">
        <v>80</v>
      </c>
      <c r="F11" s="107" t="str">
        <f>VLOOKUP(A11,'Amb_ Výkony'!$A$3:$H$24,8,0)</f>
        <v>KONTROLNÍ VYŠETŘENÍ PSYCHIATREM</v>
      </c>
    </row>
    <row r="12" spans="1:15" x14ac:dyDescent="0.25">
      <c r="A12" s="60" t="s">
        <v>49</v>
      </c>
      <c r="B12" s="61">
        <v>77</v>
      </c>
      <c r="C12" s="61">
        <v>6699</v>
      </c>
      <c r="D12" s="70" t="s">
        <v>75</v>
      </c>
      <c r="E12" s="71" t="s">
        <v>80</v>
      </c>
      <c r="F12" s="107" t="str">
        <f>VLOOKUP(A12,'Amb_ Výkony'!$A$3:$H$24,8,0)</f>
        <v>TELEFONICKÁ KONZULTACE PSYCHIATRA NEBO KLINICKÉHO PSYCHOLOGA V PÉČI O JEHO PACIENTA</v>
      </c>
    </row>
    <row r="13" spans="1:15" x14ac:dyDescent="0.25">
      <c r="A13" s="60" t="s">
        <v>51</v>
      </c>
      <c r="B13" s="61">
        <v>68</v>
      </c>
      <c r="C13" s="61">
        <v>27948</v>
      </c>
      <c r="D13" s="70" t="s">
        <v>75</v>
      </c>
      <c r="E13" s="71" t="s">
        <v>80</v>
      </c>
      <c r="F13" s="107" t="str">
        <f>VLOOKUP(A13,'Amb_ Výkony'!$A$3:$H$24,8,0)</f>
        <v>ROZHOVOR PSYCHIATRA, PEDOPSYCHIATRA, KLINICKÉHO PSYCHOLOGA NEBO SEXUOLOGA S RODINOU A DALŠÍMI OSOBAMI</v>
      </c>
    </row>
    <row r="14" spans="1:15" x14ac:dyDescent="0.25">
      <c r="A14" s="60" t="s">
        <v>52</v>
      </c>
      <c r="B14" s="61">
        <v>30</v>
      </c>
      <c r="C14" s="61">
        <v>12330</v>
      </c>
      <c r="D14" s="70" t="s">
        <v>75</v>
      </c>
      <c r="E14" s="71" t="s">
        <v>80</v>
      </c>
      <c r="F14" s="107" t="str">
        <f>VLOOKUP(A14,'Hosp Výkony'!$A$3:$H$24,8,0)</f>
        <v>PSYCHOTERAPIE INDIVIDUÁLNÍ SYSTEMATICKÁ, PROVÁDĚNÁ PSYCHIATREM, KLINICKÝM PSYCHOLOGEM NEBO LÉKAŘEM S PSYCHOTERAPEUTICKOU KVALIFIKACÍ.</v>
      </c>
    </row>
    <row r="15" spans="1:15" s="114" customFormat="1" x14ac:dyDescent="0.25">
      <c r="A15" s="109" t="s">
        <v>55</v>
      </c>
      <c r="B15" s="110">
        <v>498</v>
      </c>
      <c r="C15" s="110">
        <v>413340</v>
      </c>
      <c r="D15" s="111" t="s">
        <v>75</v>
      </c>
      <c r="E15" s="112" t="s">
        <v>80</v>
      </c>
      <c r="F15" s="113" t="str">
        <f>VLOOKUP(A15,'Hosp Výkony'!$A$3:$H$24,8,0)</f>
        <v>CÍLENÉ VYŠETŘENÍ DĚTSKÝM PSYCHIATREM</v>
      </c>
    </row>
    <row r="16" spans="1:15" x14ac:dyDescent="0.25">
      <c r="A16" s="60" t="s">
        <v>56</v>
      </c>
      <c r="B16" s="61">
        <v>8</v>
      </c>
      <c r="C16" s="61">
        <v>3872</v>
      </c>
      <c r="D16" s="70" t="s">
        <v>75</v>
      </c>
      <c r="E16" s="71" t="s">
        <v>80</v>
      </c>
      <c r="F16" s="107" t="str">
        <f>VLOOKUP(A16,'Amb_ Výkony'!$A$3:$H$24,8,0)</f>
        <v>KONTROLNÍ VYŠETŘENÍ DĚTSKÝM PSYCHIATREM</v>
      </c>
    </row>
    <row r="17" spans="1:6" x14ac:dyDescent="0.25">
      <c r="A17" s="60" t="s">
        <v>40</v>
      </c>
      <c r="B17" s="61">
        <v>1</v>
      </c>
      <c r="C17" s="61">
        <v>43</v>
      </c>
      <c r="D17" s="70" t="s">
        <v>76</v>
      </c>
      <c r="E17" s="71" t="s">
        <v>82</v>
      </c>
      <c r="F17" s="107" t="str">
        <f>VLOOKUP(A17,'Amb_ Výkony'!$A$3:$H$24,8,0)</f>
        <v>MINIMÁLNÍ KONTAKT LÉKAŘE S PACIENTEM</v>
      </c>
    </row>
    <row r="18" spans="1:6" x14ac:dyDescent="0.25">
      <c r="A18" s="60" t="s">
        <v>42</v>
      </c>
      <c r="B18" s="61">
        <v>2</v>
      </c>
      <c r="C18" s="61">
        <v>0</v>
      </c>
      <c r="D18" s="70" t="s">
        <v>76</v>
      </c>
      <c r="E18" s="71" t="s">
        <v>82</v>
      </c>
      <c r="F18" s="107" t="str">
        <f>VLOOKUP(A18,'Amb_ Výkony'!$A$3:$H$24,8,0)</f>
        <v>(VZP) SIGNÁLNÍ VÝKON REGULAČNÍ POPLATEK ZA POHOTOVOSTNÍ SLUŽBU - POPLATEK UHRAZEN</v>
      </c>
    </row>
    <row r="19" spans="1:6" x14ac:dyDescent="0.25">
      <c r="A19" s="60" t="s">
        <v>51</v>
      </c>
      <c r="B19" s="61">
        <v>3</v>
      </c>
      <c r="C19" s="61">
        <v>1233</v>
      </c>
      <c r="D19" s="70" t="s">
        <v>76</v>
      </c>
      <c r="E19" s="71" t="s">
        <v>82</v>
      </c>
      <c r="F19" s="107" t="str">
        <f>VLOOKUP(A19,'Amb_ Výkony'!$A$3:$H$24,8,0)</f>
        <v>ROZHOVOR PSYCHIATRA, PEDOPSYCHIATRA, KLINICKÉHO PSYCHOLOGA NEBO SEXUOLOGA S RODINOU A DALŠÍMI OSOBAMI</v>
      </c>
    </row>
    <row r="20" spans="1:6" x14ac:dyDescent="0.25">
      <c r="A20" s="60" t="s">
        <v>52</v>
      </c>
      <c r="B20" s="61">
        <v>4</v>
      </c>
      <c r="C20" s="61">
        <v>1644</v>
      </c>
      <c r="D20" s="70" t="s">
        <v>76</v>
      </c>
      <c r="E20" s="71" t="s">
        <v>82</v>
      </c>
      <c r="F20" s="107" t="str">
        <f>VLOOKUP(A20,'Amb_ Výkony'!$A$3:$H$24,8,0)</f>
        <v>PSYCHOTERAPIE INDIVIDUÁLNÍ SYSTEMATICKÁ, PROVÁDĚNÁ PSYCHIATREM, KLINICKÝM PSYCHOLOGEM NEBO LÉKAŘEM S PSYCHOTERAPEUTICKOU KVALIFIKACÍ.</v>
      </c>
    </row>
    <row r="21" spans="1:6" x14ac:dyDescent="0.25">
      <c r="A21" s="60" t="s">
        <v>53</v>
      </c>
      <c r="B21" s="61">
        <v>4</v>
      </c>
      <c r="C21" s="61">
        <v>1644</v>
      </c>
      <c r="D21" s="70" t="s">
        <v>76</v>
      </c>
      <c r="E21" s="71" t="s">
        <v>82</v>
      </c>
      <c r="F21" s="107" t="str">
        <f>VLOOKUP(A21,'Amb_ Výkony'!$A$3:$H$24,8,0)</f>
        <v>RODINNÁ SYSTEMATICKÁ PSYCHOTERAPIE Á 30 MINUT</v>
      </c>
    </row>
    <row r="22" spans="1:6" x14ac:dyDescent="0.25">
      <c r="A22" s="60" t="s">
        <v>55</v>
      </c>
      <c r="B22" s="61">
        <v>3</v>
      </c>
      <c r="C22" s="61">
        <v>2490</v>
      </c>
      <c r="D22" s="70" t="s">
        <v>76</v>
      </c>
      <c r="E22" s="71" t="s">
        <v>82</v>
      </c>
      <c r="F22" s="107" t="str">
        <f>VLOOKUP(A22,'Hosp Výkony'!$A$3:$H$24,8,0)</f>
        <v>CÍLENÉ VYŠETŘENÍ DĚTSKÝM PSYCHIATREM</v>
      </c>
    </row>
    <row r="23" spans="1:6" x14ac:dyDescent="0.25">
      <c r="A23" s="60" t="s">
        <v>47</v>
      </c>
      <c r="B23" s="61">
        <v>1</v>
      </c>
      <c r="C23" s="61">
        <v>830</v>
      </c>
      <c r="D23" s="70" t="s">
        <v>78</v>
      </c>
      <c r="E23" s="71" t="s">
        <v>83</v>
      </c>
      <c r="F23" s="107" t="str">
        <f>VLOOKUP(A23,'Hosp Výkony'!$A$3:$H$24,8,0)</f>
        <v>CÍLENÉ VYŠETŘENÍ PSYCHIATREM</v>
      </c>
    </row>
    <row r="24" spans="1:6" ht="15.75" thickBot="1" x14ac:dyDescent="0.3">
      <c r="A24" s="63" t="s">
        <v>48</v>
      </c>
      <c r="B24" s="64">
        <v>1</v>
      </c>
      <c r="C24" s="64">
        <v>415</v>
      </c>
      <c r="D24" s="72" t="s">
        <v>78</v>
      </c>
      <c r="E24" s="73" t="s">
        <v>83</v>
      </c>
      <c r="F24" s="108" t="str">
        <f>VLOOKUP(A24,'Amb_ Výkony'!$A$3:$H$24,8,0)</f>
        <v>KONTROLNÍ VYŠETŘENÍ PSYCHIATREM</v>
      </c>
    </row>
    <row r="25" spans="1:6" x14ac:dyDescent="0.25">
      <c r="B25" s="59">
        <f>SUM(B3:B24)</f>
        <v>2044</v>
      </c>
      <c r="C25" s="122">
        <f>SUM(C3:C24)</f>
        <v>1511652</v>
      </c>
    </row>
    <row r="27" spans="1:6" x14ac:dyDescent="0.25">
      <c r="A27" s="145" t="s">
        <v>445</v>
      </c>
      <c r="C27" s="59">
        <f>+'obložnost věk'!C15</f>
        <v>14984</v>
      </c>
    </row>
    <row r="28" spans="1:6" x14ac:dyDescent="0.25">
      <c r="C28">
        <f>+C25/C27</f>
        <v>100.8844100373732</v>
      </c>
    </row>
  </sheetData>
  <sortState ref="A3:E24">
    <sortCondition ref="D3"/>
  </sortState>
  <mergeCells count="2">
    <mergeCell ref="J5:O5"/>
    <mergeCell ref="J7:O7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P27"/>
  <sheetViews>
    <sheetView showGridLines="0" tabSelected="1" topLeftCell="I1" workbookViewId="0">
      <selection activeCell="L30" sqref="L30"/>
    </sheetView>
  </sheetViews>
  <sheetFormatPr defaultRowHeight="15" x14ac:dyDescent="0.25"/>
  <cols>
    <col min="1" max="1" width="32.140625" bestFit="1" customWidth="1"/>
    <col min="2" max="2" width="4.85546875" bestFit="1" customWidth="1"/>
    <col min="3" max="3" width="18.42578125" customWidth="1"/>
    <col min="4" max="4" width="12.85546875" bestFit="1" customWidth="1"/>
    <col min="5" max="5" width="24" bestFit="1" customWidth="1"/>
    <col min="6" max="6" width="8.42578125" bestFit="1" customWidth="1"/>
    <col min="7" max="7" width="24" bestFit="1" customWidth="1"/>
    <col min="11" max="11" width="14.42578125" bestFit="1" customWidth="1"/>
    <col min="12" max="12" width="15.140625" bestFit="1" customWidth="1"/>
    <col min="13" max="13" width="14.42578125" bestFit="1" customWidth="1"/>
    <col min="14" max="14" width="12" bestFit="1" customWidth="1"/>
    <col min="15" max="15" width="11.28515625" bestFit="1" customWidth="1"/>
    <col min="16" max="16" width="147.140625" bestFit="1" customWidth="1"/>
  </cols>
  <sheetData>
    <row r="1" spans="1:16" x14ac:dyDescent="0.25">
      <c r="A1" s="139" t="s">
        <v>143</v>
      </c>
      <c r="B1" s="101"/>
      <c r="C1" s="101"/>
      <c r="D1" s="101"/>
      <c r="E1" s="101"/>
      <c r="F1" s="101"/>
      <c r="G1" s="101"/>
      <c r="H1" s="101"/>
    </row>
    <row r="2" spans="1:16" x14ac:dyDescent="0.25">
      <c r="A2" s="141"/>
      <c r="B2" s="20"/>
      <c r="C2" s="20"/>
      <c r="D2" s="20"/>
      <c r="E2" s="20"/>
      <c r="K2" s="11" t="s">
        <v>235</v>
      </c>
    </row>
    <row r="3" spans="1:16" x14ac:dyDescent="0.25">
      <c r="A3" s="100" t="s">
        <v>74</v>
      </c>
      <c r="B3" s="100" t="s">
        <v>151</v>
      </c>
      <c r="C3" s="100" t="s">
        <v>35</v>
      </c>
      <c r="D3" s="100" t="s">
        <v>141</v>
      </c>
      <c r="E3" s="100" t="s">
        <v>142</v>
      </c>
      <c r="F3" s="100" t="s">
        <v>145</v>
      </c>
      <c r="G3" s="100" t="s">
        <v>142</v>
      </c>
      <c r="H3" s="100" t="s">
        <v>146</v>
      </c>
      <c r="K3" s="302" t="s">
        <v>191</v>
      </c>
      <c r="L3" s="302" t="s">
        <v>233</v>
      </c>
      <c r="M3" s="303" t="s">
        <v>189</v>
      </c>
      <c r="N3" s="303" t="s">
        <v>190</v>
      </c>
      <c r="O3" s="302" t="s">
        <v>234</v>
      </c>
      <c r="P3" s="302" t="s">
        <v>89</v>
      </c>
    </row>
    <row r="4" spans="1:16" x14ac:dyDescent="0.25">
      <c r="A4" s="240" t="s">
        <v>77</v>
      </c>
      <c r="B4" s="241" t="s">
        <v>0</v>
      </c>
      <c r="C4" s="242">
        <v>32159214</v>
      </c>
      <c r="D4" s="243">
        <v>1.26</v>
      </c>
      <c r="E4" s="244">
        <f>C4*D4</f>
        <v>40520609.640000001</v>
      </c>
      <c r="F4" s="243">
        <v>1.3</v>
      </c>
      <c r="G4" s="244">
        <f>C4*F4</f>
        <v>41806978.200000003</v>
      </c>
      <c r="H4" s="245">
        <f>G4/E4</f>
        <v>1.0317460317460319</v>
      </c>
      <c r="K4" s="280" t="s">
        <v>166</v>
      </c>
      <c r="L4" s="281">
        <v>45349.257175999999</v>
      </c>
      <c r="M4" s="282">
        <v>2</v>
      </c>
      <c r="N4" s="283">
        <v>0.72866600000000004</v>
      </c>
      <c r="O4" s="281">
        <f>L4/M4</f>
        <v>22674.628588</v>
      </c>
      <c r="P4" s="284" t="str">
        <f>VLOOKUP(K4,'HP 2022'!$A$3:$K$54,11,0)</f>
        <v>Krátkodobá akutní a zvýšená psychiatrická péče pro duševní onemocnění</v>
      </c>
    </row>
    <row r="5" spans="1:16" x14ac:dyDescent="0.25">
      <c r="A5" s="246" t="s">
        <v>75</v>
      </c>
      <c r="B5" s="247" t="s">
        <v>138</v>
      </c>
      <c r="C5" s="248">
        <v>3537552</v>
      </c>
      <c r="D5" s="249">
        <v>1.06</v>
      </c>
      <c r="E5" s="250">
        <f t="shared" ref="E5:E8" si="0">C5*D5</f>
        <v>3749805.12</v>
      </c>
      <c r="F5" s="249">
        <v>1.1000000000000001</v>
      </c>
      <c r="G5" s="250">
        <f t="shared" ref="G5:G8" si="1">C5*F5</f>
        <v>3891307.2</v>
      </c>
      <c r="H5" s="251">
        <f t="shared" ref="H5:H9" si="2">G5/E5</f>
        <v>1.0377358490566038</v>
      </c>
      <c r="K5" s="167" t="s">
        <v>167</v>
      </c>
      <c r="L5" s="285">
        <v>22674.628588</v>
      </c>
      <c r="M5" s="168">
        <v>1</v>
      </c>
      <c r="N5" s="286">
        <v>0.36433300000000002</v>
      </c>
      <c r="O5" s="285">
        <f t="shared" ref="O5:O27" si="3">L5/M5</f>
        <v>22674.628588</v>
      </c>
      <c r="P5" s="284" t="str">
        <f>VLOOKUP(K5,'HP 2022'!$A$3:$K$54,11,0)</f>
        <v>Krátkodobá akutní psychiatrická péče nebo diagnostika pro duševní onemocnění u pacientů s poruchami příjmu potravy nebo s CC=2-4</v>
      </c>
    </row>
    <row r="6" spans="1:16" x14ac:dyDescent="0.25">
      <c r="A6" s="29" t="s">
        <v>75</v>
      </c>
      <c r="B6" s="153" t="s">
        <v>139</v>
      </c>
      <c r="C6" s="155">
        <v>458</v>
      </c>
      <c r="D6" s="156">
        <v>1.26</v>
      </c>
      <c r="E6" s="157">
        <f t="shared" si="0"/>
        <v>577.08000000000004</v>
      </c>
      <c r="F6" s="156">
        <v>1.3</v>
      </c>
      <c r="G6" s="157">
        <f t="shared" si="1"/>
        <v>595.4</v>
      </c>
      <c r="H6" s="158">
        <f t="shared" si="2"/>
        <v>1.0317460317460316</v>
      </c>
      <c r="K6" s="167" t="s">
        <v>168</v>
      </c>
      <c r="L6" s="285">
        <v>110269.7448</v>
      </c>
      <c r="M6" s="168">
        <v>5</v>
      </c>
      <c r="N6" s="286">
        <v>1.7718000000000003</v>
      </c>
      <c r="O6" s="285">
        <f t="shared" si="3"/>
        <v>22053.948960000002</v>
      </c>
      <c r="P6" s="284" t="str">
        <f>VLOOKUP(K6,'HP 2022'!$A$3:$K$54,11,0)</f>
        <v>Krátkodobá akutní psychiatrická péče nebo diagnostika pro duševní onemocnění u pacientů s CC=0-1</v>
      </c>
    </row>
    <row r="7" spans="1:16" x14ac:dyDescent="0.25">
      <c r="A7" s="29" t="s">
        <v>76</v>
      </c>
      <c r="B7" s="153" t="s">
        <v>139</v>
      </c>
      <c r="C7" s="155">
        <v>2500059</v>
      </c>
      <c r="D7" s="156">
        <v>1.26</v>
      </c>
      <c r="E7" s="157">
        <f t="shared" si="0"/>
        <v>3150074.34</v>
      </c>
      <c r="F7" s="156">
        <v>1.3</v>
      </c>
      <c r="G7" s="157">
        <f t="shared" si="1"/>
        <v>3250076.7</v>
      </c>
      <c r="H7" s="158">
        <f t="shared" si="2"/>
        <v>1.0317460317460319</v>
      </c>
      <c r="K7" s="167" t="s">
        <v>169</v>
      </c>
      <c r="L7" s="285">
        <v>1405828.2794120002</v>
      </c>
      <c r="M7" s="168">
        <v>21</v>
      </c>
      <c r="N7" s="286">
        <v>22.588667000000001</v>
      </c>
      <c r="O7" s="285">
        <f t="shared" si="3"/>
        <v>66944.203781523815</v>
      </c>
      <c r="P7" s="284" t="str">
        <f>VLOOKUP(K7,'HP 2022'!$A$3:$K$54,11,0)</f>
        <v>Akutní psychiatrická péče 2-5 dnů a zvýšená psychiatrická péče pro duševní onemocnění</v>
      </c>
    </row>
    <row r="8" spans="1:16" x14ac:dyDescent="0.25">
      <c r="A8" s="34" t="s">
        <v>78</v>
      </c>
      <c r="B8" s="154" t="s">
        <v>138</v>
      </c>
      <c r="C8" s="159">
        <v>2075</v>
      </c>
      <c r="D8" s="160">
        <v>1.06</v>
      </c>
      <c r="E8" s="161">
        <f t="shared" si="0"/>
        <v>2199.5</v>
      </c>
      <c r="F8" s="160">
        <v>1.1000000000000001</v>
      </c>
      <c r="G8" s="161">
        <f t="shared" si="1"/>
        <v>2282.5</v>
      </c>
      <c r="H8" s="162">
        <f t="shared" si="2"/>
        <v>1.0377358490566038</v>
      </c>
      <c r="K8" s="167" t="s">
        <v>170</v>
      </c>
      <c r="L8" s="285">
        <v>68023.948000000004</v>
      </c>
      <c r="M8" s="168">
        <v>1</v>
      </c>
      <c r="N8" s="286">
        <v>1.093</v>
      </c>
      <c r="O8" s="285">
        <f t="shared" si="3"/>
        <v>68023.948000000004</v>
      </c>
      <c r="P8" s="284" t="str">
        <f>VLOOKUP(K8,'HP 2022'!$A$3:$K$54,11,0)</f>
        <v>Akutní psychiatrická péče 2-5 dnů pro duševní onemocnění u pacientů s poruchami příjmu potravy nebo s CC=2-4</v>
      </c>
    </row>
    <row r="9" spans="1:16" x14ac:dyDescent="0.25">
      <c r="A9" s="148" t="s">
        <v>144</v>
      </c>
      <c r="B9" s="149"/>
      <c r="C9" s="150">
        <f>SUM(C4:C8)</f>
        <v>38199358</v>
      </c>
      <c r="D9" s="149"/>
      <c r="E9" s="152">
        <f>SUM(E4:E8)</f>
        <v>47423265.679999992</v>
      </c>
      <c r="F9" s="149"/>
      <c r="G9" s="152">
        <f>SUM(G4:G8)</f>
        <v>48951240.000000007</v>
      </c>
      <c r="H9" s="151">
        <f t="shared" si="2"/>
        <v>1.0322199304094828</v>
      </c>
      <c r="K9" s="167" t="s">
        <v>171</v>
      </c>
      <c r="L9" s="285">
        <v>324430.04439999996</v>
      </c>
      <c r="M9" s="168">
        <v>7</v>
      </c>
      <c r="N9" s="286">
        <v>5.2129000000000003</v>
      </c>
      <c r="O9" s="285">
        <f t="shared" si="3"/>
        <v>46347.149199999993</v>
      </c>
      <c r="P9" s="284" t="str">
        <f>VLOOKUP(K9,'HP 2022'!$A$3:$K$54,11,0)</f>
        <v>Akutní psychiatrická péče 2-5 dnů pro duševní onemocnění u pacientů s CC=0-1</v>
      </c>
    </row>
    <row r="10" spans="1:16" x14ac:dyDescent="0.25">
      <c r="A10" s="252" t="s">
        <v>231</v>
      </c>
      <c r="B10" s="253"/>
      <c r="C10" s="254">
        <f>+C6+C7+C8+C8</f>
        <v>2504667</v>
      </c>
      <c r="D10" s="253"/>
      <c r="E10" s="255">
        <f>+E6+E7+E8+E8</f>
        <v>3155050.42</v>
      </c>
      <c r="F10" s="255"/>
      <c r="G10" s="255">
        <f t="shared" ref="G10" si="4">+G6+G7+G8+G8</f>
        <v>3255237.1</v>
      </c>
      <c r="H10" s="253"/>
      <c r="K10" s="167" t="s">
        <v>172</v>
      </c>
      <c r="L10" s="285">
        <v>2109887.5304000005</v>
      </c>
      <c r="M10" s="168">
        <v>26</v>
      </c>
      <c r="N10" s="286">
        <v>33.901399999999988</v>
      </c>
      <c r="O10" s="285">
        <f t="shared" si="3"/>
        <v>81149.520400000023</v>
      </c>
      <c r="P10" s="284" t="str">
        <f>VLOOKUP(K10,'HP 2022'!$A$3:$K$54,11,0)</f>
        <v>Akutní psychiatrická péče 6-10 dnů a zvýšená psychiatrická péče pro duševní onemocnění</v>
      </c>
    </row>
    <row r="11" spans="1:16" s="257" customFormat="1" x14ac:dyDescent="0.25">
      <c r="A11" s="258" t="s">
        <v>232</v>
      </c>
      <c r="B11" s="259"/>
      <c r="C11" s="260">
        <f>SUM(C4:C5)</f>
        <v>35696766</v>
      </c>
      <c r="D11" s="259"/>
      <c r="E11" s="261">
        <f>SUM(E4:E5)</f>
        <v>44270414.759999998</v>
      </c>
      <c r="F11" s="262"/>
      <c r="G11" s="261">
        <f>SUM(G4:G5)</f>
        <v>45698285.400000006</v>
      </c>
      <c r="H11" s="259"/>
      <c r="K11" s="167" t="s">
        <v>173</v>
      </c>
      <c r="L11" s="285">
        <v>324598.08160000003</v>
      </c>
      <c r="M11" s="168">
        <v>4</v>
      </c>
      <c r="N11" s="286">
        <v>5.2156000000000002</v>
      </c>
      <c r="O11" s="285">
        <f t="shared" si="3"/>
        <v>81149.520400000009</v>
      </c>
      <c r="P11" s="284" t="str">
        <f>VLOOKUP(K11,'HP 2022'!$A$3:$K$54,11,0)</f>
        <v>Akutní psychiatrická péče 6-10 dnů pro duševní onemocnění u pacientů s poruchami příjmu potravy nebo s CC=2-4</v>
      </c>
    </row>
    <row r="12" spans="1:16" s="257" customFormat="1" x14ac:dyDescent="0.25">
      <c r="A12" s="145"/>
      <c r="B12" s="237"/>
      <c r="C12" s="256"/>
      <c r="D12" s="237"/>
      <c r="E12" s="263"/>
      <c r="F12" s="264"/>
      <c r="G12" s="263"/>
      <c r="H12" s="237"/>
      <c r="K12" s="167" t="s">
        <v>174</v>
      </c>
      <c r="L12" s="285">
        <v>1270747.0952000006</v>
      </c>
      <c r="M12" s="168">
        <v>22</v>
      </c>
      <c r="N12" s="286">
        <v>20.418200000000006</v>
      </c>
      <c r="O12" s="285">
        <f t="shared" si="3"/>
        <v>57761.231600000028</v>
      </c>
      <c r="P12" s="284" t="str">
        <f>VLOOKUP(K12,'HP 2022'!$A$3:$K$54,11,0)</f>
        <v>Akutní psychiatrická péče 6-10 dnů pro duševní onemocnění u pacientů s CC=0-1</v>
      </c>
    </row>
    <row r="13" spans="1:16" x14ac:dyDescent="0.25">
      <c r="A13" s="147" t="s">
        <v>149</v>
      </c>
      <c r="K13" s="167" t="s">
        <v>175</v>
      </c>
      <c r="L13" s="285">
        <v>2311183.6488000001</v>
      </c>
      <c r="M13" s="168">
        <v>23</v>
      </c>
      <c r="N13" s="286">
        <v>37.135800000000003</v>
      </c>
      <c r="O13" s="285">
        <f t="shared" si="3"/>
        <v>100486.24560000001</v>
      </c>
      <c r="P13" s="284" t="str">
        <f>VLOOKUP(K13,'HP 2022'!$A$3:$K$54,11,0)</f>
        <v>Akutní psychiatrická péče 11-15 dnů pro duševní onemocnění se zvýšenou psychiatrickou péčí, u pacientů s poruchami příjmu potravy nebo u pacientů s CC=2-4</v>
      </c>
    </row>
    <row r="14" spans="1:16" x14ac:dyDescent="0.25">
      <c r="A14" s="23" t="s">
        <v>74</v>
      </c>
      <c r="B14" s="23" t="s">
        <v>151</v>
      </c>
      <c r="C14" s="23" t="s">
        <v>150</v>
      </c>
      <c r="K14" s="167" t="s">
        <v>176</v>
      </c>
      <c r="L14" s="285">
        <v>512065.36080000002</v>
      </c>
      <c r="M14" s="168">
        <v>6</v>
      </c>
      <c r="N14" s="286">
        <v>8.2278000000000002</v>
      </c>
      <c r="O14" s="285">
        <f t="shared" si="3"/>
        <v>85344.226800000004</v>
      </c>
      <c r="P14" s="284" t="str">
        <f>VLOOKUP(K14,'HP 2022'!$A$3:$K$54,11,0)</f>
        <v>Akutní psychiatrická péče 11-15 dnů bez zvýšené psychiatrické péče pro duševní onemocnění u pacientů s CC=0-1</v>
      </c>
    </row>
    <row r="15" spans="1:16" x14ac:dyDescent="0.25">
      <c r="A15" s="146" t="s">
        <v>75</v>
      </c>
      <c r="B15" s="238" t="s">
        <v>138</v>
      </c>
      <c r="C15" s="239">
        <v>1179.1199999999999</v>
      </c>
      <c r="K15" s="167" t="s">
        <v>177</v>
      </c>
      <c r="L15" s="285">
        <v>4644503.2736080037</v>
      </c>
      <c r="M15" s="168">
        <v>37</v>
      </c>
      <c r="N15" s="286">
        <v>74.627278000000018</v>
      </c>
      <c r="O15" s="285">
        <f t="shared" si="3"/>
        <v>125527.11550291903</v>
      </c>
      <c r="P15" s="284" t="str">
        <f>VLOOKUP(K15,'HP 2022'!$A$3:$K$54,11,0)</f>
        <v>Akutní psychiatrická péče 16-20 dnů pro duševní onemocnění se zvýšenou psychiatrickou péčí, u pacientů s poruchami příjmu potravy nebo u pacientů s CC=2-4</v>
      </c>
    </row>
    <row r="16" spans="1:16" x14ac:dyDescent="0.25">
      <c r="K16" s="167" t="s">
        <v>178</v>
      </c>
      <c r="L16" s="285">
        <v>1808926.6816000005</v>
      </c>
      <c r="M16" s="168">
        <v>16</v>
      </c>
      <c r="N16" s="286">
        <v>29.065600000000007</v>
      </c>
      <c r="O16" s="285">
        <f t="shared" si="3"/>
        <v>113057.91760000003</v>
      </c>
      <c r="P16" s="284" t="str">
        <f>VLOOKUP(K16,'HP 2022'!$A$3:$K$54,11,0)</f>
        <v>Akutní psychiatrická péče 16-20 dnů bez zvýšené psychiatrické péče pro duševní onemocnění u pacientů s CC=0-1</v>
      </c>
    </row>
    <row r="17" spans="1:16" x14ac:dyDescent="0.25">
      <c r="A17" s="273" t="s">
        <v>227</v>
      </c>
      <c r="B17" s="273" t="s">
        <v>230</v>
      </c>
      <c r="C17" s="273" t="s">
        <v>228</v>
      </c>
      <c r="D17" s="274" t="s">
        <v>229</v>
      </c>
      <c r="K17" s="167" t="s">
        <v>179</v>
      </c>
      <c r="L17" s="285">
        <v>6484606.7059920039</v>
      </c>
      <c r="M17" s="168">
        <v>41</v>
      </c>
      <c r="N17" s="286">
        <v>104.19382199999997</v>
      </c>
      <c r="O17" s="285">
        <f t="shared" si="3"/>
        <v>158161.13917053668</v>
      </c>
      <c r="P17" s="284" t="str">
        <f>VLOOKUP(K17,'HP 2022'!$A$3:$K$54,11,0)</f>
        <v>Akutní psychiatrická péče 21-25 dnů pro duševní onemocnění se zvýšenou psychiatrickou péčí, u pacientů s poruchami příjmu potravy nebo u pacientů s CC=2-4</v>
      </c>
    </row>
    <row r="18" spans="1:16" x14ac:dyDescent="0.25">
      <c r="A18" s="270" t="s">
        <v>33</v>
      </c>
      <c r="B18" s="270">
        <v>70</v>
      </c>
      <c r="C18" s="271">
        <v>484</v>
      </c>
      <c r="D18" s="272">
        <f>B18*C18</f>
        <v>33880</v>
      </c>
      <c r="K18" s="167" t="s">
        <v>180</v>
      </c>
      <c r="L18" s="285">
        <v>2428243.3412000006</v>
      </c>
      <c r="M18" s="168">
        <v>17</v>
      </c>
      <c r="N18" s="286">
        <v>39.0167</v>
      </c>
      <c r="O18" s="285">
        <f t="shared" si="3"/>
        <v>142837.84360000002</v>
      </c>
      <c r="P18" s="284" t="str">
        <f>VLOOKUP(K18,'HP 2022'!$A$3:$K$54,11,0)</f>
        <v>Akutní psychiatrická péče 21-25 dnů bez zvýšené psychiatrické péče pro duševní onemocnění u pacientů s CC=0-1</v>
      </c>
    </row>
    <row r="19" spans="1:16" x14ac:dyDescent="0.25">
      <c r="A19" s="268" t="s">
        <v>41</v>
      </c>
      <c r="B19" s="269">
        <v>1</v>
      </c>
      <c r="C19" s="265">
        <v>42</v>
      </c>
      <c r="D19" s="267">
        <f t="shared" ref="D19:D25" si="5">B19*C19</f>
        <v>42</v>
      </c>
      <c r="K19" s="167" t="s">
        <v>181</v>
      </c>
      <c r="L19" s="285">
        <v>9999812.3050759919</v>
      </c>
      <c r="M19" s="168">
        <v>53</v>
      </c>
      <c r="N19" s="286">
        <v>160.67569099999997</v>
      </c>
      <c r="O19" s="285">
        <f t="shared" si="3"/>
        <v>188675.70386935835</v>
      </c>
      <c r="P19" s="284" t="str">
        <f>VLOOKUP(K19,'HP 2022'!$A$3:$K$54,11,0)</f>
        <v>Akutní psychiatrická péče 26-30 dnů pro duševní onemocnění se zvýšenou psychiatrickou péčí, u pacientů s poruchami příjmu potravy nebo u pacientů s CC=2-4</v>
      </c>
    </row>
    <row r="20" spans="1:16" x14ac:dyDescent="0.25">
      <c r="A20" s="268" t="s">
        <v>42</v>
      </c>
      <c r="B20" s="269">
        <v>14</v>
      </c>
      <c r="C20" s="265">
        <v>90</v>
      </c>
      <c r="D20" s="267">
        <f t="shared" si="5"/>
        <v>1260</v>
      </c>
      <c r="K20" s="167" t="s">
        <v>182</v>
      </c>
      <c r="L20" s="285">
        <v>2920156.6851999993</v>
      </c>
      <c r="M20" s="168">
        <v>18</v>
      </c>
      <c r="N20" s="286">
        <v>46.920700000000011</v>
      </c>
      <c r="O20" s="285">
        <f t="shared" si="3"/>
        <v>162230.92695555551</v>
      </c>
      <c r="P20" s="284" t="str">
        <f>VLOOKUP(K20,'HP 2022'!$A$3:$K$54,11,0)</f>
        <v>Akutní psychiatrická péče 26-30 dnů bez zvýšené psychiatrické péče pro duševní onemocnění u pacientů s CC=0-1</v>
      </c>
    </row>
    <row r="21" spans="1:16" x14ac:dyDescent="0.25">
      <c r="A21" s="268" t="s">
        <v>43</v>
      </c>
      <c r="B21" s="269">
        <v>20</v>
      </c>
      <c r="C21" s="265">
        <v>0</v>
      </c>
      <c r="D21" s="267">
        <f t="shared" si="5"/>
        <v>0</v>
      </c>
      <c r="K21" s="167" t="s">
        <v>183</v>
      </c>
      <c r="L21" s="285">
        <v>51476944.840747952</v>
      </c>
      <c r="M21" s="168">
        <v>163</v>
      </c>
      <c r="N21" s="286">
        <v>827.12489300000209</v>
      </c>
      <c r="O21" s="285">
        <f t="shared" si="3"/>
        <v>315809.47755060095</v>
      </c>
      <c r="P21" s="284" t="str">
        <f>VLOOKUP(K21,'HP 2022'!$A$3:$K$54,11,0)</f>
        <v>Akutní psychiatrická péče 31 a více dnů pro duševní onemocnění se zvýšenou psychiatrickou péčí, u pacientů s poruchami příjmu potravy nebo u pacientů s CC=2-4</v>
      </c>
    </row>
    <row r="22" spans="1:16" x14ac:dyDescent="0.25">
      <c r="A22" s="268" t="s">
        <v>46</v>
      </c>
      <c r="B22" s="269">
        <v>1</v>
      </c>
      <c r="C22" s="265">
        <v>1000</v>
      </c>
      <c r="D22" s="267">
        <f t="shared" si="5"/>
        <v>1000</v>
      </c>
      <c r="K22" s="167" t="s">
        <v>184</v>
      </c>
      <c r="L22" s="285">
        <v>12257975.11392401</v>
      </c>
      <c r="M22" s="168">
        <v>42</v>
      </c>
      <c r="N22" s="286">
        <v>196.9595590000001</v>
      </c>
      <c r="O22" s="285">
        <f t="shared" si="3"/>
        <v>291856.55033152405</v>
      </c>
      <c r="P22" s="284" t="str">
        <f>VLOOKUP(K22,'HP 2022'!$A$3:$K$54,11,0)</f>
        <v>Akutní psychiatrická péče 31 a více dnů bez zvýšené psychiatrické péče pro duševní onemocnění u pacientů s CC=0-1</v>
      </c>
    </row>
    <row r="23" spans="1:16" x14ac:dyDescent="0.25">
      <c r="A23" s="268" t="s">
        <v>41</v>
      </c>
      <c r="B23" s="269">
        <v>377</v>
      </c>
      <c r="C23" s="265">
        <v>42</v>
      </c>
      <c r="D23" s="267">
        <f t="shared" si="5"/>
        <v>15834</v>
      </c>
      <c r="K23" s="167" t="s">
        <v>185</v>
      </c>
      <c r="L23" s="285">
        <v>81793.671300000002</v>
      </c>
      <c r="M23" s="168">
        <v>1</v>
      </c>
      <c r="N23" s="286">
        <v>1.093</v>
      </c>
      <c r="O23" s="285">
        <f t="shared" si="3"/>
        <v>81793.671300000002</v>
      </c>
      <c r="P23" s="284" t="str">
        <f>VLOOKUP(K23,'HP 2022'!$A$3:$K$54,11,0)</f>
        <v>Akutní psychiatrická péče 2-5 dnů a zvýšená psychiatrická péče pro nadužívání alkoholu, léků nebo drog</v>
      </c>
    </row>
    <row r="24" spans="1:16" x14ac:dyDescent="0.25">
      <c r="A24" s="268" t="s">
        <v>42</v>
      </c>
      <c r="B24" s="269">
        <v>119</v>
      </c>
      <c r="C24" s="265">
        <v>90</v>
      </c>
      <c r="D24" s="267">
        <f t="shared" si="5"/>
        <v>10710</v>
      </c>
      <c r="K24" s="167" t="s">
        <v>186</v>
      </c>
      <c r="L24" s="285">
        <v>41565.44988</v>
      </c>
      <c r="M24" s="168">
        <v>1</v>
      </c>
      <c r="N24" s="286">
        <v>0.58679999999999999</v>
      </c>
      <c r="O24" s="285">
        <f t="shared" si="3"/>
        <v>41565.44988</v>
      </c>
      <c r="P24" s="284" t="str">
        <f>VLOOKUP(K24,'HP 2022'!$A$3:$K$54,11,0)</f>
        <v>Akutní psychiatrická péče 2-5 dnů pro nadužívání alkoholu, léků nebo drog u pacientů s CC=0-1</v>
      </c>
    </row>
    <row r="25" spans="1:16" x14ac:dyDescent="0.25">
      <c r="A25" s="277" t="s">
        <v>43</v>
      </c>
      <c r="B25" s="278">
        <v>6</v>
      </c>
      <c r="C25" s="266">
        <v>0</v>
      </c>
      <c r="D25" s="279">
        <f t="shared" si="5"/>
        <v>0</v>
      </c>
      <c r="K25" s="287" t="s">
        <v>187</v>
      </c>
      <c r="L25" s="288">
        <v>100175.50764000001</v>
      </c>
      <c r="M25" s="289">
        <v>1</v>
      </c>
      <c r="N25" s="290">
        <v>1.3039000000000001</v>
      </c>
      <c r="O25" s="288">
        <f t="shared" si="3"/>
        <v>100175.50764000001</v>
      </c>
      <c r="P25" s="291" t="str">
        <f>VLOOKUP(K25,'HP 2022'!$A$3:$K$54,11,0)</f>
        <v>Akutní psychiatrická péče 6-10 dnů a zvýšená psychiatrická péče pro nadužívání alkoholu, léků nebo drog</v>
      </c>
    </row>
    <row r="26" spans="1:16" x14ac:dyDescent="0.25">
      <c r="A26" s="275" t="s">
        <v>57</v>
      </c>
      <c r="B26" s="275"/>
      <c r="C26" s="275"/>
      <c r="D26" s="276">
        <f>SUM(D18:D25)</f>
        <v>62726</v>
      </c>
      <c r="K26" s="298" t="s">
        <v>188</v>
      </c>
      <c r="L26" s="299">
        <v>218702.05581600001</v>
      </c>
      <c r="M26" s="300">
        <v>1</v>
      </c>
      <c r="N26" s="301">
        <v>2.84666</v>
      </c>
      <c r="O26" s="299">
        <f t="shared" si="3"/>
        <v>218702.05581600001</v>
      </c>
      <c r="P26" s="297" t="str">
        <f>VLOOKUP(K26,'HP 2022'!$A$3:$K$54,11,0)</f>
        <v>Toxické účinky u pacientů s CC=3-4</v>
      </c>
    </row>
    <row r="27" spans="1:16" x14ac:dyDescent="0.25">
      <c r="K27" s="293" t="s">
        <v>14</v>
      </c>
      <c r="L27" s="294">
        <v>100968463.25115992</v>
      </c>
      <c r="M27" s="295">
        <v>509</v>
      </c>
      <c r="N27" s="296">
        <v>1621.0727689999992</v>
      </c>
      <c r="O27" s="294">
        <f t="shared" si="3"/>
        <v>198366.33251701359</v>
      </c>
      <c r="P27" s="292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334A1-BCBB-468F-8AC3-4DD9807C46E4}">
  <sheetPr>
    <pageSetUpPr fitToPage="1"/>
  </sheetPr>
  <dimension ref="A1:I119"/>
  <sheetViews>
    <sheetView workbookViewId="0">
      <selection activeCell="C26" sqref="C26"/>
    </sheetView>
  </sheetViews>
  <sheetFormatPr defaultColWidth="9.140625" defaultRowHeight="15" x14ac:dyDescent="0.25"/>
  <cols>
    <col min="1" max="1" width="32.7109375" style="338" customWidth="1"/>
    <col min="2" max="3" width="12.42578125" style="338" bestFit="1" customWidth="1"/>
    <col min="4" max="4" width="11.7109375" style="338" customWidth="1"/>
    <col min="5" max="5" width="20.5703125" style="338" customWidth="1"/>
    <col min="6" max="6" width="12.85546875" style="338" bestFit="1" customWidth="1"/>
    <col min="7" max="16384" width="9.140625" style="338"/>
  </cols>
  <sheetData>
    <row r="1" spans="1:9" s="337" customFormat="1" ht="27.75" customHeight="1" x14ac:dyDescent="0.25">
      <c r="A1" s="336" t="s">
        <v>416</v>
      </c>
      <c r="G1" s="337" t="s">
        <v>148</v>
      </c>
      <c r="I1" s="337">
        <v>50</v>
      </c>
    </row>
    <row r="2" spans="1:9" ht="15.75" thickBot="1" x14ac:dyDescent="0.3">
      <c r="D2" s="339"/>
      <c r="G2" s="338" t="s">
        <v>446</v>
      </c>
      <c r="I2" s="388">
        <f>'obložnost věk'!C15</f>
        <v>14984</v>
      </c>
    </row>
    <row r="3" spans="1:9" s="344" customFormat="1" ht="23.25" customHeight="1" thickTop="1" thickBot="1" x14ac:dyDescent="0.3">
      <c r="A3" s="340"/>
      <c r="B3" s="341" t="s">
        <v>417</v>
      </c>
      <c r="C3" s="342" t="s">
        <v>418</v>
      </c>
      <c r="D3" s="343" t="s">
        <v>419</v>
      </c>
      <c r="E3" s="389" t="s">
        <v>447</v>
      </c>
    </row>
    <row r="4" spans="1:9" ht="15.75" thickTop="1" x14ac:dyDescent="0.25">
      <c r="A4" s="345"/>
      <c r="B4" s="345"/>
      <c r="C4" s="346"/>
      <c r="D4" s="346"/>
      <c r="E4" s="390"/>
    </row>
    <row r="5" spans="1:9" s="351" customFormat="1" ht="23.25" customHeight="1" x14ac:dyDescent="0.2">
      <c r="A5" s="347" t="s">
        <v>420</v>
      </c>
      <c r="B5" s="348">
        <v>445329</v>
      </c>
      <c r="C5" s="349">
        <v>486809</v>
      </c>
      <c r="D5" s="350">
        <f>C5/B5</f>
        <v>1.0931446189221901</v>
      </c>
      <c r="E5" s="391">
        <f>+C5/$I$2</f>
        <v>32.488587827015486</v>
      </c>
    </row>
    <row r="6" spans="1:9" s="351" customFormat="1" ht="23.25" customHeight="1" x14ac:dyDescent="0.2">
      <c r="A6" s="347" t="s">
        <v>421</v>
      </c>
      <c r="B6" s="348">
        <v>0</v>
      </c>
      <c r="C6" s="349">
        <v>0</v>
      </c>
      <c r="D6" s="350" t="e">
        <f t="shared" ref="D6:D37" si="0">C6/B6</f>
        <v>#DIV/0!</v>
      </c>
      <c r="E6" s="391">
        <f t="shared" ref="E6:E16" si="1">+C6/$I$2</f>
        <v>0</v>
      </c>
    </row>
    <row r="7" spans="1:9" s="351" customFormat="1" ht="23.25" customHeight="1" thickBot="1" x14ac:dyDescent="0.25">
      <c r="A7" s="352" t="s">
        <v>422</v>
      </c>
      <c r="B7" s="348">
        <v>281217</v>
      </c>
      <c r="C7" s="349">
        <v>174109</v>
      </c>
      <c r="D7" s="353">
        <f t="shared" si="0"/>
        <v>0.61912686644121795</v>
      </c>
      <c r="E7" s="391">
        <f t="shared" si="1"/>
        <v>11.61966097170315</v>
      </c>
    </row>
    <row r="8" spans="1:9" s="351" customFormat="1" ht="24" customHeight="1" thickTop="1" thickBot="1" x14ac:dyDescent="0.25">
      <c r="A8" s="354" t="s">
        <v>423</v>
      </c>
      <c r="B8" s="355">
        <f>SUM(B5:B7)</f>
        <v>726546</v>
      </c>
      <c r="C8" s="356">
        <f>SUM(C5:C7)</f>
        <v>660918</v>
      </c>
      <c r="D8" s="357">
        <f t="shared" si="0"/>
        <v>0.90967123898555635</v>
      </c>
      <c r="E8" s="391">
        <f t="shared" si="1"/>
        <v>44.108248798718634</v>
      </c>
    </row>
    <row r="9" spans="1:9" s="351" customFormat="1" ht="13.5" thickTop="1" x14ac:dyDescent="0.2">
      <c r="A9" s="347"/>
      <c r="B9" s="348"/>
      <c r="C9" s="349"/>
      <c r="D9" s="350"/>
      <c r="E9" s="391"/>
    </row>
    <row r="10" spans="1:9" s="351" customFormat="1" ht="12.75" x14ac:dyDescent="0.2">
      <c r="A10" s="347"/>
      <c r="B10" s="348"/>
      <c r="C10" s="349"/>
      <c r="D10" s="350"/>
      <c r="E10" s="391"/>
    </row>
    <row r="11" spans="1:9" s="351" customFormat="1" ht="25.5" customHeight="1" thickBot="1" x14ac:dyDescent="0.25">
      <c r="A11" s="358" t="s">
        <v>424</v>
      </c>
      <c r="B11" s="359">
        <v>57105810</v>
      </c>
      <c r="C11" s="360">
        <v>60610816</v>
      </c>
      <c r="D11" s="361">
        <f t="shared" si="0"/>
        <v>1.0613773975012351</v>
      </c>
      <c r="E11" s="391">
        <f t="shared" si="1"/>
        <v>4045.035771489589</v>
      </c>
    </row>
    <row r="12" spans="1:9" s="351" customFormat="1" ht="12.75" x14ac:dyDescent="0.2">
      <c r="A12" s="347"/>
      <c r="B12" s="348"/>
      <c r="C12" s="349"/>
      <c r="D12" s="350"/>
      <c r="E12" s="391">
        <f t="shared" si="1"/>
        <v>0</v>
      </c>
    </row>
    <row r="13" spans="1:9" s="351" customFormat="1" ht="12.75" x14ac:dyDescent="0.2">
      <c r="A13" s="347"/>
      <c r="B13" s="348"/>
      <c r="C13" s="349"/>
      <c r="D13" s="350"/>
      <c r="E13" s="391">
        <f t="shared" si="1"/>
        <v>0</v>
      </c>
    </row>
    <row r="14" spans="1:9" s="351" customFormat="1" ht="24" customHeight="1" x14ac:dyDescent="0.2">
      <c r="A14" s="347" t="s">
        <v>425</v>
      </c>
      <c r="B14" s="348">
        <v>1499340</v>
      </c>
      <c r="C14" s="349">
        <v>1422416</v>
      </c>
      <c r="D14" s="350">
        <f t="shared" si="0"/>
        <v>0.94869475902730538</v>
      </c>
      <c r="E14" s="391">
        <f t="shared" si="1"/>
        <v>94.928990923651895</v>
      </c>
    </row>
    <row r="15" spans="1:9" s="351" customFormat="1" ht="22.5" customHeight="1" thickBot="1" x14ac:dyDescent="0.25">
      <c r="A15" s="358" t="s">
        <v>426</v>
      </c>
      <c r="B15" s="359">
        <v>2267026</v>
      </c>
      <c r="C15" s="360">
        <v>3445403</v>
      </c>
      <c r="D15" s="361">
        <f t="shared" si="0"/>
        <v>1.5197898039104978</v>
      </c>
      <c r="E15" s="391">
        <f t="shared" si="1"/>
        <v>229.93880138814737</v>
      </c>
    </row>
    <row r="16" spans="1:9" s="351" customFormat="1" ht="22.5" customHeight="1" x14ac:dyDescent="0.2">
      <c r="A16" s="362" t="s">
        <v>427</v>
      </c>
      <c r="B16" s="363">
        <f>B8+B11+B14+B15</f>
        <v>61598722</v>
      </c>
      <c r="C16" s="363">
        <f>C8+C11+C14+C15</f>
        <v>66139553</v>
      </c>
      <c r="D16" s="364">
        <f t="shared" si="0"/>
        <v>1.0737163183353058</v>
      </c>
      <c r="E16" s="391">
        <f t="shared" si="1"/>
        <v>4414.0118126001071</v>
      </c>
      <c r="F16" s="351" t="s">
        <v>448</v>
      </c>
    </row>
    <row r="17" spans="1:5" s="351" customFormat="1" ht="12.75" x14ac:dyDescent="0.2">
      <c r="A17" s="347"/>
      <c r="B17" s="365"/>
      <c r="C17" s="366"/>
      <c r="D17" s="350"/>
    </row>
    <row r="18" spans="1:5" s="351" customFormat="1" ht="12.75" x14ac:dyDescent="0.2">
      <c r="A18" s="347"/>
      <c r="B18" s="365"/>
      <c r="C18" s="366"/>
      <c r="D18" s="350"/>
    </row>
    <row r="19" spans="1:5" s="351" customFormat="1" ht="21" customHeight="1" x14ac:dyDescent="0.2">
      <c r="A19" s="347" t="s">
        <v>428</v>
      </c>
      <c r="B19" s="367">
        <v>5693454</v>
      </c>
      <c r="C19" s="368">
        <v>5909257</v>
      </c>
      <c r="D19" s="350">
        <f t="shared" si="0"/>
        <v>1.0379037048512203</v>
      </c>
    </row>
    <row r="20" spans="1:5" s="351" customFormat="1" ht="21" customHeight="1" x14ac:dyDescent="0.2">
      <c r="A20" s="347" t="s">
        <v>429</v>
      </c>
      <c r="B20" s="367">
        <v>30700512</v>
      </c>
      <c r="C20" s="368">
        <v>33687985</v>
      </c>
      <c r="D20" s="350">
        <f t="shared" si="0"/>
        <v>1.0973102012109766</v>
      </c>
    </row>
    <row r="21" spans="1:5" s="351" customFormat="1" ht="21" customHeight="1" x14ac:dyDescent="0.2">
      <c r="A21" s="347"/>
      <c r="B21" s="367"/>
      <c r="C21" s="368"/>
      <c r="D21" s="350"/>
    </row>
    <row r="22" spans="1:5" s="351" customFormat="1" ht="21" customHeight="1" x14ac:dyDescent="0.2">
      <c r="A22" s="347" t="s">
        <v>430</v>
      </c>
      <c r="B22" s="369">
        <v>528990</v>
      </c>
      <c r="C22" s="370">
        <v>1513938</v>
      </c>
      <c r="D22" s="350">
        <f t="shared" si="0"/>
        <v>2.8619406794079283</v>
      </c>
    </row>
    <row r="23" spans="1:5" s="351" customFormat="1" ht="21" customHeight="1" x14ac:dyDescent="0.2">
      <c r="A23" s="347"/>
      <c r="B23" s="365"/>
      <c r="C23" s="366"/>
      <c r="D23" s="350"/>
    </row>
    <row r="24" spans="1:5" s="351" customFormat="1" ht="21" customHeight="1" x14ac:dyDescent="0.2">
      <c r="A24" s="347" t="s">
        <v>431</v>
      </c>
      <c r="B24" s="367">
        <v>517</v>
      </c>
      <c r="C24" s="368">
        <v>548</v>
      </c>
      <c r="D24" s="350">
        <f t="shared" si="0"/>
        <v>1.0599613152804641</v>
      </c>
      <c r="E24" s="351" t="s">
        <v>432</v>
      </c>
    </row>
    <row r="25" spans="1:5" s="351" customFormat="1" ht="12.75" x14ac:dyDescent="0.2">
      <c r="A25" s="347"/>
      <c r="B25" s="365"/>
      <c r="C25" s="366"/>
      <c r="D25" s="350"/>
    </row>
    <row r="26" spans="1:5" s="351" customFormat="1" ht="12.75" x14ac:dyDescent="0.2">
      <c r="A26" s="371" t="s">
        <v>433</v>
      </c>
      <c r="B26" s="372">
        <v>60.7</v>
      </c>
      <c r="C26" s="373">
        <v>59.18</v>
      </c>
      <c r="D26" s="374">
        <f t="shared" si="0"/>
        <v>0.97495881383855021</v>
      </c>
    </row>
    <row r="27" spans="1:5" s="351" customFormat="1" ht="18" customHeight="1" x14ac:dyDescent="0.2">
      <c r="A27" s="375" t="s">
        <v>434</v>
      </c>
      <c r="B27" s="376">
        <v>17.07</v>
      </c>
      <c r="C27" s="377">
        <v>16.75</v>
      </c>
      <c r="D27" s="378">
        <f t="shared" si="0"/>
        <v>0.98125366139425896</v>
      </c>
    </row>
    <row r="28" spans="1:5" s="351" customFormat="1" ht="12.75" x14ac:dyDescent="0.2">
      <c r="A28" s="375" t="s">
        <v>435</v>
      </c>
      <c r="B28" s="376">
        <v>29.75</v>
      </c>
      <c r="C28" s="377">
        <v>29.12</v>
      </c>
      <c r="D28" s="378">
        <f t="shared" si="0"/>
        <v>0.97882352941176476</v>
      </c>
    </row>
    <row r="29" spans="1:5" s="351" customFormat="1" ht="12.75" x14ac:dyDescent="0.2">
      <c r="A29" s="375" t="s">
        <v>436</v>
      </c>
      <c r="B29" s="376">
        <v>1</v>
      </c>
      <c r="C29" s="377">
        <v>1</v>
      </c>
      <c r="D29" s="378">
        <f t="shared" si="0"/>
        <v>1</v>
      </c>
    </row>
    <row r="30" spans="1:5" s="351" customFormat="1" ht="12.75" x14ac:dyDescent="0.2">
      <c r="A30" s="375" t="s">
        <v>437</v>
      </c>
      <c r="B30" s="376">
        <v>10</v>
      </c>
      <c r="C30" s="377">
        <v>9.51</v>
      </c>
      <c r="D30" s="378">
        <f t="shared" si="0"/>
        <v>0.95099999999999996</v>
      </c>
    </row>
    <row r="31" spans="1:5" s="351" customFormat="1" ht="12.75" x14ac:dyDescent="0.2">
      <c r="A31" s="375" t="s">
        <v>438</v>
      </c>
      <c r="B31" s="379">
        <v>1.08</v>
      </c>
      <c r="C31" s="380">
        <v>1</v>
      </c>
      <c r="D31" s="378">
        <f t="shared" si="0"/>
        <v>0.92592592592592582</v>
      </c>
    </row>
    <row r="32" spans="1:5" s="351" customFormat="1" ht="12.75" x14ac:dyDescent="0.2">
      <c r="A32" s="375" t="s">
        <v>439</v>
      </c>
      <c r="B32" s="376">
        <v>1.8</v>
      </c>
      <c r="C32" s="377">
        <v>1.8</v>
      </c>
      <c r="D32" s="378">
        <f t="shared" si="0"/>
        <v>1</v>
      </c>
    </row>
    <row r="33" spans="1:7" s="351" customFormat="1" ht="12.75" x14ac:dyDescent="0.2">
      <c r="A33" s="375" t="s">
        <v>440</v>
      </c>
      <c r="B33" s="376">
        <v>0</v>
      </c>
      <c r="C33" s="377">
        <v>0</v>
      </c>
      <c r="D33" s="378" t="e">
        <f t="shared" si="0"/>
        <v>#DIV/0!</v>
      </c>
    </row>
    <row r="34" spans="1:7" s="351" customFormat="1" ht="12.75" x14ac:dyDescent="0.2">
      <c r="A34" s="347"/>
      <c r="B34" s="347"/>
      <c r="C34" s="381"/>
      <c r="D34" s="350"/>
    </row>
    <row r="35" spans="1:7" s="351" customFormat="1" ht="18" customHeight="1" x14ac:dyDescent="0.2">
      <c r="A35" s="382" t="s">
        <v>441</v>
      </c>
      <c r="B35" s="383">
        <v>541693</v>
      </c>
      <c r="C35" s="384">
        <v>578223</v>
      </c>
      <c r="D35" s="385">
        <f t="shared" si="0"/>
        <v>1.0674367215378453</v>
      </c>
      <c r="E35" s="386" t="s">
        <v>442</v>
      </c>
      <c r="F35" s="386"/>
      <c r="G35" s="386"/>
    </row>
    <row r="36" spans="1:7" s="351" customFormat="1" ht="18.75" customHeight="1" x14ac:dyDescent="0.2">
      <c r="A36" s="347" t="s">
        <v>443</v>
      </c>
      <c r="B36" s="348">
        <v>9600</v>
      </c>
      <c r="C36" s="349">
        <v>12413</v>
      </c>
      <c r="D36" s="350">
        <f t="shared" si="0"/>
        <v>1.2930208333333333</v>
      </c>
    </row>
    <row r="37" spans="1:7" s="351" customFormat="1" ht="21" customHeight="1" thickBot="1" x14ac:dyDescent="0.25">
      <c r="A37" s="358" t="s">
        <v>444</v>
      </c>
      <c r="B37" s="359">
        <f>SUM(B35:B36)</f>
        <v>551293</v>
      </c>
      <c r="C37" s="360">
        <f>SUM(C35:C36)</f>
        <v>590636</v>
      </c>
      <c r="D37" s="361">
        <f t="shared" si="0"/>
        <v>1.0713649547518289</v>
      </c>
    </row>
    <row r="49" spans="1:4" x14ac:dyDescent="0.25">
      <c r="A49" s="387"/>
      <c r="B49" s="387"/>
      <c r="C49" s="387"/>
      <c r="D49" s="387"/>
    </row>
    <row r="50" spans="1:4" x14ac:dyDescent="0.25">
      <c r="A50" s="387"/>
      <c r="B50" s="387"/>
      <c r="C50" s="387"/>
      <c r="D50" s="387"/>
    </row>
    <row r="51" spans="1:4" x14ac:dyDescent="0.25">
      <c r="A51" s="387"/>
      <c r="B51" s="387"/>
      <c r="C51" s="387"/>
      <c r="D51" s="387"/>
    </row>
    <row r="52" spans="1:4" x14ac:dyDescent="0.25">
      <c r="A52" s="387"/>
      <c r="B52" s="387"/>
      <c r="C52" s="387"/>
      <c r="D52" s="387"/>
    </row>
    <row r="53" spans="1:4" x14ac:dyDescent="0.25">
      <c r="A53" s="387"/>
      <c r="B53" s="387"/>
      <c r="C53" s="387"/>
      <c r="D53" s="387"/>
    </row>
    <row r="54" spans="1:4" x14ac:dyDescent="0.25">
      <c r="A54" s="387"/>
      <c r="B54" s="387"/>
      <c r="C54" s="387"/>
      <c r="D54" s="387"/>
    </row>
    <row r="55" spans="1:4" x14ac:dyDescent="0.25">
      <c r="A55" s="387"/>
      <c r="B55" s="387"/>
      <c r="C55" s="387"/>
      <c r="D55" s="387"/>
    </row>
    <row r="56" spans="1:4" x14ac:dyDescent="0.25">
      <c r="A56" s="387"/>
      <c r="B56" s="387"/>
      <c r="C56" s="387"/>
      <c r="D56" s="387"/>
    </row>
    <row r="57" spans="1:4" x14ac:dyDescent="0.25">
      <c r="A57" s="387"/>
      <c r="B57" s="387"/>
      <c r="C57" s="387"/>
      <c r="D57" s="387"/>
    </row>
    <row r="58" spans="1:4" x14ac:dyDescent="0.25">
      <c r="A58" s="387"/>
      <c r="B58" s="387"/>
      <c r="C58" s="387"/>
      <c r="D58" s="387"/>
    </row>
    <row r="59" spans="1:4" x14ac:dyDescent="0.25">
      <c r="A59" s="387"/>
      <c r="B59" s="387"/>
      <c r="C59" s="387"/>
      <c r="D59" s="387"/>
    </row>
    <row r="60" spans="1:4" x14ac:dyDescent="0.25">
      <c r="A60" s="387"/>
      <c r="B60" s="387"/>
      <c r="C60" s="387"/>
      <c r="D60" s="387"/>
    </row>
    <row r="61" spans="1:4" x14ac:dyDescent="0.25">
      <c r="A61" s="387"/>
      <c r="B61" s="387"/>
      <c r="C61" s="387"/>
      <c r="D61" s="387"/>
    </row>
    <row r="62" spans="1:4" x14ac:dyDescent="0.25">
      <c r="A62" s="387"/>
      <c r="B62" s="387"/>
      <c r="C62" s="387"/>
      <c r="D62" s="387"/>
    </row>
    <row r="63" spans="1:4" x14ac:dyDescent="0.25">
      <c r="A63" s="387"/>
      <c r="B63" s="387"/>
      <c r="C63" s="387"/>
      <c r="D63" s="387"/>
    </row>
    <row r="64" spans="1:4" x14ac:dyDescent="0.25">
      <c r="A64" s="387"/>
      <c r="B64" s="387"/>
      <c r="C64" s="387"/>
      <c r="D64" s="387"/>
    </row>
    <row r="65" spans="1:4" x14ac:dyDescent="0.25">
      <c r="A65" s="387"/>
      <c r="B65" s="387"/>
      <c r="C65" s="387"/>
      <c r="D65" s="387"/>
    </row>
    <row r="66" spans="1:4" x14ac:dyDescent="0.25">
      <c r="A66" s="387"/>
      <c r="B66" s="387"/>
      <c r="C66" s="387"/>
      <c r="D66" s="387"/>
    </row>
    <row r="67" spans="1:4" x14ac:dyDescent="0.25">
      <c r="A67" s="387"/>
      <c r="B67" s="387"/>
      <c r="C67" s="387"/>
      <c r="D67" s="387"/>
    </row>
    <row r="68" spans="1:4" x14ac:dyDescent="0.25">
      <c r="A68" s="387"/>
      <c r="B68" s="387"/>
      <c r="C68" s="387"/>
      <c r="D68" s="387"/>
    </row>
    <row r="69" spans="1:4" x14ac:dyDescent="0.25">
      <c r="A69" s="387"/>
      <c r="B69" s="387"/>
      <c r="C69" s="387"/>
      <c r="D69" s="387"/>
    </row>
    <row r="70" spans="1:4" x14ac:dyDescent="0.25">
      <c r="A70" s="387"/>
      <c r="B70" s="387"/>
      <c r="C70" s="387"/>
      <c r="D70" s="387"/>
    </row>
    <row r="71" spans="1:4" x14ac:dyDescent="0.25">
      <c r="A71" s="387"/>
      <c r="B71" s="387"/>
      <c r="C71" s="387"/>
      <c r="D71" s="387"/>
    </row>
    <row r="72" spans="1:4" x14ac:dyDescent="0.25">
      <c r="A72" s="387"/>
      <c r="B72" s="387"/>
      <c r="C72" s="387"/>
      <c r="D72" s="387"/>
    </row>
    <row r="73" spans="1:4" x14ac:dyDescent="0.25">
      <c r="A73" s="387"/>
      <c r="B73" s="387"/>
      <c r="C73" s="387"/>
      <c r="D73" s="387"/>
    </row>
    <row r="74" spans="1:4" x14ac:dyDescent="0.25">
      <c r="A74" s="387"/>
      <c r="B74" s="387"/>
      <c r="C74" s="387"/>
      <c r="D74" s="387"/>
    </row>
    <row r="75" spans="1:4" x14ac:dyDescent="0.25">
      <c r="A75" s="387"/>
      <c r="B75" s="387"/>
      <c r="C75" s="387"/>
      <c r="D75" s="387"/>
    </row>
    <row r="76" spans="1:4" x14ac:dyDescent="0.25">
      <c r="A76" s="387"/>
      <c r="B76" s="387"/>
      <c r="C76" s="387"/>
      <c r="D76" s="387"/>
    </row>
    <row r="77" spans="1:4" x14ac:dyDescent="0.25">
      <c r="A77" s="387"/>
      <c r="B77" s="387"/>
      <c r="C77" s="387"/>
      <c r="D77" s="387"/>
    </row>
    <row r="78" spans="1:4" x14ac:dyDescent="0.25">
      <c r="A78" s="387"/>
      <c r="B78" s="387"/>
      <c r="C78" s="387"/>
      <c r="D78" s="387"/>
    </row>
    <row r="79" spans="1:4" x14ac:dyDescent="0.25">
      <c r="A79" s="387"/>
      <c r="B79" s="387"/>
      <c r="C79" s="387"/>
      <c r="D79" s="387"/>
    </row>
    <row r="80" spans="1:4" x14ac:dyDescent="0.25">
      <c r="A80" s="387"/>
      <c r="B80" s="387"/>
      <c r="C80" s="387"/>
      <c r="D80" s="387"/>
    </row>
    <row r="81" spans="1:4" x14ac:dyDescent="0.25">
      <c r="A81" s="387"/>
      <c r="B81" s="387"/>
      <c r="C81" s="387"/>
      <c r="D81" s="387"/>
    </row>
    <row r="82" spans="1:4" x14ac:dyDescent="0.25">
      <c r="A82" s="387"/>
      <c r="B82" s="387"/>
      <c r="C82" s="387"/>
      <c r="D82" s="387"/>
    </row>
    <row r="83" spans="1:4" x14ac:dyDescent="0.25">
      <c r="A83" s="387"/>
      <c r="B83" s="387"/>
      <c r="C83" s="387"/>
      <c r="D83" s="387"/>
    </row>
    <row r="84" spans="1:4" x14ac:dyDescent="0.25">
      <c r="A84" s="387"/>
      <c r="B84" s="387"/>
      <c r="C84" s="387"/>
      <c r="D84" s="387"/>
    </row>
    <row r="85" spans="1:4" x14ac:dyDescent="0.25">
      <c r="A85" s="387"/>
      <c r="B85" s="387"/>
      <c r="C85" s="387"/>
      <c r="D85" s="387"/>
    </row>
    <row r="86" spans="1:4" x14ac:dyDescent="0.25">
      <c r="A86" s="387"/>
      <c r="B86" s="387"/>
      <c r="C86" s="387"/>
      <c r="D86" s="387"/>
    </row>
    <row r="87" spans="1:4" x14ac:dyDescent="0.25">
      <c r="A87" s="387"/>
      <c r="B87" s="387"/>
      <c r="C87" s="387"/>
      <c r="D87" s="387"/>
    </row>
    <row r="88" spans="1:4" x14ac:dyDescent="0.25">
      <c r="A88" s="387"/>
      <c r="B88" s="387"/>
      <c r="C88" s="387"/>
      <c r="D88" s="387"/>
    </row>
    <row r="89" spans="1:4" x14ac:dyDescent="0.25">
      <c r="A89" s="387"/>
      <c r="B89" s="387"/>
      <c r="C89" s="387"/>
      <c r="D89" s="387"/>
    </row>
    <row r="90" spans="1:4" x14ac:dyDescent="0.25">
      <c r="A90" s="387"/>
      <c r="B90" s="387"/>
      <c r="C90" s="387"/>
      <c r="D90" s="387"/>
    </row>
    <row r="91" spans="1:4" x14ac:dyDescent="0.25">
      <c r="A91" s="387"/>
      <c r="B91" s="387"/>
      <c r="C91" s="387"/>
      <c r="D91" s="387"/>
    </row>
    <row r="92" spans="1:4" x14ac:dyDescent="0.25">
      <c r="A92" s="387"/>
      <c r="B92" s="387"/>
      <c r="C92" s="387"/>
      <c r="D92" s="387"/>
    </row>
    <row r="93" spans="1:4" x14ac:dyDescent="0.25">
      <c r="A93" s="387"/>
      <c r="B93" s="387"/>
      <c r="C93" s="387"/>
      <c r="D93" s="387"/>
    </row>
    <row r="94" spans="1:4" x14ac:dyDescent="0.25">
      <c r="A94" s="387"/>
      <c r="B94" s="387"/>
      <c r="C94" s="387"/>
      <c r="D94" s="387"/>
    </row>
    <row r="95" spans="1:4" x14ac:dyDescent="0.25">
      <c r="A95" s="387"/>
      <c r="B95" s="387"/>
      <c r="C95" s="387"/>
      <c r="D95" s="387"/>
    </row>
    <row r="96" spans="1:4" x14ac:dyDescent="0.25">
      <c r="A96" s="387"/>
      <c r="B96" s="387"/>
      <c r="C96" s="387"/>
      <c r="D96" s="387"/>
    </row>
    <row r="97" spans="1:4" x14ac:dyDescent="0.25">
      <c r="A97" s="387"/>
      <c r="B97" s="387"/>
      <c r="C97" s="387"/>
      <c r="D97" s="387"/>
    </row>
    <row r="98" spans="1:4" x14ac:dyDescent="0.25">
      <c r="A98" s="387"/>
      <c r="B98" s="387"/>
      <c r="C98" s="387"/>
      <c r="D98" s="387"/>
    </row>
    <row r="99" spans="1:4" x14ac:dyDescent="0.25">
      <c r="A99" s="387"/>
      <c r="B99" s="387"/>
      <c r="C99" s="387"/>
      <c r="D99" s="387"/>
    </row>
    <row r="100" spans="1:4" x14ac:dyDescent="0.25">
      <c r="A100" s="387"/>
      <c r="B100" s="387"/>
      <c r="C100" s="387"/>
      <c r="D100" s="387"/>
    </row>
    <row r="101" spans="1:4" x14ac:dyDescent="0.25">
      <c r="A101" s="387"/>
      <c r="B101" s="387"/>
      <c r="C101" s="387"/>
      <c r="D101" s="387"/>
    </row>
    <row r="102" spans="1:4" x14ac:dyDescent="0.25">
      <c r="A102" s="387"/>
      <c r="B102" s="387"/>
      <c r="C102" s="387"/>
      <c r="D102" s="387"/>
    </row>
    <row r="103" spans="1:4" x14ac:dyDescent="0.25">
      <c r="A103" s="387"/>
      <c r="B103" s="387"/>
      <c r="C103" s="387"/>
      <c r="D103" s="387"/>
    </row>
    <row r="104" spans="1:4" x14ac:dyDescent="0.25">
      <c r="A104" s="387"/>
      <c r="B104" s="387"/>
      <c r="C104" s="387"/>
      <c r="D104" s="387"/>
    </row>
    <row r="105" spans="1:4" x14ac:dyDescent="0.25">
      <c r="A105" s="387"/>
      <c r="B105" s="387"/>
      <c r="C105" s="387"/>
      <c r="D105" s="387"/>
    </row>
    <row r="106" spans="1:4" x14ac:dyDescent="0.25">
      <c r="A106" s="387"/>
      <c r="B106" s="387"/>
      <c r="C106" s="387"/>
      <c r="D106" s="387"/>
    </row>
    <row r="107" spans="1:4" x14ac:dyDescent="0.25">
      <c r="A107" s="387"/>
      <c r="B107" s="387"/>
      <c r="C107" s="387"/>
      <c r="D107" s="387"/>
    </row>
    <row r="108" spans="1:4" x14ac:dyDescent="0.25">
      <c r="A108" s="387"/>
      <c r="B108" s="387"/>
      <c r="C108" s="387"/>
      <c r="D108" s="387"/>
    </row>
    <row r="109" spans="1:4" x14ac:dyDescent="0.25">
      <c r="A109" s="387"/>
      <c r="B109" s="387"/>
      <c r="C109" s="387"/>
      <c r="D109" s="387"/>
    </row>
    <row r="110" spans="1:4" x14ac:dyDescent="0.25">
      <c r="A110" s="387"/>
      <c r="B110" s="387"/>
      <c r="C110" s="387"/>
      <c r="D110" s="387"/>
    </row>
    <row r="111" spans="1:4" x14ac:dyDescent="0.25">
      <c r="A111" s="387"/>
      <c r="B111" s="387"/>
      <c r="C111" s="387"/>
      <c r="D111" s="387"/>
    </row>
    <row r="112" spans="1:4" x14ac:dyDescent="0.25">
      <c r="A112" s="387"/>
      <c r="B112" s="387"/>
      <c r="C112" s="387"/>
      <c r="D112" s="387"/>
    </row>
    <row r="113" spans="1:4" x14ac:dyDescent="0.25">
      <c r="A113" s="387"/>
      <c r="B113" s="387"/>
      <c r="C113" s="387"/>
      <c r="D113" s="387"/>
    </row>
    <row r="114" spans="1:4" x14ac:dyDescent="0.25">
      <c r="A114" s="387"/>
      <c r="B114" s="387"/>
      <c r="C114" s="387"/>
      <c r="D114" s="387"/>
    </row>
    <row r="115" spans="1:4" x14ac:dyDescent="0.25">
      <c r="A115" s="387"/>
      <c r="B115" s="387"/>
      <c r="C115" s="387"/>
      <c r="D115" s="387"/>
    </row>
    <row r="116" spans="1:4" x14ac:dyDescent="0.25">
      <c r="A116" s="387"/>
      <c r="B116" s="387"/>
      <c r="C116" s="387"/>
      <c r="D116" s="387"/>
    </row>
    <row r="117" spans="1:4" x14ac:dyDescent="0.25">
      <c r="A117" s="387"/>
      <c r="B117" s="387"/>
      <c r="C117" s="387"/>
      <c r="D117" s="387"/>
    </row>
    <row r="118" spans="1:4" x14ac:dyDescent="0.25">
      <c r="A118" s="387"/>
      <c r="B118" s="387"/>
      <c r="C118" s="387"/>
      <c r="D118" s="387"/>
    </row>
    <row r="119" spans="1:4" x14ac:dyDescent="0.25">
      <c r="A119" s="387"/>
      <c r="B119" s="387"/>
      <c r="C119" s="387"/>
      <c r="D119" s="387"/>
    </row>
  </sheetData>
  <pageMargins left="0.31496062992125984" right="0.31496062992125984" top="0.78740157480314965" bottom="0.39370078740157483" header="0.31496062992125984" footer="0.31496062992125984"/>
  <pageSetup paperSize="9" scale="96" orientation="portrait" verticalDpi="0" r:id="rId1"/>
  <headerFooter>
    <oddFooter>&amp;L&amp;D&amp;R&amp;Z&amp;F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K54"/>
  <sheetViews>
    <sheetView showGridLines="0" topLeftCell="A10" workbookViewId="0">
      <selection activeCell="A20" sqref="A20:XFD20"/>
    </sheetView>
  </sheetViews>
  <sheetFormatPr defaultRowHeight="15" x14ac:dyDescent="0.25"/>
  <cols>
    <col min="1" max="1" width="14.28515625" customWidth="1"/>
    <col min="2" max="2" width="11.85546875" customWidth="1"/>
    <col min="3" max="3" width="12" bestFit="1" customWidth="1"/>
    <col min="4" max="4" width="15.5703125" bestFit="1" customWidth="1"/>
    <col min="5" max="5" width="12.85546875" bestFit="1" customWidth="1"/>
    <col min="6" max="6" width="12.140625" customWidth="1"/>
    <col min="7" max="7" width="13.5703125" customWidth="1"/>
    <col min="8" max="8" width="9.85546875" customWidth="1"/>
    <col min="9" max="9" width="12.28515625" customWidth="1"/>
    <col min="11" max="11" width="148" bestFit="1" customWidth="1"/>
    <col min="12" max="12" width="14.42578125" bestFit="1" customWidth="1"/>
    <col min="13" max="13" width="8.85546875" bestFit="1" customWidth="1"/>
    <col min="15" max="15" width="12.140625" bestFit="1" customWidth="1"/>
    <col min="16" max="16" width="12.85546875" bestFit="1" customWidth="1"/>
    <col min="20" max="20" width="10.7109375" bestFit="1" customWidth="1"/>
    <col min="22" max="22" width="146.140625" bestFit="1" customWidth="1"/>
  </cols>
  <sheetData>
    <row r="1" spans="1:11" ht="15.75" thickBot="1" x14ac:dyDescent="0.3">
      <c r="A1" s="198" t="s">
        <v>199</v>
      </c>
      <c r="B1" s="58"/>
      <c r="C1" s="227"/>
      <c r="D1" s="235" t="s">
        <v>224</v>
      </c>
      <c r="E1" s="227"/>
      <c r="F1" s="58"/>
      <c r="G1" s="58"/>
      <c r="H1" s="58"/>
      <c r="I1" s="58"/>
      <c r="J1" s="58"/>
      <c r="K1" s="58"/>
    </row>
    <row r="2" spans="1:11" x14ac:dyDescent="0.25">
      <c r="A2" s="212" t="s">
        <v>191</v>
      </c>
      <c r="B2" s="213" t="s">
        <v>192</v>
      </c>
      <c r="C2" s="214" t="s">
        <v>193</v>
      </c>
      <c r="D2" s="214" t="s">
        <v>194</v>
      </c>
      <c r="E2" s="214" t="s">
        <v>195</v>
      </c>
      <c r="F2" s="214" t="s">
        <v>35</v>
      </c>
      <c r="G2" s="214" t="s">
        <v>196</v>
      </c>
      <c r="H2" s="214" t="s">
        <v>197</v>
      </c>
      <c r="I2" s="214" t="s">
        <v>198</v>
      </c>
      <c r="J2" s="214" t="s">
        <v>32</v>
      </c>
      <c r="K2" s="101" t="s">
        <v>89</v>
      </c>
    </row>
    <row r="3" spans="1:11" x14ac:dyDescent="0.25">
      <c r="A3" s="165" t="s">
        <v>166</v>
      </c>
      <c r="B3" s="190">
        <v>2</v>
      </c>
      <c r="C3" s="192">
        <v>0.72866600000000004</v>
      </c>
      <c r="D3" s="192">
        <v>0.72866600000000004</v>
      </c>
      <c r="E3" s="192">
        <v>0</v>
      </c>
      <c r="F3" s="194">
        <v>9346</v>
      </c>
      <c r="G3" s="194">
        <v>0</v>
      </c>
      <c r="H3" s="194">
        <v>0</v>
      </c>
      <c r="I3" s="194">
        <v>0</v>
      </c>
      <c r="J3" s="195">
        <v>2</v>
      </c>
      <c r="K3" s="216" t="s">
        <v>220</v>
      </c>
    </row>
    <row r="4" spans="1:11" x14ac:dyDescent="0.25">
      <c r="A4" s="228" t="s">
        <v>167</v>
      </c>
      <c r="B4" s="191">
        <v>1</v>
      </c>
      <c r="C4" s="193">
        <v>0.36433300000000002</v>
      </c>
      <c r="D4" s="193">
        <v>0.36433300000000002</v>
      </c>
      <c r="E4" s="193">
        <v>0</v>
      </c>
      <c r="F4" s="59">
        <v>3362</v>
      </c>
      <c r="G4" s="59">
        <v>0</v>
      </c>
      <c r="H4" s="59">
        <v>0</v>
      </c>
      <c r="I4" s="59">
        <v>0</v>
      </c>
      <c r="J4" s="196">
        <v>1</v>
      </c>
      <c r="K4" s="217" t="s">
        <v>221</v>
      </c>
    </row>
    <row r="5" spans="1:11" x14ac:dyDescent="0.25">
      <c r="A5" s="166" t="s">
        <v>168</v>
      </c>
      <c r="B5" s="191">
        <v>5</v>
      </c>
      <c r="C5" s="193">
        <v>1.7718000000000003</v>
      </c>
      <c r="D5" s="193">
        <v>1.7718000000000003</v>
      </c>
      <c r="E5" s="193">
        <v>0</v>
      </c>
      <c r="F5" s="59">
        <v>26629</v>
      </c>
      <c r="G5" s="59">
        <v>0</v>
      </c>
      <c r="H5" s="59">
        <v>0</v>
      </c>
      <c r="I5" s="59">
        <v>0</v>
      </c>
      <c r="J5" s="196">
        <v>9</v>
      </c>
      <c r="K5" s="217" t="s">
        <v>222</v>
      </c>
    </row>
    <row r="6" spans="1:11" x14ac:dyDescent="0.25">
      <c r="A6" s="166" t="s">
        <v>169</v>
      </c>
      <c r="B6" s="191">
        <v>21</v>
      </c>
      <c r="C6" s="193">
        <v>22.588667000000001</v>
      </c>
      <c r="D6" s="193">
        <v>22.588667000000001</v>
      </c>
      <c r="E6" s="193">
        <v>0</v>
      </c>
      <c r="F6" s="59">
        <v>347995</v>
      </c>
      <c r="G6" s="59">
        <v>1.2</v>
      </c>
      <c r="H6" s="59">
        <v>0</v>
      </c>
      <c r="I6" s="59">
        <v>0</v>
      </c>
      <c r="J6" s="196">
        <v>100</v>
      </c>
      <c r="K6" s="217" t="s">
        <v>205</v>
      </c>
    </row>
    <row r="7" spans="1:11" x14ac:dyDescent="0.25">
      <c r="A7" s="228" t="s">
        <v>170</v>
      </c>
      <c r="B7" s="191">
        <v>1</v>
      </c>
      <c r="C7" s="193">
        <v>1.093</v>
      </c>
      <c r="D7" s="193">
        <v>1.093</v>
      </c>
      <c r="E7" s="193">
        <v>0</v>
      </c>
      <c r="F7" s="59">
        <v>7946</v>
      </c>
      <c r="G7" s="59">
        <v>0</v>
      </c>
      <c r="H7" s="59">
        <v>0</v>
      </c>
      <c r="I7" s="59">
        <v>0</v>
      </c>
      <c r="J7" s="196">
        <v>5</v>
      </c>
      <c r="K7" s="217" t="s">
        <v>202</v>
      </c>
    </row>
    <row r="8" spans="1:11" x14ac:dyDescent="0.25">
      <c r="A8" s="166" t="s">
        <v>171</v>
      </c>
      <c r="B8" s="191">
        <v>7</v>
      </c>
      <c r="C8" s="193">
        <v>5.2129000000000003</v>
      </c>
      <c r="D8" s="193">
        <v>5.2129000000000003</v>
      </c>
      <c r="E8" s="193">
        <v>0</v>
      </c>
      <c r="F8" s="59">
        <v>169124</v>
      </c>
      <c r="G8" s="59">
        <v>0</v>
      </c>
      <c r="H8" s="59">
        <v>0</v>
      </c>
      <c r="I8" s="59">
        <v>0</v>
      </c>
      <c r="J8" s="196">
        <v>31</v>
      </c>
      <c r="K8" s="217" t="s">
        <v>203</v>
      </c>
    </row>
    <row r="9" spans="1:11" x14ac:dyDescent="0.25">
      <c r="A9" s="166" t="s">
        <v>172</v>
      </c>
      <c r="B9" s="191">
        <v>26</v>
      </c>
      <c r="C9" s="193">
        <v>33.901399999999988</v>
      </c>
      <c r="D9" s="193">
        <v>33.901399999999988</v>
      </c>
      <c r="E9" s="193">
        <v>0</v>
      </c>
      <c r="F9" s="59">
        <v>723738</v>
      </c>
      <c r="G9" s="59">
        <v>0</v>
      </c>
      <c r="H9" s="59">
        <v>0</v>
      </c>
      <c r="I9" s="59">
        <v>0</v>
      </c>
      <c r="J9" s="196">
        <v>193</v>
      </c>
      <c r="K9" s="217" t="s">
        <v>206</v>
      </c>
    </row>
    <row r="10" spans="1:11" x14ac:dyDescent="0.25">
      <c r="A10" s="228" t="s">
        <v>173</v>
      </c>
      <c r="B10" s="191">
        <v>4</v>
      </c>
      <c r="C10" s="193">
        <v>5.2156000000000002</v>
      </c>
      <c r="D10" s="193">
        <v>5.2156000000000002</v>
      </c>
      <c r="E10" s="193">
        <v>0</v>
      </c>
      <c r="F10" s="59">
        <v>80890</v>
      </c>
      <c r="G10" s="59">
        <v>0</v>
      </c>
      <c r="H10" s="59">
        <v>0</v>
      </c>
      <c r="I10" s="59">
        <v>0</v>
      </c>
      <c r="J10" s="196">
        <v>33</v>
      </c>
      <c r="K10" s="217" t="s">
        <v>204</v>
      </c>
    </row>
    <row r="11" spans="1:11" x14ac:dyDescent="0.25">
      <c r="A11" s="166" t="s">
        <v>174</v>
      </c>
      <c r="B11" s="191">
        <v>22</v>
      </c>
      <c r="C11" s="193">
        <v>20.418200000000006</v>
      </c>
      <c r="D11" s="193">
        <v>20.418200000000006</v>
      </c>
      <c r="E11" s="193">
        <v>0</v>
      </c>
      <c r="F11" s="59">
        <v>650045</v>
      </c>
      <c r="G11" s="59">
        <v>47</v>
      </c>
      <c r="H11" s="59">
        <v>0</v>
      </c>
      <c r="I11" s="59">
        <v>0</v>
      </c>
      <c r="J11" s="196">
        <v>203</v>
      </c>
      <c r="K11" s="217" t="s">
        <v>207</v>
      </c>
    </row>
    <row r="12" spans="1:11" x14ac:dyDescent="0.25">
      <c r="A12" s="228" t="s">
        <v>175</v>
      </c>
      <c r="B12" s="191">
        <v>23</v>
      </c>
      <c r="C12" s="193">
        <v>37.135800000000003</v>
      </c>
      <c r="D12" s="193">
        <v>37.135800000000003</v>
      </c>
      <c r="E12" s="193">
        <v>0</v>
      </c>
      <c r="F12" s="59">
        <v>1115779</v>
      </c>
      <c r="G12" s="59">
        <v>134.48000000000002</v>
      </c>
      <c r="H12" s="59">
        <v>0</v>
      </c>
      <c r="I12" s="59">
        <v>0</v>
      </c>
      <c r="J12" s="196">
        <v>362</v>
      </c>
      <c r="K12" s="217" t="s">
        <v>223</v>
      </c>
    </row>
    <row r="13" spans="1:11" x14ac:dyDescent="0.25">
      <c r="A13" s="166" t="s">
        <v>176</v>
      </c>
      <c r="B13" s="191">
        <v>6</v>
      </c>
      <c r="C13" s="193">
        <v>8.2278000000000002</v>
      </c>
      <c r="D13" s="193">
        <v>8.2278000000000002</v>
      </c>
      <c r="E13" s="193">
        <v>0</v>
      </c>
      <c r="F13" s="59">
        <v>208945</v>
      </c>
      <c r="G13" s="59">
        <v>0</v>
      </c>
      <c r="H13" s="59">
        <v>0</v>
      </c>
      <c r="I13" s="59">
        <v>0</v>
      </c>
      <c r="J13" s="196">
        <v>79</v>
      </c>
      <c r="K13" s="217" t="s">
        <v>211</v>
      </c>
    </row>
    <row r="14" spans="1:11" x14ac:dyDescent="0.25">
      <c r="A14" s="228" t="s">
        <v>177</v>
      </c>
      <c r="B14" s="191">
        <v>37</v>
      </c>
      <c r="C14" s="193">
        <v>74.627278000000018</v>
      </c>
      <c r="D14" s="193">
        <v>74.627278000000018</v>
      </c>
      <c r="E14" s="193">
        <v>0</v>
      </c>
      <c r="F14" s="59">
        <v>2103947</v>
      </c>
      <c r="G14" s="59">
        <v>80.83</v>
      </c>
      <c r="H14" s="59">
        <v>0</v>
      </c>
      <c r="I14" s="59">
        <v>0</v>
      </c>
      <c r="J14" s="196">
        <v>745</v>
      </c>
      <c r="K14" s="217" t="s">
        <v>212</v>
      </c>
    </row>
    <row r="15" spans="1:11" x14ac:dyDescent="0.25">
      <c r="A15" s="166" t="s">
        <v>178</v>
      </c>
      <c r="B15" s="191">
        <v>16</v>
      </c>
      <c r="C15" s="193">
        <v>29.065600000000007</v>
      </c>
      <c r="D15" s="193">
        <v>29.065600000000007</v>
      </c>
      <c r="E15" s="193">
        <v>0</v>
      </c>
      <c r="F15" s="59">
        <v>835356</v>
      </c>
      <c r="G15" s="59">
        <v>121.28</v>
      </c>
      <c r="H15" s="59">
        <v>0</v>
      </c>
      <c r="I15" s="59">
        <v>0</v>
      </c>
      <c r="J15" s="196">
        <v>304</v>
      </c>
      <c r="K15" s="217" t="s">
        <v>213</v>
      </c>
    </row>
    <row r="16" spans="1:11" s="81" customFormat="1" x14ac:dyDescent="0.25">
      <c r="A16" s="228" t="s">
        <v>179</v>
      </c>
      <c r="B16" s="219">
        <v>41</v>
      </c>
      <c r="C16" s="220">
        <v>104.19382199999997</v>
      </c>
      <c r="D16" s="220">
        <v>104.19132199999997</v>
      </c>
      <c r="E16" s="220">
        <v>2.5000000000000001E-3</v>
      </c>
      <c r="F16" s="221">
        <v>2790301</v>
      </c>
      <c r="G16" s="221">
        <v>294.55</v>
      </c>
      <c r="H16" s="221">
        <v>0</v>
      </c>
      <c r="I16" s="221">
        <v>198.38</v>
      </c>
      <c r="J16" s="222">
        <v>1060</v>
      </c>
      <c r="K16" s="223" t="s">
        <v>214</v>
      </c>
    </row>
    <row r="17" spans="1:11" x14ac:dyDescent="0.25">
      <c r="A17" s="166" t="s">
        <v>180</v>
      </c>
      <c r="B17" s="191">
        <v>17</v>
      </c>
      <c r="C17" s="193">
        <v>39.0167</v>
      </c>
      <c r="D17" s="193">
        <v>39.0167</v>
      </c>
      <c r="E17" s="193">
        <v>0</v>
      </c>
      <c r="F17" s="59">
        <v>1030926</v>
      </c>
      <c r="G17" s="59">
        <v>48.2</v>
      </c>
      <c r="H17" s="59">
        <v>0</v>
      </c>
      <c r="I17" s="59">
        <v>0</v>
      </c>
      <c r="J17" s="196">
        <v>400</v>
      </c>
      <c r="K17" s="217" t="s">
        <v>215</v>
      </c>
    </row>
    <row r="18" spans="1:11" s="81" customFormat="1" x14ac:dyDescent="0.25">
      <c r="A18" s="228" t="s">
        <v>181</v>
      </c>
      <c r="B18" s="219">
        <v>53</v>
      </c>
      <c r="C18" s="220">
        <v>160.67569099999997</v>
      </c>
      <c r="D18" s="220">
        <v>160.67569099999997</v>
      </c>
      <c r="E18" s="220">
        <v>0</v>
      </c>
      <c r="F18" s="221">
        <v>4283991</v>
      </c>
      <c r="G18" s="221">
        <v>52.64</v>
      </c>
      <c r="H18" s="221">
        <v>0</v>
      </c>
      <c r="I18" s="221">
        <v>0</v>
      </c>
      <c r="J18" s="222">
        <v>1606</v>
      </c>
      <c r="K18" s="223" t="s">
        <v>216</v>
      </c>
    </row>
    <row r="19" spans="1:11" x14ac:dyDescent="0.25">
      <c r="A19" s="166" t="s">
        <v>182</v>
      </c>
      <c r="B19" s="191">
        <v>18</v>
      </c>
      <c r="C19" s="193">
        <v>46.920700000000011</v>
      </c>
      <c r="D19" s="193">
        <v>46.920600000000022</v>
      </c>
      <c r="E19" s="193">
        <v>1E-4</v>
      </c>
      <c r="F19" s="59">
        <v>1536324</v>
      </c>
      <c r="G19" s="59">
        <v>580.66000000000008</v>
      </c>
      <c r="H19" s="59">
        <v>0</v>
      </c>
      <c r="I19" s="59">
        <v>532.46</v>
      </c>
      <c r="J19" s="196">
        <v>558</v>
      </c>
      <c r="K19" s="217" t="s">
        <v>217</v>
      </c>
    </row>
    <row r="20" spans="1:11" s="81" customFormat="1" x14ac:dyDescent="0.25">
      <c r="A20" s="228" t="s">
        <v>183</v>
      </c>
      <c r="B20" s="219">
        <v>163</v>
      </c>
      <c r="C20" s="220">
        <v>827.12489300000209</v>
      </c>
      <c r="D20" s="220">
        <v>827.12459300000216</v>
      </c>
      <c r="E20" s="220">
        <v>2.9999999999999997E-4</v>
      </c>
      <c r="F20" s="221">
        <v>20802224</v>
      </c>
      <c r="G20" s="221">
        <v>1298.1199999999999</v>
      </c>
      <c r="H20" s="221">
        <v>667.42</v>
      </c>
      <c r="I20" s="221">
        <v>52.16</v>
      </c>
      <c r="J20" s="222">
        <v>8611</v>
      </c>
      <c r="K20" s="223" t="s">
        <v>218</v>
      </c>
    </row>
    <row r="21" spans="1:11" s="81" customFormat="1" x14ac:dyDescent="0.25">
      <c r="A21" s="197" t="s">
        <v>184</v>
      </c>
      <c r="B21" s="219">
        <v>42</v>
      </c>
      <c r="C21" s="220">
        <v>196.9595590000001</v>
      </c>
      <c r="D21" s="220">
        <v>196.95672800000011</v>
      </c>
      <c r="E21" s="220">
        <v>2.8310000000000002E-3</v>
      </c>
      <c r="F21" s="221">
        <v>5155237</v>
      </c>
      <c r="G21" s="221">
        <v>2631.95</v>
      </c>
      <c r="H21" s="221">
        <v>0</v>
      </c>
      <c r="I21" s="221">
        <v>1242.42</v>
      </c>
      <c r="J21" s="222">
        <v>2132</v>
      </c>
      <c r="K21" s="223" t="s">
        <v>219</v>
      </c>
    </row>
    <row r="22" spans="1:11" x14ac:dyDescent="0.25">
      <c r="A22" s="166" t="s">
        <v>185</v>
      </c>
      <c r="B22" s="191">
        <v>1</v>
      </c>
      <c r="C22" s="193">
        <v>1.093</v>
      </c>
      <c r="D22" s="193">
        <v>1.093</v>
      </c>
      <c r="E22" s="193">
        <v>0</v>
      </c>
      <c r="F22" s="59">
        <v>13876</v>
      </c>
      <c r="G22" s="59">
        <v>0</v>
      </c>
      <c r="H22" s="59">
        <v>0</v>
      </c>
      <c r="I22" s="59">
        <v>0</v>
      </c>
      <c r="J22" s="196">
        <v>3</v>
      </c>
      <c r="K22" s="217" t="s">
        <v>208</v>
      </c>
    </row>
    <row r="23" spans="1:11" x14ac:dyDescent="0.25">
      <c r="A23" s="166" t="s">
        <v>186</v>
      </c>
      <c r="B23" s="191">
        <v>1</v>
      </c>
      <c r="C23" s="193">
        <v>0.58679999999999999</v>
      </c>
      <c r="D23" s="193">
        <v>0.58679999999999999</v>
      </c>
      <c r="E23" s="193">
        <v>0</v>
      </c>
      <c r="F23" s="59">
        <v>13063</v>
      </c>
      <c r="G23" s="59">
        <v>0</v>
      </c>
      <c r="H23" s="59">
        <v>0</v>
      </c>
      <c r="I23" s="59">
        <v>0</v>
      </c>
      <c r="J23" s="196">
        <v>4</v>
      </c>
      <c r="K23" s="217" t="s">
        <v>209</v>
      </c>
    </row>
    <row r="24" spans="1:11" x14ac:dyDescent="0.25">
      <c r="A24" s="166" t="s">
        <v>187</v>
      </c>
      <c r="B24" s="191">
        <v>1</v>
      </c>
      <c r="C24" s="193">
        <v>1.3039000000000001</v>
      </c>
      <c r="D24" s="193">
        <v>1.3039000000000001</v>
      </c>
      <c r="E24" s="193">
        <v>0</v>
      </c>
      <c r="F24" s="59">
        <v>67827</v>
      </c>
      <c r="G24" s="59">
        <v>0</v>
      </c>
      <c r="H24" s="59">
        <v>0</v>
      </c>
      <c r="I24" s="59">
        <v>0</v>
      </c>
      <c r="J24" s="196">
        <v>10</v>
      </c>
      <c r="K24" s="217" t="s">
        <v>210</v>
      </c>
    </row>
    <row r="25" spans="1:11" x14ac:dyDescent="0.25">
      <c r="A25" s="166" t="s">
        <v>188</v>
      </c>
      <c r="B25" s="191">
        <v>1</v>
      </c>
      <c r="C25" s="193">
        <v>2.84666</v>
      </c>
      <c r="D25" s="193">
        <v>2.7991600000000001</v>
      </c>
      <c r="E25" s="193">
        <v>4.7500000000000001E-2</v>
      </c>
      <c r="F25" s="59">
        <v>185743</v>
      </c>
      <c r="G25" s="59">
        <v>804.61</v>
      </c>
      <c r="H25" s="59">
        <v>0</v>
      </c>
      <c r="I25" s="59">
        <v>804.61</v>
      </c>
      <c r="J25" s="196">
        <v>27</v>
      </c>
      <c r="K25" s="218" t="s">
        <v>201</v>
      </c>
    </row>
    <row r="26" spans="1:11" x14ac:dyDescent="0.25">
      <c r="A26" s="206" t="s">
        <v>14</v>
      </c>
      <c r="B26" s="207">
        <v>509</v>
      </c>
      <c r="C26" s="208">
        <v>1621.0727689999992</v>
      </c>
      <c r="D26" s="208">
        <v>1621.0195379999991</v>
      </c>
      <c r="E26" s="208">
        <v>5.3231000000000001E-2</v>
      </c>
      <c r="F26" s="209">
        <v>42162614</v>
      </c>
      <c r="G26" s="209">
        <v>6095.5199999999995</v>
      </c>
      <c r="H26" s="209">
        <v>667.42</v>
      </c>
      <c r="I26" s="209">
        <v>2830.03</v>
      </c>
      <c r="J26" s="210">
        <v>16478</v>
      </c>
      <c r="K26" s="202"/>
    </row>
    <row r="27" spans="1:11" x14ac:dyDescent="0.25">
      <c r="A27" s="233" t="s">
        <v>225</v>
      </c>
      <c r="B27" s="229">
        <f>B4+B7+B10+B12+B14+B16+B18+B20</f>
        <v>323</v>
      </c>
      <c r="C27" s="230">
        <f t="shared" ref="C27:J27" si="0">C4+C7+C10+C12+C14+C16+C18+C20</f>
        <v>1210.4304170000021</v>
      </c>
      <c r="D27" s="230">
        <f t="shared" si="0"/>
        <v>1210.4276170000021</v>
      </c>
      <c r="E27" s="230">
        <f t="shared" si="0"/>
        <v>2.8E-3</v>
      </c>
      <c r="F27" s="231">
        <f t="shared" si="0"/>
        <v>31188440</v>
      </c>
      <c r="G27" s="231">
        <f t="shared" si="0"/>
        <v>1860.62</v>
      </c>
      <c r="H27" s="231">
        <f t="shared" si="0"/>
        <v>667.42</v>
      </c>
      <c r="I27" s="231">
        <f t="shared" si="0"/>
        <v>250.54</v>
      </c>
      <c r="J27" s="232">
        <f t="shared" si="0"/>
        <v>12423</v>
      </c>
      <c r="K27" s="234"/>
    </row>
    <row r="28" spans="1:11" x14ac:dyDescent="0.25">
      <c r="A28" s="237" t="s">
        <v>226</v>
      </c>
      <c r="B28" s="140">
        <f>B27/B26</f>
        <v>0.63457760314341849</v>
      </c>
      <c r="C28" s="140">
        <f t="shared" ref="C28:J28" si="1">C27/C26</f>
        <v>0.74668481276549203</v>
      </c>
      <c r="D28" s="140">
        <f t="shared" si="1"/>
        <v>0.746707605075148</v>
      </c>
      <c r="E28" s="140">
        <f t="shared" si="1"/>
        <v>5.2600928030658828E-2</v>
      </c>
      <c r="F28" s="140">
        <f t="shared" si="1"/>
        <v>0.73971789320273174</v>
      </c>
      <c r="G28" s="140">
        <f t="shared" si="1"/>
        <v>0.30524385122188097</v>
      </c>
      <c r="H28" s="140">
        <f>H27/H26</f>
        <v>1</v>
      </c>
      <c r="I28" s="140">
        <f t="shared" si="1"/>
        <v>8.8529096864697537E-2</v>
      </c>
      <c r="J28" s="140">
        <f t="shared" si="1"/>
        <v>0.75391430998907638</v>
      </c>
    </row>
    <row r="29" spans="1:11" x14ac:dyDescent="0.25">
      <c r="A29" s="141" t="s">
        <v>200</v>
      </c>
    </row>
    <row r="30" spans="1:11" x14ac:dyDescent="0.25">
      <c r="A30" s="101" t="s">
        <v>191</v>
      </c>
      <c r="B30" s="101" t="s">
        <v>192</v>
      </c>
      <c r="C30" s="101" t="s">
        <v>193</v>
      </c>
      <c r="D30" s="101" t="s">
        <v>194</v>
      </c>
      <c r="E30" s="101" t="s">
        <v>195</v>
      </c>
      <c r="F30" s="101" t="s">
        <v>35</v>
      </c>
      <c r="G30" s="101" t="s">
        <v>196</v>
      </c>
      <c r="H30" s="101" t="s">
        <v>197</v>
      </c>
      <c r="I30" s="101" t="s">
        <v>198</v>
      </c>
      <c r="J30" s="215" t="s">
        <v>32</v>
      </c>
      <c r="K30" s="101" t="s">
        <v>89</v>
      </c>
    </row>
    <row r="31" spans="1:11" x14ac:dyDescent="0.25">
      <c r="A31" s="165" t="s">
        <v>166</v>
      </c>
      <c r="B31" s="190">
        <f t="shared" ref="B31:J31" si="2">B3/$B3</f>
        <v>1</v>
      </c>
      <c r="C31" s="192">
        <f t="shared" si="2"/>
        <v>0.36433300000000002</v>
      </c>
      <c r="D31" s="192">
        <f t="shared" si="2"/>
        <v>0.36433300000000002</v>
      </c>
      <c r="E31" s="192">
        <f t="shared" si="2"/>
        <v>0</v>
      </c>
      <c r="F31" s="194">
        <f t="shared" si="2"/>
        <v>4673</v>
      </c>
      <c r="G31" s="194">
        <f t="shared" si="2"/>
        <v>0</v>
      </c>
      <c r="H31" s="194">
        <f t="shared" si="2"/>
        <v>0</v>
      </c>
      <c r="I31" s="194">
        <f t="shared" si="2"/>
        <v>0</v>
      </c>
      <c r="J31" s="195">
        <f t="shared" si="2"/>
        <v>1</v>
      </c>
      <c r="K31" s="216" t="s">
        <v>220</v>
      </c>
    </row>
    <row r="32" spans="1:11" x14ac:dyDescent="0.25">
      <c r="A32" s="166" t="s">
        <v>167</v>
      </c>
      <c r="B32" s="191">
        <f t="shared" ref="B32:J32" si="3">B4/$B4</f>
        <v>1</v>
      </c>
      <c r="C32" s="193">
        <f t="shared" si="3"/>
        <v>0.36433300000000002</v>
      </c>
      <c r="D32" s="193">
        <f t="shared" si="3"/>
        <v>0.36433300000000002</v>
      </c>
      <c r="E32" s="193">
        <f t="shared" si="3"/>
        <v>0</v>
      </c>
      <c r="F32" s="59">
        <f t="shared" si="3"/>
        <v>3362</v>
      </c>
      <c r="G32" s="59">
        <f t="shared" si="3"/>
        <v>0</v>
      </c>
      <c r="H32" s="59">
        <f t="shared" si="3"/>
        <v>0</v>
      </c>
      <c r="I32" s="59">
        <f t="shared" si="3"/>
        <v>0</v>
      </c>
      <c r="J32" s="196">
        <f t="shared" si="3"/>
        <v>1</v>
      </c>
      <c r="K32" s="217" t="s">
        <v>221</v>
      </c>
    </row>
    <row r="33" spans="1:11" x14ac:dyDescent="0.25">
      <c r="A33" s="166" t="s">
        <v>168</v>
      </c>
      <c r="B33" s="191">
        <f t="shared" ref="B33:J33" si="4">B5/$B5</f>
        <v>1</v>
      </c>
      <c r="C33" s="193">
        <f t="shared" si="4"/>
        <v>0.35436000000000006</v>
      </c>
      <c r="D33" s="193">
        <f t="shared" si="4"/>
        <v>0.35436000000000006</v>
      </c>
      <c r="E33" s="193">
        <f t="shared" si="4"/>
        <v>0</v>
      </c>
      <c r="F33" s="59">
        <f t="shared" si="4"/>
        <v>5325.8</v>
      </c>
      <c r="G33" s="59">
        <f t="shared" si="4"/>
        <v>0</v>
      </c>
      <c r="H33" s="59">
        <f t="shared" si="4"/>
        <v>0</v>
      </c>
      <c r="I33" s="59">
        <f t="shared" si="4"/>
        <v>0</v>
      </c>
      <c r="J33" s="196">
        <f t="shared" si="4"/>
        <v>1.8</v>
      </c>
      <c r="K33" s="217" t="s">
        <v>222</v>
      </c>
    </row>
    <row r="34" spans="1:11" x14ac:dyDescent="0.25">
      <c r="A34" s="166" t="s">
        <v>169</v>
      </c>
      <c r="B34" s="191">
        <f t="shared" ref="B34:J34" si="5">B6/$B6</f>
        <v>1</v>
      </c>
      <c r="C34" s="193">
        <f t="shared" si="5"/>
        <v>1.0756508095238095</v>
      </c>
      <c r="D34" s="193">
        <f t="shared" si="5"/>
        <v>1.0756508095238095</v>
      </c>
      <c r="E34" s="193">
        <f t="shared" si="5"/>
        <v>0</v>
      </c>
      <c r="F34" s="59">
        <f t="shared" si="5"/>
        <v>16571.190476190477</v>
      </c>
      <c r="G34" s="59">
        <f t="shared" si="5"/>
        <v>5.7142857142857141E-2</v>
      </c>
      <c r="H34" s="59">
        <f t="shared" si="5"/>
        <v>0</v>
      </c>
      <c r="I34" s="59">
        <f t="shared" si="5"/>
        <v>0</v>
      </c>
      <c r="J34" s="196">
        <f t="shared" si="5"/>
        <v>4.7619047619047619</v>
      </c>
      <c r="K34" s="217" t="s">
        <v>205</v>
      </c>
    </row>
    <row r="35" spans="1:11" x14ac:dyDescent="0.25">
      <c r="A35" s="166" t="s">
        <v>170</v>
      </c>
      <c r="B35" s="191">
        <f t="shared" ref="B35:J35" si="6">B7/$B7</f>
        <v>1</v>
      </c>
      <c r="C35" s="193">
        <f t="shared" si="6"/>
        <v>1.093</v>
      </c>
      <c r="D35" s="193">
        <f t="shared" si="6"/>
        <v>1.093</v>
      </c>
      <c r="E35" s="193">
        <f t="shared" si="6"/>
        <v>0</v>
      </c>
      <c r="F35" s="59">
        <f t="shared" si="6"/>
        <v>7946</v>
      </c>
      <c r="G35" s="59">
        <f t="shared" si="6"/>
        <v>0</v>
      </c>
      <c r="H35" s="59">
        <f t="shared" si="6"/>
        <v>0</v>
      </c>
      <c r="I35" s="59">
        <f t="shared" si="6"/>
        <v>0</v>
      </c>
      <c r="J35" s="196">
        <f t="shared" si="6"/>
        <v>5</v>
      </c>
      <c r="K35" s="217" t="s">
        <v>202</v>
      </c>
    </row>
    <row r="36" spans="1:11" x14ac:dyDescent="0.25">
      <c r="A36" s="166" t="s">
        <v>171</v>
      </c>
      <c r="B36" s="191">
        <f t="shared" ref="B36:J36" si="7">B8/$B8</f>
        <v>1</v>
      </c>
      <c r="C36" s="193">
        <f t="shared" si="7"/>
        <v>0.74470000000000003</v>
      </c>
      <c r="D36" s="193">
        <f t="shared" si="7"/>
        <v>0.74470000000000003</v>
      </c>
      <c r="E36" s="193">
        <f t="shared" si="7"/>
        <v>0</v>
      </c>
      <c r="F36" s="59">
        <f t="shared" si="7"/>
        <v>24160.571428571428</v>
      </c>
      <c r="G36" s="59">
        <f t="shared" si="7"/>
        <v>0</v>
      </c>
      <c r="H36" s="59">
        <f t="shared" si="7"/>
        <v>0</v>
      </c>
      <c r="I36" s="59">
        <f t="shared" si="7"/>
        <v>0</v>
      </c>
      <c r="J36" s="196">
        <f t="shared" si="7"/>
        <v>4.4285714285714288</v>
      </c>
      <c r="K36" s="217" t="s">
        <v>203</v>
      </c>
    </row>
    <row r="37" spans="1:11" x14ac:dyDescent="0.25">
      <c r="A37" s="166" t="s">
        <v>172</v>
      </c>
      <c r="B37" s="191">
        <f t="shared" ref="B37:J37" si="8">B9/$B9</f>
        <v>1</v>
      </c>
      <c r="C37" s="193">
        <f t="shared" si="8"/>
        <v>1.3038999999999996</v>
      </c>
      <c r="D37" s="193">
        <f t="shared" si="8"/>
        <v>1.3038999999999996</v>
      </c>
      <c r="E37" s="193">
        <f t="shared" si="8"/>
        <v>0</v>
      </c>
      <c r="F37" s="59">
        <f t="shared" si="8"/>
        <v>27836.076923076922</v>
      </c>
      <c r="G37" s="59">
        <f t="shared" si="8"/>
        <v>0</v>
      </c>
      <c r="H37" s="59">
        <f t="shared" si="8"/>
        <v>0</v>
      </c>
      <c r="I37" s="59">
        <f t="shared" si="8"/>
        <v>0</v>
      </c>
      <c r="J37" s="196">
        <f t="shared" si="8"/>
        <v>7.4230769230769234</v>
      </c>
      <c r="K37" s="217" t="s">
        <v>206</v>
      </c>
    </row>
    <row r="38" spans="1:11" x14ac:dyDescent="0.25">
      <c r="A38" s="166" t="s">
        <v>173</v>
      </c>
      <c r="B38" s="191">
        <f t="shared" ref="B38:J38" si="9">B10/$B10</f>
        <v>1</v>
      </c>
      <c r="C38" s="193">
        <f t="shared" si="9"/>
        <v>1.3039000000000001</v>
      </c>
      <c r="D38" s="193">
        <f t="shared" si="9"/>
        <v>1.3039000000000001</v>
      </c>
      <c r="E38" s="193">
        <f t="shared" si="9"/>
        <v>0</v>
      </c>
      <c r="F38" s="59">
        <f t="shared" si="9"/>
        <v>20222.5</v>
      </c>
      <c r="G38" s="59">
        <f t="shared" si="9"/>
        <v>0</v>
      </c>
      <c r="H38" s="59">
        <f t="shared" si="9"/>
        <v>0</v>
      </c>
      <c r="I38" s="59">
        <f t="shared" si="9"/>
        <v>0</v>
      </c>
      <c r="J38" s="196">
        <f t="shared" si="9"/>
        <v>8.25</v>
      </c>
      <c r="K38" s="217" t="s">
        <v>204</v>
      </c>
    </row>
    <row r="39" spans="1:11" x14ac:dyDescent="0.25">
      <c r="A39" s="166" t="s">
        <v>174</v>
      </c>
      <c r="B39" s="191">
        <f t="shared" ref="B39:J39" si="10">B11/$B11</f>
        <v>1</v>
      </c>
      <c r="C39" s="193">
        <f t="shared" si="10"/>
        <v>0.92810000000000026</v>
      </c>
      <c r="D39" s="193">
        <f t="shared" si="10"/>
        <v>0.92810000000000026</v>
      </c>
      <c r="E39" s="193">
        <f t="shared" si="10"/>
        <v>0</v>
      </c>
      <c r="F39" s="59">
        <f t="shared" si="10"/>
        <v>29547.5</v>
      </c>
      <c r="G39" s="59">
        <f t="shared" si="10"/>
        <v>2.1363636363636362</v>
      </c>
      <c r="H39" s="59">
        <f t="shared" si="10"/>
        <v>0</v>
      </c>
      <c r="I39" s="59">
        <f t="shared" si="10"/>
        <v>0</v>
      </c>
      <c r="J39" s="196">
        <f t="shared" si="10"/>
        <v>9.2272727272727266</v>
      </c>
      <c r="K39" s="217" t="s">
        <v>207</v>
      </c>
    </row>
    <row r="40" spans="1:11" x14ac:dyDescent="0.25">
      <c r="A40" s="166" t="s">
        <v>175</v>
      </c>
      <c r="B40" s="191">
        <f t="shared" ref="B40:J40" si="11">B12/$B12</f>
        <v>1</v>
      </c>
      <c r="C40" s="193">
        <f t="shared" si="11"/>
        <v>1.6146</v>
      </c>
      <c r="D40" s="193">
        <f t="shared" si="11"/>
        <v>1.6146</v>
      </c>
      <c r="E40" s="193">
        <f t="shared" si="11"/>
        <v>0</v>
      </c>
      <c r="F40" s="59">
        <f t="shared" si="11"/>
        <v>48512.130434782608</v>
      </c>
      <c r="G40" s="59">
        <f t="shared" si="11"/>
        <v>5.8469565217391315</v>
      </c>
      <c r="H40" s="59">
        <f t="shared" si="11"/>
        <v>0</v>
      </c>
      <c r="I40" s="59">
        <f t="shared" si="11"/>
        <v>0</v>
      </c>
      <c r="J40" s="196">
        <f t="shared" si="11"/>
        <v>15.739130434782609</v>
      </c>
      <c r="K40" s="217" t="s">
        <v>223</v>
      </c>
    </row>
    <row r="41" spans="1:11" x14ac:dyDescent="0.25">
      <c r="A41" s="166" t="s">
        <v>176</v>
      </c>
      <c r="B41" s="191">
        <f t="shared" ref="B41:J41" si="12">B13/$B13</f>
        <v>1</v>
      </c>
      <c r="C41" s="193">
        <f t="shared" si="12"/>
        <v>1.3713</v>
      </c>
      <c r="D41" s="193">
        <f t="shared" si="12"/>
        <v>1.3713</v>
      </c>
      <c r="E41" s="193">
        <f t="shared" si="12"/>
        <v>0</v>
      </c>
      <c r="F41" s="59">
        <f t="shared" si="12"/>
        <v>34824.166666666664</v>
      </c>
      <c r="G41" s="59">
        <f t="shared" si="12"/>
        <v>0</v>
      </c>
      <c r="H41" s="59">
        <f t="shared" si="12"/>
        <v>0</v>
      </c>
      <c r="I41" s="59">
        <f t="shared" si="12"/>
        <v>0</v>
      </c>
      <c r="J41" s="196">
        <f t="shared" si="12"/>
        <v>13.166666666666666</v>
      </c>
      <c r="K41" s="217" t="s">
        <v>211</v>
      </c>
    </row>
    <row r="42" spans="1:11" x14ac:dyDescent="0.25">
      <c r="A42" s="166" t="s">
        <v>177</v>
      </c>
      <c r="B42" s="191">
        <f t="shared" ref="B42:J42" si="13">B14/$B14</f>
        <v>1</v>
      </c>
      <c r="C42" s="193">
        <f t="shared" si="13"/>
        <v>2.0169534594594598</v>
      </c>
      <c r="D42" s="193">
        <f t="shared" si="13"/>
        <v>2.0169534594594598</v>
      </c>
      <c r="E42" s="193">
        <f t="shared" si="13"/>
        <v>0</v>
      </c>
      <c r="F42" s="59">
        <f t="shared" si="13"/>
        <v>56863.432432432433</v>
      </c>
      <c r="G42" s="59">
        <f t="shared" si="13"/>
        <v>2.1845945945945946</v>
      </c>
      <c r="H42" s="59">
        <f t="shared" si="13"/>
        <v>0</v>
      </c>
      <c r="I42" s="59">
        <f t="shared" si="13"/>
        <v>0</v>
      </c>
      <c r="J42" s="196">
        <f t="shared" si="13"/>
        <v>20.135135135135137</v>
      </c>
      <c r="K42" s="217" t="s">
        <v>212</v>
      </c>
    </row>
    <row r="43" spans="1:11" x14ac:dyDescent="0.25">
      <c r="A43" s="166" t="s">
        <v>178</v>
      </c>
      <c r="B43" s="191">
        <f t="shared" ref="B43:J43" si="14">B15/$B15</f>
        <v>1</v>
      </c>
      <c r="C43" s="193">
        <f t="shared" si="14"/>
        <v>1.8166000000000004</v>
      </c>
      <c r="D43" s="193">
        <f t="shared" si="14"/>
        <v>1.8166000000000004</v>
      </c>
      <c r="E43" s="193">
        <f t="shared" si="14"/>
        <v>0</v>
      </c>
      <c r="F43" s="59">
        <f t="shared" si="14"/>
        <v>52209.75</v>
      </c>
      <c r="G43" s="59">
        <f t="shared" si="14"/>
        <v>7.58</v>
      </c>
      <c r="H43" s="59">
        <f t="shared" si="14"/>
        <v>0</v>
      </c>
      <c r="I43" s="59">
        <f t="shared" si="14"/>
        <v>0</v>
      </c>
      <c r="J43" s="196">
        <f t="shared" si="14"/>
        <v>19</v>
      </c>
      <c r="K43" s="217" t="s">
        <v>213</v>
      </c>
    </row>
    <row r="44" spans="1:11" x14ac:dyDescent="0.25">
      <c r="A44" s="197" t="s">
        <v>179</v>
      </c>
      <c r="B44" s="219">
        <f t="shared" ref="B44:J44" si="15">B16/$B16</f>
        <v>1</v>
      </c>
      <c r="C44" s="220">
        <f t="shared" si="15"/>
        <v>2.5413127317073165</v>
      </c>
      <c r="D44" s="220">
        <f t="shared" si="15"/>
        <v>2.5412517560975605</v>
      </c>
      <c r="E44" s="220">
        <f t="shared" si="15"/>
        <v>6.0975609756097561E-5</v>
      </c>
      <c r="F44" s="221">
        <f t="shared" si="15"/>
        <v>68056.121951219509</v>
      </c>
      <c r="G44" s="221">
        <f t="shared" si="15"/>
        <v>7.184146341463415</v>
      </c>
      <c r="H44" s="221">
        <f t="shared" si="15"/>
        <v>0</v>
      </c>
      <c r="I44" s="221">
        <f t="shared" si="15"/>
        <v>4.838536585365854</v>
      </c>
      <c r="J44" s="222">
        <f t="shared" si="15"/>
        <v>25.853658536585368</v>
      </c>
      <c r="K44" s="223" t="s">
        <v>214</v>
      </c>
    </row>
    <row r="45" spans="1:11" x14ac:dyDescent="0.25">
      <c r="A45" s="166" t="s">
        <v>180</v>
      </c>
      <c r="B45" s="191">
        <f t="shared" ref="B45:J45" si="16">B17/$B17</f>
        <v>1</v>
      </c>
      <c r="C45" s="193">
        <f t="shared" si="16"/>
        <v>2.2951000000000001</v>
      </c>
      <c r="D45" s="193">
        <f t="shared" si="16"/>
        <v>2.2951000000000001</v>
      </c>
      <c r="E45" s="193">
        <f t="shared" si="16"/>
        <v>0</v>
      </c>
      <c r="F45" s="59">
        <f t="shared" si="16"/>
        <v>60642.705882352944</v>
      </c>
      <c r="G45" s="59">
        <f t="shared" si="16"/>
        <v>2.835294117647059</v>
      </c>
      <c r="H45" s="59">
        <f t="shared" si="16"/>
        <v>0</v>
      </c>
      <c r="I45" s="59">
        <f t="shared" si="16"/>
        <v>0</v>
      </c>
      <c r="J45" s="196">
        <f t="shared" si="16"/>
        <v>23.529411764705884</v>
      </c>
      <c r="K45" s="217" t="s">
        <v>215</v>
      </c>
    </row>
    <row r="46" spans="1:11" x14ac:dyDescent="0.25">
      <c r="A46" s="197" t="s">
        <v>181</v>
      </c>
      <c r="B46" s="219">
        <f t="shared" ref="B46:J46" si="17">B18/$B18</f>
        <v>1</v>
      </c>
      <c r="C46" s="220">
        <f t="shared" si="17"/>
        <v>3.0316168113207542</v>
      </c>
      <c r="D46" s="220">
        <f t="shared" si="17"/>
        <v>3.0316168113207542</v>
      </c>
      <c r="E46" s="220">
        <f t="shared" si="17"/>
        <v>0</v>
      </c>
      <c r="F46" s="221">
        <f t="shared" si="17"/>
        <v>80830.018867924533</v>
      </c>
      <c r="G46" s="221">
        <f t="shared" si="17"/>
        <v>0.9932075471698113</v>
      </c>
      <c r="H46" s="221">
        <f t="shared" si="17"/>
        <v>0</v>
      </c>
      <c r="I46" s="221">
        <f t="shared" si="17"/>
        <v>0</v>
      </c>
      <c r="J46" s="222">
        <f t="shared" si="17"/>
        <v>30.30188679245283</v>
      </c>
      <c r="K46" s="223" t="s">
        <v>216</v>
      </c>
    </row>
    <row r="47" spans="1:11" x14ac:dyDescent="0.25">
      <c r="A47" s="166" t="s">
        <v>182</v>
      </c>
      <c r="B47" s="191">
        <f t="shared" ref="B47:J47" si="18">B19/$B19</f>
        <v>1</v>
      </c>
      <c r="C47" s="193">
        <f t="shared" si="18"/>
        <v>2.6067055555555561</v>
      </c>
      <c r="D47" s="193">
        <f t="shared" si="18"/>
        <v>2.6067000000000013</v>
      </c>
      <c r="E47" s="193">
        <f t="shared" si="18"/>
        <v>5.5555555555555558E-6</v>
      </c>
      <c r="F47" s="59">
        <f t="shared" si="18"/>
        <v>85351.333333333328</v>
      </c>
      <c r="G47" s="59">
        <f t="shared" si="18"/>
        <v>32.25888888888889</v>
      </c>
      <c r="H47" s="59">
        <f t="shared" si="18"/>
        <v>0</v>
      </c>
      <c r="I47" s="59">
        <f t="shared" si="18"/>
        <v>29.581111111111113</v>
      </c>
      <c r="J47" s="196">
        <f t="shared" si="18"/>
        <v>31</v>
      </c>
      <c r="K47" s="217" t="s">
        <v>217</v>
      </c>
    </row>
    <row r="48" spans="1:11" x14ac:dyDescent="0.25">
      <c r="A48" s="197" t="s">
        <v>183</v>
      </c>
      <c r="B48" s="219">
        <f t="shared" ref="B48:J48" si="19">B20/$B20</f>
        <v>1</v>
      </c>
      <c r="C48" s="220">
        <f t="shared" si="19"/>
        <v>5.0743858466257796</v>
      </c>
      <c r="D48" s="220">
        <f t="shared" si="19"/>
        <v>5.0743840061349825</v>
      </c>
      <c r="E48" s="220">
        <f t="shared" si="19"/>
        <v>1.840490797546012E-6</v>
      </c>
      <c r="F48" s="221">
        <f t="shared" si="19"/>
        <v>127621.00613496933</v>
      </c>
      <c r="G48" s="221">
        <f t="shared" si="19"/>
        <v>7.9639263803680977</v>
      </c>
      <c r="H48" s="221">
        <f t="shared" si="19"/>
        <v>4.0946012269938645</v>
      </c>
      <c r="I48" s="221">
        <f t="shared" si="19"/>
        <v>0.32</v>
      </c>
      <c r="J48" s="222">
        <f t="shared" si="19"/>
        <v>52.828220858895705</v>
      </c>
      <c r="K48" s="223" t="s">
        <v>218</v>
      </c>
    </row>
    <row r="49" spans="1:11" x14ac:dyDescent="0.25">
      <c r="A49" s="197" t="s">
        <v>184</v>
      </c>
      <c r="B49" s="219">
        <f t="shared" ref="B49:J49" si="20">B21/$B21</f>
        <v>1</v>
      </c>
      <c r="C49" s="220">
        <f t="shared" si="20"/>
        <v>4.6895133095238117</v>
      </c>
      <c r="D49" s="220">
        <f t="shared" si="20"/>
        <v>4.6894459047619073</v>
      </c>
      <c r="E49" s="220">
        <f t="shared" si="20"/>
        <v>6.7404761904761904E-5</v>
      </c>
      <c r="F49" s="221">
        <f t="shared" si="20"/>
        <v>122743.73809523809</v>
      </c>
      <c r="G49" s="221">
        <f t="shared" si="20"/>
        <v>62.665476190476184</v>
      </c>
      <c r="H49" s="221">
        <f t="shared" si="20"/>
        <v>0</v>
      </c>
      <c r="I49" s="221">
        <f t="shared" si="20"/>
        <v>29.581428571428575</v>
      </c>
      <c r="J49" s="222">
        <f t="shared" si="20"/>
        <v>50.761904761904759</v>
      </c>
      <c r="K49" s="223" t="s">
        <v>219</v>
      </c>
    </row>
    <row r="50" spans="1:11" x14ac:dyDescent="0.25">
      <c r="A50" s="166" t="s">
        <v>185</v>
      </c>
      <c r="B50" s="191">
        <f t="shared" ref="B50:J50" si="21">B22/$B22</f>
        <v>1</v>
      </c>
      <c r="C50" s="193">
        <f t="shared" si="21"/>
        <v>1.093</v>
      </c>
      <c r="D50" s="193">
        <f t="shared" si="21"/>
        <v>1.093</v>
      </c>
      <c r="E50" s="193">
        <f t="shared" si="21"/>
        <v>0</v>
      </c>
      <c r="F50" s="59">
        <f t="shared" si="21"/>
        <v>13876</v>
      </c>
      <c r="G50" s="59">
        <f t="shared" si="21"/>
        <v>0</v>
      </c>
      <c r="H50" s="59">
        <f t="shared" si="21"/>
        <v>0</v>
      </c>
      <c r="I50" s="59">
        <f t="shared" si="21"/>
        <v>0</v>
      </c>
      <c r="J50" s="196">
        <f t="shared" si="21"/>
        <v>3</v>
      </c>
      <c r="K50" s="217" t="s">
        <v>208</v>
      </c>
    </row>
    <row r="51" spans="1:11" x14ac:dyDescent="0.25">
      <c r="A51" s="166" t="s">
        <v>186</v>
      </c>
      <c r="B51" s="191">
        <f t="shared" ref="B51:J51" si="22">B23/$B23</f>
        <v>1</v>
      </c>
      <c r="C51" s="193">
        <f t="shared" si="22"/>
        <v>0.58679999999999999</v>
      </c>
      <c r="D51" s="193">
        <f t="shared" si="22"/>
        <v>0.58679999999999999</v>
      </c>
      <c r="E51" s="193">
        <f t="shared" si="22"/>
        <v>0</v>
      </c>
      <c r="F51" s="59">
        <f t="shared" si="22"/>
        <v>13063</v>
      </c>
      <c r="G51" s="59">
        <f t="shared" si="22"/>
        <v>0</v>
      </c>
      <c r="H51" s="59">
        <f t="shared" si="22"/>
        <v>0</v>
      </c>
      <c r="I51" s="59">
        <f t="shared" si="22"/>
        <v>0</v>
      </c>
      <c r="J51" s="196">
        <f t="shared" si="22"/>
        <v>4</v>
      </c>
      <c r="K51" s="217" t="s">
        <v>209</v>
      </c>
    </row>
    <row r="52" spans="1:11" x14ac:dyDescent="0.25">
      <c r="A52" s="166" t="s">
        <v>187</v>
      </c>
      <c r="B52" s="191">
        <f t="shared" ref="B52:J52" si="23">B24/$B24</f>
        <v>1</v>
      </c>
      <c r="C52" s="199">
        <f t="shared" si="23"/>
        <v>1.3039000000000001</v>
      </c>
      <c r="D52" s="199">
        <f t="shared" si="23"/>
        <v>1.3039000000000001</v>
      </c>
      <c r="E52" s="199">
        <f t="shared" si="23"/>
        <v>0</v>
      </c>
      <c r="F52" s="200">
        <f t="shared" si="23"/>
        <v>67827</v>
      </c>
      <c r="G52" s="200">
        <f t="shared" si="23"/>
        <v>0</v>
      </c>
      <c r="H52" s="200">
        <f t="shared" si="23"/>
        <v>0</v>
      </c>
      <c r="I52" s="200">
        <f t="shared" si="23"/>
        <v>0</v>
      </c>
      <c r="J52" s="196">
        <f t="shared" si="23"/>
        <v>10</v>
      </c>
      <c r="K52" s="217" t="s">
        <v>210</v>
      </c>
    </row>
    <row r="53" spans="1:11" x14ac:dyDescent="0.25">
      <c r="A53" s="201" t="s">
        <v>188</v>
      </c>
      <c r="B53" s="224">
        <f t="shared" ref="B53:J53" si="24">B25/$B25</f>
        <v>1</v>
      </c>
      <c r="C53" s="225">
        <f t="shared" si="24"/>
        <v>2.84666</v>
      </c>
      <c r="D53" s="225">
        <f t="shared" si="24"/>
        <v>2.7991600000000001</v>
      </c>
      <c r="E53" s="225">
        <f t="shared" si="24"/>
        <v>4.7500000000000001E-2</v>
      </c>
      <c r="F53" s="138">
        <f t="shared" si="24"/>
        <v>185743</v>
      </c>
      <c r="G53" s="138">
        <f t="shared" si="24"/>
        <v>804.61</v>
      </c>
      <c r="H53" s="138">
        <f t="shared" si="24"/>
        <v>0</v>
      </c>
      <c r="I53" s="138">
        <f t="shared" si="24"/>
        <v>804.61</v>
      </c>
      <c r="J53" s="226">
        <f t="shared" si="24"/>
        <v>27</v>
      </c>
      <c r="K53" s="218" t="s">
        <v>201</v>
      </c>
    </row>
    <row r="54" spans="1:11" x14ac:dyDescent="0.25">
      <c r="A54" s="202" t="s">
        <v>14</v>
      </c>
      <c r="B54" s="203">
        <f t="shared" ref="B54:J54" si="25">B26/$B26</f>
        <v>1</v>
      </c>
      <c r="C54" s="204">
        <f t="shared" si="25"/>
        <v>3.1848187996070711</v>
      </c>
      <c r="D54" s="204">
        <f t="shared" si="25"/>
        <v>3.1847142200392908</v>
      </c>
      <c r="E54" s="204">
        <f t="shared" si="25"/>
        <v>1.045795677799607E-4</v>
      </c>
      <c r="F54" s="205">
        <f t="shared" si="25"/>
        <v>82834.212180746559</v>
      </c>
      <c r="G54" s="211">
        <f t="shared" si="25"/>
        <v>11.975481335952848</v>
      </c>
      <c r="H54" s="211">
        <f t="shared" si="25"/>
        <v>1.3112377210216108</v>
      </c>
      <c r="I54" s="236">
        <f t="shared" si="25"/>
        <v>5.559980353634578</v>
      </c>
      <c r="J54" s="236">
        <f t="shared" si="25"/>
        <v>32.373280943025541</v>
      </c>
      <c r="K54" s="103"/>
    </row>
  </sheetData>
  <autoFilter ref="A2:K26" xr:uid="{00000000-0009-0000-0000-000007000000}"/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2:G78"/>
  <sheetViews>
    <sheetView showGridLines="0" topLeftCell="A28" workbookViewId="0">
      <selection activeCell="G72" sqref="G72"/>
    </sheetView>
  </sheetViews>
  <sheetFormatPr defaultRowHeight="15" x14ac:dyDescent="0.25"/>
  <cols>
    <col min="1" max="1" width="14.42578125" bestFit="1" customWidth="1"/>
    <col min="2" max="2" width="4" bestFit="1" customWidth="1"/>
    <col min="3" max="3" width="67.5703125" bestFit="1" customWidth="1"/>
    <col min="5" max="5" width="14.42578125" bestFit="1" customWidth="1"/>
    <col min="6" max="6" width="4" customWidth="1"/>
    <col min="7" max="7" width="67.5703125" bestFit="1" customWidth="1"/>
  </cols>
  <sheetData>
    <row r="2" spans="1:7" x14ac:dyDescent="0.25">
      <c r="A2" s="305" t="s">
        <v>380</v>
      </c>
      <c r="B2" s="306"/>
      <c r="C2" s="306"/>
      <c r="E2" s="305" t="s">
        <v>379</v>
      </c>
      <c r="F2" s="306"/>
      <c r="G2" s="306"/>
    </row>
    <row r="3" spans="1:7" x14ac:dyDescent="0.25">
      <c r="A3" s="307" t="s">
        <v>380</v>
      </c>
      <c r="B3" s="15" t="s">
        <v>382</v>
      </c>
      <c r="C3" s="308" t="s">
        <v>329</v>
      </c>
      <c r="E3" s="307" t="s">
        <v>381</v>
      </c>
      <c r="F3" s="15" t="s">
        <v>382</v>
      </c>
      <c r="G3" s="308" t="s">
        <v>330</v>
      </c>
    </row>
    <row r="4" spans="1:7" x14ac:dyDescent="0.25">
      <c r="A4" s="309" t="s">
        <v>259</v>
      </c>
      <c r="B4" s="310">
        <v>216</v>
      </c>
      <c r="C4" s="311" t="str">
        <f>VLOOKUP(A4,'[1]2022_2121_07_Diagnozy pocet RC'!$D$2:$E$54,2,0)</f>
        <v>Poruchy přizpůsobení</v>
      </c>
      <c r="E4" s="3" t="s">
        <v>328</v>
      </c>
      <c r="F4" s="304">
        <v>224</v>
      </c>
      <c r="G4" s="335" t="s">
        <v>415</v>
      </c>
    </row>
    <row r="5" spans="1:7" x14ac:dyDescent="0.25">
      <c r="A5" s="312" t="s">
        <v>265</v>
      </c>
      <c r="B5" s="313">
        <v>91</v>
      </c>
      <c r="C5" s="314" t="str">
        <f>VLOOKUP(A5,'[1]2022_2121_07_Diagnozy pocet RC'!$D$2:$E$54,2,0)</f>
        <v>Jiné specifické poruchy osobnosti</v>
      </c>
      <c r="E5" s="3" t="s">
        <v>265</v>
      </c>
      <c r="F5" s="304">
        <v>61</v>
      </c>
      <c r="G5" s="335" t="s">
        <v>392</v>
      </c>
    </row>
    <row r="6" spans="1:7" x14ac:dyDescent="0.25">
      <c r="A6" s="321" t="s">
        <v>260</v>
      </c>
      <c r="B6" s="322">
        <v>51</v>
      </c>
      <c r="C6" s="323" t="str">
        <f>VLOOKUP(A6,'[1]2022_2121_07_Diagnozy pocet RC'!$D$2:$E$54,2,0)</f>
        <v>Mentální anorexie</v>
      </c>
      <c r="E6" s="3" t="s">
        <v>325</v>
      </c>
      <c r="F6" s="304">
        <v>31</v>
      </c>
      <c r="G6" s="335" t="s">
        <v>331</v>
      </c>
    </row>
    <row r="7" spans="1:7" x14ac:dyDescent="0.25">
      <c r="A7" s="312" t="s">
        <v>269</v>
      </c>
      <c r="B7" s="313">
        <v>25</v>
      </c>
      <c r="C7" s="314" t="str">
        <f>VLOOKUP(A7,'[1]2022_2121_07_Diagnozy pocet RC'!$D$2:$E$54,2,0)</f>
        <v>Dětský autismus</v>
      </c>
      <c r="E7" s="3" t="s">
        <v>317</v>
      </c>
      <c r="F7" s="304">
        <v>27</v>
      </c>
      <c r="G7" s="335" t="s">
        <v>332</v>
      </c>
    </row>
    <row r="8" spans="1:7" x14ac:dyDescent="0.25">
      <c r="A8" s="312" t="s">
        <v>255</v>
      </c>
      <c r="B8" s="313">
        <v>25</v>
      </c>
      <c r="C8" s="314" t="str">
        <f>VLOOKUP(A8,'[1]2022_2121_07_Diagnozy pocet RC'!$D$2:$E$54,2,0)</f>
        <v>Smíšená úzkostná a depresivní porucha</v>
      </c>
      <c r="E8" s="3" t="s">
        <v>259</v>
      </c>
      <c r="F8" s="304">
        <v>16</v>
      </c>
      <c r="G8" s="335" t="s">
        <v>393</v>
      </c>
    </row>
    <row r="9" spans="1:7" x14ac:dyDescent="0.25">
      <c r="A9" s="312" t="s">
        <v>250</v>
      </c>
      <c r="B9" s="313">
        <v>23</v>
      </c>
      <c r="C9" s="314" t="str">
        <f>VLOOKUP(A9,'[1]2022_2121_07_Diagnozy pocet RC'!$D$2:$E$54,2,0)</f>
        <v>Středně těžká depresivní fáze</v>
      </c>
      <c r="E9" s="334" t="s">
        <v>260</v>
      </c>
      <c r="F9" s="333">
        <v>11</v>
      </c>
      <c r="G9" s="330" t="s">
        <v>394</v>
      </c>
    </row>
    <row r="10" spans="1:7" x14ac:dyDescent="0.25">
      <c r="A10" s="321" t="s">
        <v>261</v>
      </c>
      <c r="B10" s="322">
        <v>12</v>
      </c>
      <c r="C10" s="323" t="str">
        <f>VLOOKUP(A10,'[1]2022_2121_07_Diagnozy pocet RC'!$D$2:$E$54,2,0)</f>
        <v>Atypická mentální anorexie</v>
      </c>
      <c r="E10" s="3" t="s">
        <v>294</v>
      </c>
      <c r="F10" s="304">
        <v>10</v>
      </c>
      <c r="G10" s="314" t="s">
        <v>333</v>
      </c>
    </row>
    <row r="11" spans="1:7" x14ac:dyDescent="0.25">
      <c r="A11" s="312" t="s">
        <v>241</v>
      </c>
      <c r="B11" s="313">
        <v>8</v>
      </c>
      <c r="C11" s="314" t="str">
        <f>VLOOKUP(A11,'[1]2022_2121_07_Diagnozy pocet RC'!$D$2:$E$54,2,0)</f>
        <v>Akutní polymorfní psychotická porucha se symptomy schizofrenie</v>
      </c>
      <c r="E11" s="3" t="s">
        <v>324</v>
      </c>
      <c r="F11" s="304">
        <v>8</v>
      </c>
      <c r="G11" s="314" t="s">
        <v>334</v>
      </c>
    </row>
    <row r="12" spans="1:7" x14ac:dyDescent="0.25">
      <c r="A12" s="312" t="s">
        <v>239</v>
      </c>
      <c r="B12" s="313">
        <v>6</v>
      </c>
      <c r="C12" s="314" t="str">
        <f>VLOOKUP(A12,'[1]2022_2121_07_Diagnozy pocet RC'!$D$2:$E$54,2,0)</f>
        <v>Paranoidní schizofrenie</v>
      </c>
      <c r="E12" s="3" t="s">
        <v>250</v>
      </c>
      <c r="F12" s="304">
        <v>7</v>
      </c>
      <c r="G12" s="314" t="s">
        <v>395</v>
      </c>
    </row>
    <row r="13" spans="1:7" x14ac:dyDescent="0.25">
      <c r="A13" s="321" t="s">
        <v>262</v>
      </c>
      <c r="B13" s="322">
        <v>4</v>
      </c>
      <c r="C13" s="323" t="str">
        <f>VLOOKUP(A13,'[1]2022_2121_07_Diagnozy pocet RC'!$D$2:$E$54,2,0)</f>
        <v>Mentální bulimie</v>
      </c>
      <c r="E13" s="334" t="s">
        <v>261</v>
      </c>
      <c r="F13" s="333">
        <v>7</v>
      </c>
      <c r="G13" s="330" t="s">
        <v>396</v>
      </c>
    </row>
    <row r="14" spans="1:7" x14ac:dyDescent="0.25">
      <c r="A14" s="312" t="s">
        <v>274</v>
      </c>
      <c r="B14" s="313">
        <v>4</v>
      </c>
      <c r="C14" s="314" t="str">
        <f>VLOOKUP(A14,'[1]2022_2121_07_Diagnozy pocet RC'!$D$2:$E$54,2,0)</f>
        <v>Jiné smíšené poruchy chování a emocí</v>
      </c>
      <c r="E14" s="3" t="s">
        <v>266</v>
      </c>
      <c r="F14" s="304">
        <v>6</v>
      </c>
      <c r="G14" s="314" t="s">
        <v>397</v>
      </c>
    </row>
    <row r="15" spans="1:7" x14ac:dyDescent="0.25">
      <c r="A15" s="312" t="s">
        <v>257</v>
      </c>
      <c r="B15" s="313">
        <v>4</v>
      </c>
      <c r="C15" s="314" t="str">
        <f>VLOOKUP(A15,'[1]2022_2121_07_Diagnozy pocet RC'!$D$2:$E$54,2,0)</f>
        <v>Smíšené nutkavé myšlenky a činy</v>
      </c>
      <c r="E15" s="334" t="s">
        <v>262</v>
      </c>
      <c r="F15" s="333">
        <v>6</v>
      </c>
      <c r="G15" s="330" t="s">
        <v>398</v>
      </c>
    </row>
    <row r="16" spans="1:7" x14ac:dyDescent="0.25">
      <c r="A16" s="312" t="s">
        <v>251</v>
      </c>
      <c r="B16" s="313">
        <v>3</v>
      </c>
      <c r="C16" s="314" t="str">
        <f>VLOOKUP(A16,'[1]2022_2121_07_Diagnozy pocet RC'!$D$2:$E$54,2,0)</f>
        <v>Těžká depresivní fáze bez psychotických příznaků</v>
      </c>
      <c r="E16" s="3" t="s">
        <v>316</v>
      </c>
      <c r="F16" s="304">
        <v>5</v>
      </c>
      <c r="G16" s="314" t="s">
        <v>335</v>
      </c>
    </row>
    <row r="17" spans="1:7" x14ac:dyDescent="0.25">
      <c r="A17" s="312" t="s">
        <v>242</v>
      </c>
      <c r="B17" s="313">
        <v>3</v>
      </c>
      <c r="C17" s="314" t="str">
        <f>VLOOKUP(A17,'[1]2022_2121_07_Diagnozy pocet RC'!$D$2:$E$54,2,0)</f>
        <v>Akutní psychotická porucha podobná schizofrenii</v>
      </c>
      <c r="E17" s="3" t="s">
        <v>257</v>
      </c>
      <c r="F17" s="304">
        <v>4</v>
      </c>
      <c r="G17" s="314" t="s">
        <v>399</v>
      </c>
    </row>
    <row r="18" spans="1:7" x14ac:dyDescent="0.25">
      <c r="A18" s="312" t="s">
        <v>243</v>
      </c>
      <c r="B18" s="313">
        <v>3</v>
      </c>
      <c r="C18" s="314" t="str">
        <f>VLOOKUP(A18,'[1]2022_2121_07_Diagnozy pocet RC'!$D$2:$E$54,2,0)</f>
        <v>Schizoafektivní porucha, manický typ</v>
      </c>
      <c r="E18" s="3" t="s">
        <v>237</v>
      </c>
      <c r="F18" s="304">
        <v>4</v>
      </c>
      <c r="G18" s="314" t="s">
        <v>400</v>
      </c>
    </row>
    <row r="19" spans="1:7" x14ac:dyDescent="0.25">
      <c r="A19" s="312" t="s">
        <v>270</v>
      </c>
      <c r="B19" s="313">
        <v>2</v>
      </c>
      <c r="C19" s="314" t="str">
        <f>VLOOKUP(A19,'[1]2022_2121_07_Diagnozy pocet RC'!$D$2:$E$54,2,0)</f>
        <v>Porucha aktivity a pozornosti</v>
      </c>
      <c r="E19" s="3" t="s">
        <v>327</v>
      </c>
      <c r="F19" s="304">
        <v>4</v>
      </c>
      <c r="G19" s="314" t="s">
        <v>336</v>
      </c>
    </row>
    <row r="20" spans="1:7" x14ac:dyDescent="0.25">
      <c r="A20" s="312" t="s">
        <v>271</v>
      </c>
      <c r="B20" s="313">
        <v>2</v>
      </c>
      <c r="C20" s="314" t="str">
        <f>VLOOKUP(A20,'[1]2022_2121_07_Diagnozy pocet RC'!$D$2:$E$54,2,0)</f>
        <v>Hyperkinetická porucha chování</v>
      </c>
      <c r="E20" s="3" t="s">
        <v>270</v>
      </c>
      <c r="F20" s="304">
        <v>3</v>
      </c>
      <c r="G20" s="314" t="s">
        <v>401</v>
      </c>
    </row>
    <row r="21" spans="1:7" x14ac:dyDescent="0.25">
      <c r="A21" s="312" t="s">
        <v>276</v>
      </c>
      <c r="B21" s="313">
        <v>2</v>
      </c>
      <c r="C21" s="314" t="str">
        <f>VLOOKUP(A21,'[1]2022_2121_07_Diagnozy pocet RC'!$D$2:$E$54,2,0)</f>
        <v>Jiné dětské emoční poruchy</v>
      </c>
      <c r="E21" s="3" t="s">
        <v>255</v>
      </c>
      <c r="F21" s="304">
        <v>3</v>
      </c>
      <c r="G21" s="314" t="s">
        <v>402</v>
      </c>
    </row>
    <row r="22" spans="1:7" x14ac:dyDescent="0.25">
      <c r="A22" s="312" t="s">
        <v>246</v>
      </c>
      <c r="B22" s="313">
        <v>1</v>
      </c>
      <c r="C22" s="314" t="str">
        <f>VLOOKUP(A22,'[1]2022_2121_07_Diagnozy pocet RC'!$D$2:$E$54,2,0)</f>
        <v>Jiné neorganické psychotické poruchy</v>
      </c>
      <c r="E22" s="334" t="s">
        <v>263</v>
      </c>
      <c r="F22" s="330">
        <v>3</v>
      </c>
      <c r="G22" s="330" t="s">
        <v>403</v>
      </c>
    </row>
    <row r="23" spans="1:7" x14ac:dyDescent="0.25">
      <c r="A23" s="312" t="s">
        <v>245</v>
      </c>
      <c r="B23" s="313">
        <v>1</v>
      </c>
      <c r="C23" s="314" t="str">
        <f>VLOOKUP(A23,'[1]2022_2121_07_Diagnozy pocet RC'!$D$2:$E$54,2,0)</f>
        <v>Schizoafektivní porucha, smíšený typ</v>
      </c>
      <c r="E23" s="3" t="s">
        <v>274</v>
      </c>
      <c r="F23" s="304">
        <v>3</v>
      </c>
      <c r="G23" s="314" t="s">
        <v>404</v>
      </c>
    </row>
    <row r="24" spans="1:7" x14ac:dyDescent="0.25">
      <c r="A24" s="312" t="s">
        <v>254</v>
      </c>
      <c r="B24" s="313">
        <v>1</v>
      </c>
      <c r="C24" s="314" t="str">
        <f>VLOOKUP(A24,'[1]2022_2121_07_Diagnozy pocet RC'!$D$2:$E$54,2,0)</f>
        <v>Specifické (izolované) fobie</v>
      </c>
      <c r="E24" s="3" t="s">
        <v>311</v>
      </c>
      <c r="F24" s="304">
        <v>2</v>
      </c>
      <c r="G24" s="314" t="s">
        <v>337</v>
      </c>
    </row>
    <row r="25" spans="1:7" x14ac:dyDescent="0.25">
      <c r="A25" s="312" t="s">
        <v>240</v>
      </c>
      <c r="B25" s="313">
        <v>1</v>
      </c>
      <c r="C25" s="314" t="str">
        <f>VLOOKUP(A25,'[1]2022_2121_07_Diagnozy pocet RC'!$D$2:$E$54,2,0)</f>
        <v>Akutní polymorfní psychotická porucha bez schizofrenních symptomů</v>
      </c>
      <c r="E25" s="3" t="s">
        <v>307</v>
      </c>
      <c r="F25" s="304">
        <v>2</v>
      </c>
      <c r="G25" s="314" t="s">
        <v>338</v>
      </c>
    </row>
    <row r="26" spans="1:7" x14ac:dyDescent="0.25">
      <c r="A26" s="312" t="s">
        <v>267</v>
      </c>
      <c r="B26" s="313">
        <v>1</v>
      </c>
      <c r="C26" s="314" t="str">
        <f>VLOOKUP(A26,'[1]2022_2121_07_Diagnozy pocet RC'!$D$2:$E$54,2,0)</f>
        <v>Střední mentální retardace - jiné poruchy chování</v>
      </c>
      <c r="E26" s="3" t="s">
        <v>258</v>
      </c>
      <c r="F26" s="304">
        <v>2</v>
      </c>
      <c r="G26" s="314" t="s">
        <v>405</v>
      </c>
    </row>
    <row r="27" spans="1:7" x14ac:dyDescent="0.25">
      <c r="A27" s="312" t="s">
        <v>256</v>
      </c>
      <c r="B27" s="313">
        <v>1</v>
      </c>
      <c r="C27" s="314" t="str">
        <f>VLOOKUP(A27,'[1]2022_2121_07_Diagnozy pocet RC'!$D$2:$E$54,2,0)</f>
        <v>Úzkostná porucha NS</v>
      </c>
      <c r="E27" s="3" t="s">
        <v>238</v>
      </c>
      <c r="F27" s="304">
        <v>2</v>
      </c>
      <c r="G27" s="314" t="s">
        <v>406</v>
      </c>
    </row>
    <row r="28" spans="1:7" x14ac:dyDescent="0.25">
      <c r="A28" s="312" t="s">
        <v>253</v>
      </c>
      <c r="B28" s="313">
        <v>1</v>
      </c>
      <c r="C28" s="314" t="str">
        <f>VLOOKUP(A28,'[1]2022_2121_07_Diagnozy pocet RC'!$D$2:$E$54,2,0)</f>
        <v>Cyklotymie</v>
      </c>
      <c r="E28" s="3" t="s">
        <v>309</v>
      </c>
      <c r="F28" s="304">
        <v>2</v>
      </c>
      <c r="G28" s="314" t="s">
        <v>339</v>
      </c>
    </row>
    <row r="29" spans="1:7" x14ac:dyDescent="0.25">
      <c r="A29" s="312" t="s">
        <v>236</v>
      </c>
      <c r="B29" s="313">
        <v>1</v>
      </c>
      <c r="C29" s="314" t="str">
        <f>VLOOKUP(A29,'[1]2022_2121_07_Diagnozy pocet RC'!$D$2:$E$54,2,0)</f>
        <v>Poruchy způsobené sedativy n. hypnotiky - škodlivé použití</v>
      </c>
      <c r="E29" s="3" t="s">
        <v>289</v>
      </c>
      <c r="F29" s="304">
        <v>2</v>
      </c>
      <c r="G29" s="311" t="s">
        <v>340</v>
      </c>
    </row>
    <row r="30" spans="1:7" x14ac:dyDescent="0.25">
      <c r="A30" s="312" t="s">
        <v>264</v>
      </c>
      <c r="B30" s="313">
        <v>1</v>
      </c>
      <c r="C30" s="314" t="str">
        <f>VLOOKUP(A30,'[1]2022_2121_07_Diagnozy pocet RC'!$D$2:$E$54,2,0)</f>
        <v>Emočně nestabilní porucha osobnosti</v>
      </c>
      <c r="E30" s="3" t="s">
        <v>271</v>
      </c>
      <c r="F30" s="304">
        <v>2</v>
      </c>
      <c r="G30" s="314" t="s">
        <v>407</v>
      </c>
    </row>
    <row r="31" spans="1:7" x14ac:dyDescent="0.25">
      <c r="A31" s="312" t="s">
        <v>258</v>
      </c>
      <c r="B31" s="313">
        <v>1</v>
      </c>
      <c r="C31" s="314" t="str">
        <f>VLOOKUP(A31,'[1]2022_2121_07_Diagnozy pocet RC'!$D$2:$E$54,2,0)</f>
        <v>Posttraumatická stresová porucha</v>
      </c>
      <c r="E31" s="3" t="s">
        <v>282</v>
      </c>
      <c r="F31" s="304">
        <v>2</v>
      </c>
      <c r="G31" s="314" t="s">
        <v>341</v>
      </c>
    </row>
    <row r="32" spans="1:7" x14ac:dyDescent="0.25">
      <c r="A32" s="312" t="s">
        <v>266</v>
      </c>
      <c r="B32" s="313">
        <v>1</v>
      </c>
      <c r="C32" s="314" t="str">
        <f>VLOOKUP(A32,'[1]2022_2121_07_Diagnozy pocet RC'!$D$2:$E$54,2,0)</f>
        <v>Střední mentální retardace - žádná nebo minimální porucha chování</v>
      </c>
      <c r="E32" s="3" t="s">
        <v>303</v>
      </c>
      <c r="F32" s="304">
        <v>2</v>
      </c>
      <c r="G32" s="314" t="s">
        <v>342</v>
      </c>
    </row>
    <row r="33" spans="1:7" x14ac:dyDescent="0.25">
      <c r="A33" s="312" t="s">
        <v>238</v>
      </c>
      <c r="B33" s="313">
        <v>1</v>
      </c>
      <c r="C33" s="314" t="str">
        <f>VLOOKUP(A33,'[1]2022_2121_07_Diagnozy pocet RC'!$D$2:$E$54,2,0)</f>
        <v>Poruchy způsobené více drogami - syndrom závislosti</v>
      </c>
      <c r="E33" s="3" t="s">
        <v>293</v>
      </c>
      <c r="F33" s="304">
        <v>2</v>
      </c>
      <c r="G33" s="314" t="s">
        <v>343</v>
      </c>
    </row>
    <row r="34" spans="1:7" x14ac:dyDescent="0.25">
      <c r="A34" s="312" t="s">
        <v>268</v>
      </c>
      <c r="B34" s="313">
        <v>1</v>
      </c>
      <c r="C34" s="314" t="str">
        <f>VLOOKUP(A34,'[1]2022_2121_07_Diagnozy pocet RC'!$D$2:$E$54,2,0)</f>
        <v>Získaná afázie s epilepsií (Landauův-Kleffnerův syndrom)</v>
      </c>
      <c r="E34" s="3" t="s">
        <v>308</v>
      </c>
      <c r="F34" s="304">
        <v>2</v>
      </c>
      <c r="G34" s="314" t="s">
        <v>344</v>
      </c>
    </row>
    <row r="35" spans="1:7" x14ac:dyDescent="0.25">
      <c r="A35" s="312" t="s">
        <v>237</v>
      </c>
      <c r="B35" s="313">
        <v>1</v>
      </c>
      <c r="C35" s="314" t="str">
        <f>VLOOKUP(A35,'[1]2022_2121_07_Diagnozy pocet RC'!$D$2:$E$54,2,0)</f>
        <v>Poruchy způsobené více drogami - škodlivé použití</v>
      </c>
      <c r="E35" s="3" t="s">
        <v>286</v>
      </c>
      <c r="F35" s="304">
        <v>2</v>
      </c>
      <c r="G35" s="314" t="s">
        <v>345</v>
      </c>
    </row>
    <row r="36" spans="1:7" x14ac:dyDescent="0.25">
      <c r="A36" s="312" t="s">
        <v>252</v>
      </c>
      <c r="B36" s="313">
        <v>1</v>
      </c>
      <c r="C36" s="314" t="str">
        <f>VLOOKUP(A36,'[1]2022_2121_07_Diagnozy pocet RC'!$D$2:$E$54,2,0)</f>
        <v>Těžká depresivní fáze s psychotickými příznaky</v>
      </c>
      <c r="E36" s="3" t="s">
        <v>310</v>
      </c>
      <c r="F36" s="304">
        <v>2</v>
      </c>
      <c r="G36" s="314" t="s">
        <v>346</v>
      </c>
    </row>
    <row r="37" spans="1:7" x14ac:dyDescent="0.25">
      <c r="A37" s="312" t="s">
        <v>273</v>
      </c>
      <c r="B37" s="313">
        <v>1</v>
      </c>
      <c r="C37" s="314" t="str">
        <f>VLOOKUP(A37,'[1]2022_2121_07_Diagnozy pocet RC'!$D$2:$E$54,2,0)</f>
        <v>Depresivní porucha chování</v>
      </c>
      <c r="E37" s="3" t="s">
        <v>295</v>
      </c>
      <c r="F37" s="304">
        <v>2</v>
      </c>
      <c r="G37" s="314" t="s">
        <v>347</v>
      </c>
    </row>
    <row r="38" spans="1:7" x14ac:dyDescent="0.25">
      <c r="A38" s="312" t="s">
        <v>272</v>
      </c>
      <c r="B38" s="313">
        <v>1</v>
      </c>
      <c r="C38" s="314" t="str">
        <f>VLOOKUP(A38,'[1]2022_2121_07_Diagnozy pocet RC'!$D$2:$E$54,2,0)</f>
        <v>Porucha chování vázaná na vztahy k rodině</v>
      </c>
      <c r="E38" s="3" t="s">
        <v>283</v>
      </c>
      <c r="F38" s="304">
        <v>2</v>
      </c>
      <c r="G38" s="314" t="s">
        <v>348</v>
      </c>
    </row>
    <row r="39" spans="1:7" x14ac:dyDescent="0.25">
      <c r="A39" s="312" t="s">
        <v>247</v>
      </c>
      <c r="B39" s="313">
        <v>1</v>
      </c>
      <c r="C39" s="314" t="str">
        <f>VLOOKUP(A39,'[1]2022_2121_07_Diagnozy pocet RC'!$D$2:$E$54,2,0)</f>
        <v>Neurčené neorganické psychózy</v>
      </c>
      <c r="E39" s="3" t="s">
        <v>279</v>
      </c>
      <c r="F39" s="304">
        <v>2</v>
      </c>
      <c r="G39" s="314" t="s">
        <v>349</v>
      </c>
    </row>
    <row r="40" spans="1:7" x14ac:dyDescent="0.25">
      <c r="A40" s="312" t="s">
        <v>249</v>
      </c>
      <c r="B40" s="313">
        <v>1</v>
      </c>
      <c r="C40" s="314" t="str">
        <f>VLOOKUP(A40,'[1]2022_2121_07_Diagnozy pocet RC'!$D$2:$E$54,2,0)</f>
        <v>Bipolární afektivní porucha NS</v>
      </c>
      <c r="E40" s="3" t="s">
        <v>318</v>
      </c>
      <c r="F40" s="304">
        <v>2</v>
      </c>
      <c r="G40" s="314" t="s">
        <v>350</v>
      </c>
    </row>
    <row r="41" spans="1:7" x14ac:dyDescent="0.25">
      <c r="A41" s="312" t="s">
        <v>275</v>
      </c>
      <c r="B41" s="313">
        <v>1</v>
      </c>
      <c r="C41" s="314" t="str">
        <f>VLOOKUP(A41,'[1]2022_2121_07_Diagnozy pocet RC'!$D$2:$E$54,2,0)</f>
        <v>Smíšená porucha chování a emocí NS</v>
      </c>
      <c r="E41" s="3" t="s">
        <v>312</v>
      </c>
      <c r="F41" s="304">
        <v>1</v>
      </c>
      <c r="G41" s="314" t="s">
        <v>351</v>
      </c>
    </row>
    <row r="42" spans="1:7" x14ac:dyDescent="0.25">
      <c r="A42" s="312" t="s">
        <v>277</v>
      </c>
      <c r="B42" s="313">
        <v>1</v>
      </c>
      <c r="C42" s="314" t="str">
        <f>VLOOKUP(A42,'[1]2022_2121_07_Diagnozy pocet RC'!$D$2:$E$54,2,0)</f>
        <v>Komb. tiková porucha vokální a mnohoč. motorická (Touretteův syndrom)</v>
      </c>
      <c r="E42" s="3" t="s">
        <v>298</v>
      </c>
      <c r="F42" s="304">
        <v>1</v>
      </c>
      <c r="G42" s="314" t="s">
        <v>352</v>
      </c>
    </row>
    <row r="43" spans="1:7" x14ac:dyDescent="0.25">
      <c r="A43" s="312" t="s">
        <v>248</v>
      </c>
      <c r="B43" s="313">
        <v>1</v>
      </c>
      <c r="C43" s="314" t="str">
        <f>VLOOKUP(A43,'[1]2022_2121_07_Diagnozy pocet RC'!$D$2:$E$54,2,0)</f>
        <v>Bipolární afektivní porucha, současná fáze je hypomanická</v>
      </c>
      <c r="E43" s="334" t="s">
        <v>292</v>
      </c>
      <c r="F43" s="330">
        <v>1</v>
      </c>
      <c r="G43" s="330" t="s">
        <v>353</v>
      </c>
    </row>
    <row r="44" spans="1:7" x14ac:dyDescent="0.25">
      <c r="A44" s="312" t="s">
        <v>278</v>
      </c>
      <c r="B44" s="313">
        <v>1</v>
      </c>
      <c r="C44" s="314" t="str">
        <f>VLOOKUP(A44,'[1]2022_2121_07_Diagnozy pocet RC'!$D$2:$E$54,2,0)</f>
        <v>Otrava léčivy - jiná antiepileptická a sedativně-hypnotická léčiva</v>
      </c>
      <c r="E44" s="3" t="s">
        <v>290</v>
      </c>
      <c r="F44" s="304">
        <v>1</v>
      </c>
      <c r="G44" s="314" t="s">
        <v>354</v>
      </c>
    </row>
    <row r="45" spans="1:7" x14ac:dyDescent="0.25">
      <c r="A45" s="312" t="s">
        <v>244</v>
      </c>
      <c r="B45" s="313">
        <v>1</v>
      </c>
      <c r="C45" s="314" t="str">
        <f>VLOOKUP(A45,'[1]2022_2121_07_Diagnozy pocet RC'!$D$2:$E$54,2,0)</f>
        <v>Schizoafektivní porucha, depresivní typ</v>
      </c>
      <c r="E45" s="3" t="s">
        <v>281</v>
      </c>
      <c r="F45" s="304">
        <v>1</v>
      </c>
      <c r="G45" s="314" t="s">
        <v>355</v>
      </c>
    </row>
    <row r="46" spans="1:7" x14ac:dyDescent="0.25">
      <c r="A46" s="321" t="s">
        <v>263</v>
      </c>
      <c r="B46" s="322">
        <v>1</v>
      </c>
      <c r="C46" s="323" t="str">
        <f>VLOOKUP(A46,'[1]2022_2121_07_Diagnozy pocet RC'!$D$2:$E$54,2,0)</f>
        <v>Jiné poruchy příjmu potravy</v>
      </c>
      <c r="E46" s="3" t="s">
        <v>319</v>
      </c>
      <c r="F46" s="304">
        <v>1</v>
      </c>
      <c r="G46" s="314" t="s">
        <v>356</v>
      </c>
    </row>
    <row r="47" spans="1:7" x14ac:dyDescent="0.25">
      <c r="A47" s="318" t="s">
        <v>14</v>
      </c>
      <c r="B47" s="319">
        <v>509</v>
      </c>
      <c r="C47" s="320"/>
      <c r="E47" s="3" t="s">
        <v>314</v>
      </c>
      <c r="F47" s="304">
        <v>1</v>
      </c>
      <c r="G47" s="314" t="s">
        <v>357</v>
      </c>
    </row>
    <row r="48" spans="1:7" x14ac:dyDescent="0.25">
      <c r="E48" s="3" t="s">
        <v>321</v>
      </c>
      <c r="F48" s="304">
        <v>1</v>
      </c>
      <c r="G48" s="314" t="s">
        <v>358</v>
      </c>
    </row>
    <row r="49" spans="5:7" x14ac:dyDescent="0.25">
      <c r="E49" s="3" t="s">
        <v>297</v>
      </c>
      <c r="F49" s="304">
        <v>1</v>
      </c>
      <c r="G49" s="314" t="s">
        <v>359</v>
      </c>
    </row>
    <row r="50" spans="5:7" x14ac:dyDescent="0.25">
      <c r="E50" s="3" t="s">
        <v>288</v>
      </c>
      <c r="F50" s="304">
        <v>1</v>
      </c>
      <c r="G50" s="314" t="s">
        <v>360</v>
      </c>
    </row>
    <row r="51" spans="5:7" x14ac:dyDescent="0.25">
      <c r="E51" s="3" t="s">
        <v>280</v>
      </c>
      <c r="F51" s="304">
        <v>1</v>
      </c>
      <c r="G51" s="314" t="s">
        <v>361</v>
      </c>
    </row>
    <row r="52" spans="5:7" x14ac:dyDescent="0.25">
      <c r="E52" s="3" t="s">
        <v>302</v>
      </c>
      <c r="F52" s="304">
        <v>1</v>
      </c>
      <c r="G52" s="314" t="s">
        <v>362</v>
      </c>
    </row>
    <row r="53" spans="5:7" x14ac:dyDescent="0.25">
      <c r="E53" s="3" t="s">
        <v>291</v>
      </c>
      <c r="F53" s="304">
        <v>1</v>
      </c>
      <c r="G53" s="314" t="s">
        <v>363</v>
      </c>
    </row>
    <row r="54" spans="5:7" x14ac:dyDescent="0.25">
      <c r="E54" s="3" t="s">
        <v>296</v>
      </c>
      <c r="F54" s="304">
        <v>1</v>
      </c>
      <c r="G54" s="311" t="s">
        <v>364</v>
      </c>
    </row>
    <row r="55" spans="5:7" x14ac:dyDescent="0.25">
      <c r="E55" s="3" t="s">
        <v>313</v>
      </c>
      <c r="F55" s="304">
        <v>1</v>
      </c>
      <c r="G55" s="314" t="s">
        <v>365</v>
      </c>
    </row>
    <row r="56" spans="5:7" x14ac:dyDescent="0.25">
      <c r="E56" s="3" t="s">
        <v>304</v>
      </c>
      <c r="F56" s="304">
        <v>1</v>
      </c>
      <c r="G56" s="314" t="s">
        <v>366</v>
      </c>
    </row>
    <row r="57" spans="5:7" x14ac:dyDescent="0.25">
      <c r="E57" s="3" t="s">
        <v>315</v>
      </c>
      <c r="F57" s="304">
        <v>1</v>
      </c>
      <c r="G57" s="314" t="s">
        <v>367</v>
      </c>
    </row>
    <row r="58" spans="5:7" x14ac:dyDescent="0.25">
      <c r="E58" s="3" t="s">
        <v>305</v>
      </c>
      <c r="F58" s="304">
        <v>1</v>
      </c>
      <c r="G58" s="314" t="s">
        <v>368</v>
      </c>
    </row>
    <row r="59" spans="5:7" x14ac:dyDescent="0.25">
      <c r="E59" s="3" t="s">
        <v>272</v>
      </c>
      <c r="F59" s="304">
        <v>1</v>
      </c>
      <c r="G59" s="314" t="s">
        <v>408</v>
      </c>
    </row>
    <row r="60" spans="5:7" x14ac:dyDescent="0.25">
      <c r="E60" s="3" t="s">
        <v>306</v>
      </c>
      <c r="F60" s="304">
        <v>1</v>
      </c>
      <c r="G60" s="314" t="s">
        <v>369</v>
      </c>
    </row>
    <row r="61" spans="5:7" x14ac:dyDescent="0.25">
      <c r="E61" s="3" t="s">
        <v>322</v>
      </c>
      <c r="F61" s="304">
        <v>1</v>
      </c>
      <c r="G61" s="314" t="s">
        <v>370</v>
      </c>
    </row>
    <row r="62" spans="5:7" x14ac:dyDescent="0.25">
      <c r="E62" s="3" t="s">
        <v>320</v>
      </c>
      <c r="F62" s="304">
        <v>1</v>
      </c>
      <c r="G62" s="314" t="s">
        <v>371</v>
      </c>
    </row>
    <row r="63" spans="5:7" x14ac:dyDescent="0.25">
      <c r="E63" s="3" t="s">
        <v>323</v>
      </c>
      <c r="F63" s="304">
        <v>1</v>
      </c>
      <c r="G63" s="314" t="s">
        <v>372</v>
      </c>
    </row>
    <row r="64" spans="5:7" x14ac:dyDescent="0.25">
      <c r="E64" s="3" t="s">
        <v>285</v>
      </c>
      <c r="F64" s="304">
        <v>1</v>
      </c>
      <c r="G64" s="314" t="s">
        <v>373</v>
      </c>
    </row>
    <row r="65" spans="5:7" x14ac:dyDescent="0.25">
      <c r="E65" s="3" t="s">
        <v>287</v>
      </c>
      <c r="F65" s="304">
        <v>1</v>
      </c>
      <c r="G65" s="314" t="s">
        <v>374</v>
      </c>
    </row>
    <row r="66" spans="5:7" x14ac:dyDescent="0.25">
      <c r="E66" s="3" t="s">
        <v>284</v>
      </c>
      <c r="F66" s="304">
        <v>1</v>
      </c>
      <c r="G66" s="314" t="s">
        <v>375</v>
      </c>
    </row>
    <row r="67" spans="5:7" x14ac:dyDescent="0.25">
      <c r="E67" s="3" t="s">
        <v>275</v>
      </c>
      <c r="F67" s="304">
        <v>1</v>
      </c>
      <c r="G67" s="314" t="s">
        <v>409</v>
      </c>
    </row>
    <row r="68" spans="5:7" x14ac:dyDescent="0.25">
      <c r="E68" s="3" t="s">
        <v>326</v>
      </c>
      <c r="F68" s="304">
        <v>1</v>
      </c>
      <c r="G68" s="314" t="s">
        <v>376</v>
      </c>
    </row>
    <row r="69" spans="5:7" x14ac:dyDescent="0.25">
      <c r="E69" s="3" t="s">
        <v>301</v>
      </c>
      <c r="F69" s="304">
        <v>1</v>
      </c>
      <c r="G69" s="314" t="s">
        <v>377</v>
      </c>
    </row>
    <row r="70" spans="5:7" x14ac:dyDescent="0.25">
      <c r="E70" s="3" t="s">
        <v>277</v>
      </c>
      <c r="F70" s="304">
        <v>1</v>
      </c>
      <c r="G70" s="314" t="s">
        <v>410</v>
      </c>
    </row>
    <row r="71" spans="5:7" x14ac:dyDescent="0.25">
      <c r="E71" s="3" t="s">
        <v>299</v>
      </c>
      <c r="F71" s="304">
        <v>1</v>
      </c>
      <c r="G71" s="314" t="s">
        <v>378</v>
      </c>
    </row>
    <row r="72" spans="5:7" x14ac:dyDescent="0.25">
      <c r="E72" s="3" t="s">
        <v>300</v>
      </c>
      <c r="F72" s="304">
        <v>1</v>
      </c>
      <c r="G72" s="314" t="s">
        <v>411</v>
      </c>
    </row>
    <row r="73" spans="5:7" x14ac:dyDescent="0.25">
      <c r="E73" s="332" t="s">
        <v>14</v>
      </c>
      <c r="F73" s="331">
        <v>509</v>
      </c>
      <c r="G73" s="317"/>
    </row>
    <row r="74" spans="5:7" s="20" customFormat="1" x14ac:dyDescent="0.25">
      <c r="E74" s="315"/>
      <c r="F74" s="316"/>
    </row>
    <row r="75" spans="5:7" s="20" customFormat="1" x14ac:dyDescent="0.25">
      <c r="E75" s="315"/>
      <c r="F75" s="316"/>
    </row>
    <row r="76" spans="5:7" s="20" customFormat="1" x14ac:dyDescent="0.25">
      <c r="E76" s="315"/>
      <c r="F76" s="316"/>
    </row>
    <row r="77" spans="5:7" s="20" customFormat="1" x14ac:dyDescent="0.25">
      <c r="E77" s="315"/>
      <c r="F77" s="316"/>
    </row>
    <row r="78" spans="5:7" s="20" customFormat="1" x14ac:dyDescent="0.25">
      <c r="E78" s="315"/>
      <c r="F78" s="316"/>
    </row>
  </sheetData>
  <pageMargins left="0.7" right="0.7" top="0.78740157499999996" bottom="0.78740157499999996" header="0.3" footer="0.3"/>
  <pageSetup paperSize="9" orientation="portrait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2:B146"/>
  <sheetViews>
    <sheetView topLeftCell="A118" workbookViewId="0">
      <selection activeCell="B149" sqref="B149"/>
    </sheetView>
  </sheetViews>
  <sheetFormatPr defaultRowHeight="15" x14ac:dyDescent="0.25"/>
  <cols>
    <col min="1" max="1" width="10.85546875" bestFit="1" customWidth="1"/>
    <col min="2" max="2" width="166.7109375" bestFit="1" customWidth="1"/>
  </cols>
  <sheetData>
    <row r="2" spans="1:2" x14ac:dyDescent="0.25">
      <c r="A2" s="324" t="s">
        <v>166</v>
      </c>
      <c r="B2" s="325" t="str">
        <f>VLOOKUP(A2,'HP 2022'!$A$3:$K$54,11,0)</f>
        <v>Krátkodobá akutní a zvýšená psychiatrická péče pro duševní onemocnění</v>
      </c>
    </row>
    <row r="3" spans="1:2" x14ac:dyDescent="0.25">
      <c r="A3" s="326" t="s">
        <v>259</v>
      </c>
      <c r="B3" s="327" t="str">
        <f>VLOOKUP(A3,diagnósy!$A$4:$C$46,3,0)</f>
        <v>Poruchy přizpůsobení</v>
      </c>
    </row>
    <row r="4" spans="1:2" x14ac:dyDescent="0.25">
      <c r="A4" s="324" t="s">
        <v>167</v>
      </c>
      <c r="B4" s="325" t="str">
        <f>VLOOKUP(A4,'HP 2022'!$A$3:$K$54,11,0)</f>
        <v>Krátkodobá akutní psychiatrická péče nebo diagnostika pro duševní onemocnění u pacientů s poruchami příjmu potravy nebo s CC=2-4</v>
      </c>
    </row>
    <row r="5" spans="1:2" x14ac:dyDescent="0.25">
      <c r="A5" s="326" t="s">
        <v>263</v>
      </c>
      <c r="B5" s="327" t="str">
        <f>VLOOKUP(A5,diagnósy!$A$4:$C$46,3,0)</f>
        <v>Jiné poruchy příjmu potravy</v>
      </c>
    </row>
    <row r="6" spans="1:2" x14ac:dyDescent="0.25">
      <c r="A6" s="324" t="s">
        <v>168</v>
      </c>
      <c r="B6" s="325" t="str">
        <f>VLOOKUP(A6,'HP 2022'!$A$3:$K$54,11,0)</f>
        <v>Krátkodobá akutní psychiatrická péče nebo diagnostika pro duševní onemocnění u pacientů s CC=0-1</v>
      </c>
    </row>
    <row r="7" spans="1:2" x14ac:dyDescent="0.25">
      <c r="A7" s="326" t="s">
        <v>250</v>
      </c>
      <c r="B7" s="327" t="str">
        <f>VLOOKUP(A7,diagnósy!$A$4:$C$46,3,0)</f>
        <v>Středně těžká depresivní fáze</v>
      </c>
    </row>
    <row r="8" spans="1:2" x14ac:dyDescent="0.25">
      <c r="A8" s="326" t="s">
        <v>259</v>
      </c>
      <c r="B8" s="327" t="str">
        <f>VLOOKUP(A8,diagnósy!$A$4:$C$46,3,0)</f>
        <v>Poruchy přizpůsobení</v>
      </c>
    </row>
    <row r="9" spans="1:2" x14ac:dyDescent="0.25">
      <c r="A9" s="326" t="s">
        <v>265</v>
      </c>
      <c r="B9" s="327" t="str">
        <f>VLOOKUP(A9,diagnósy!$A$4:$C$46,3,0)</f>
        <v>Jiné specifické poruchy osobnosti</v>
      </c>
    </row>
    <row r="10" spans="1:2" x14ac:dyDescent="0.25">
      <c r="A10" s="326" t="s">
        <v>269</v>
      </c>
      <c r="B10" s="327" t="str">
        <f>VLOOKUP(A10,diagnósy!$A$4:$C$46,3,0)</f>
        <v>Dětský autismus</v>
      </c>
    </row>
    <row r="11" spans="1:2" x14ac:dyDescent="0.25">
      <c r="A11" s="324" t="s">
        <v>169</v>
      </c>
      <c r="B11" s="325" t="str">
        <f>VLOOKUP(A11,'HP 2022'!$A$3:$K$54,11,0)</f>
        <v>Akutní psychiatrická péče 2-5 dnů a zvýšená psychiatrická péče pro duševní onemocnění</v>
      </c>
    </row>
    <row r="12" spans="1:2" x14ac:dyDescent="0.25">
      <c r="A12" s="326" t="s">
        <v>240</v>
      </c>
      <c r="B12" s="327" t="str">
        <f>VLOOKUP(A12,diagnósy!$A$4:$C$46,3,0)</f>
        <v>Akutní polymorfní psychotická porucha bez schizofrenních symptomů</v>
      </c>
    </row>
    <row r="13" spans="1:2" x14ac:dyDescent="0.25">
      <c r="A13" s="326" t="s">
        <v>250</v>
      </c>
      <c r="B13" s="327" t="str">
        <f>VLOOKUP(A13,diagnósy!$A$4:$C$46,3,0)</f>
        <v>Středně těžká depresivní fáze</v>
      </c>
    </row>
    <row r="14" spans="1:2" x14ac:dyDescent="0.25">
      <c r="A14" s="326" t="s">
        <v>259</v>
      </c>
      <c r="B14" s="327" t="str">
        <f>VLOOKUP(A14,diagnósy!$A$4:$C$46,3,0)</f>
        <v>Poruchy přizpůsobení</v>
      </c>
    </row>
    <row r="15" spans="1:2" x14ac:dyDescent="0.25">
      <c r="A15" s="326" t="s">
        <v>265</v>
      </c>
      <c r="B15" s="327" t="str">
        <f>VLOOKUP(A15,diagnósy!$A$4:$C$46,3,0)</f>
        <v>Jiné specifické poruchy osobnosti</v>
      </c>
    </row>
    <row r="16" spans="1:2" x14ac:dyDescent="0.25">
      <c r="A16" s="326" t="s">
        <v>269</v>
      </c>
      <c r="B16" s="327" t="str">
        <f>VLOOKUP(A16,diagnósy!$A$4:$C$46,3,0)</f>
        <v>Dětský autismus</v>
      </c>
    </row>
    <row r="17" spans="1:2" x14ac:dyDescent="0.25">
      <c r="A17" s="326" t="s">
        <v>270</v>
      </c>
      <c r="B17" s="327" t="str">
        <f>VLOOKUP(A17,diagnósy!$A$4:$C$46,3,0)</f>
        <v>Porucha aktivity a pozornosti</v>
      </c>
    </row>
    <row r="18" spans="1:2" x14ac:dyDescent="0.25">
      <c r="A18" s="326" t="s">
        <v>276</v>
      </c>
      <c r="B18" s="327" t="str">
        <f>VLOOKUP(A18,diagnósy!$A$4:$C$46,3,0)</f>
        <v>Jiné dětské emoční poruchy</v>
      </c>
    </row>
    <row r="19" spans="1:2" x14ac:dyDescent="0.25">
      <c r="A19" s="324" t="s">
        <v>170</v>
      </c>
      <c r="B19" s="325" t="str">
        <f>VLOOKUP(A19,'HP 2022'!$A$3:$K$54,11,0)</f>
        <v>Akutní psychiatrická péče 2-5 dnů pro duševní onemocnění u pacientů s poruchami příjmu potravy nebo s CC=2-4</v>
      </c>
    </row>
    <row r="20" spans="1:2" x14ac:dyDescent="0.25">
      <c r="A20" s="326" t="s">
        <v>260</v>
      </c>
      <c r="B20" s="327" t="str">
        <f>VLOOKUP(A20,diagnósy!$A$4:$C$46,3,0)</f>
        <v>Mentální anorexie</v>
      </c>
    </row>
    <row r="21" spans="1:2" x14ac:dyDescent="0.25">
      <c r="A21" s="324" t="s">
        <v>171</v>
      </c>
      <c r="B21" s="325" t="str">
        <f>VLOOKUP(A21,'HP 2022'!$A$3:$K$54,11,0)</f>
        <v>Akutní psychiatrická péče 2-5 dnů pro duševní onemocnění u pacientů s CC=0-1</v>
      </c>
    </row>
    <row r="22" spans="1:2" x14ac:dyDescent="0.25">
      <c r="A22" s="326" t="s">
        <v>259</v>
      </c>
      <c r="B22" s="327" t="str">
        <f>VLOOKUP(A22,diagnósy!$A$4:$C$46,3,0)</f>
        <v>Poruchy přizpůsobení</v>
      </c>
    </row>
    <row r="23" spans="1:2" x14ac:dyDescent="0.25">
      <c r="A23" s="326" t="s">
        <v>266</v>
      </c>
      <c r="B23" s="327" t="str">
        <f>VLOOKUP(A23,diagnósy!$A$4:$C$46,3,0)</f>
        <v>Střední mentální retardace - žádná nebo minimální porucha chování</v>
      </c>
    </row>
    <row r="24" spans="1:2" x14ac:dyDescent="0.25">
      <c r="A24" s="326" t="s">
        <v>268</v>
      </c>
      <c r="B24" s="327" t="str">
        <f>VLOOKUP(A24,diagnósy!$A$4:$C$46,3,0)</f>
        <v>Získaná afázie s epilepsií (Landauův-Kleffnerův syndrom)</v>
      </c>
    </row>
    <row r="25" spans="1:2" x14ac:dyDescent="0.25">
      <c r="A25" s="326" t="s">
        <v>269</v>
      </c>
      <c r="B25" s="327" t="str">
        <f>VLOOKUP(A25,diagnósy!$A$4:$C$46,3,0)</f>
        <v>Dětský autismus</v>
      </c>
    </row>
    <row r="26" spans="1:2" x14ac:dyDescent="0.25">
      <c r="A26" s="326" t="s">
        <v>277</v>
      </c>
      <c r="B26" s="327" t="str">
        <f>VLOOKUP(A26,diagnósy!$A$4:$C$46,3,0)</f>
        <v>Komb. tiková porucha vokální a mnohoč. motorická (Touretteův syndrom)</v>
      </c>
    </row>
    <row r="27" spans="1:2" x14ac:dyDescent="0.25">
      <c r="A27" s="324" t="s">
        <v>172</v>
      </c>
      <c r="B27" s="325" t="str">
        <f>VLOOKUP(A27,'HP 2022'!$A$3:$K$54,11,0)</f>
        <v>Akutní psychiatrická péče 6-10 dnů a zvýšená psychiatrická péče pro duševní onemocnění</v>
      </c>
    </row>
    <row r="28" spans="1:2" x14ac:dyDescent="0.25">
      <c r="A28" s="326" t="s">
        <v>242</v>
      </c>
      <c r="B28" s="327" t="str">
        <f>VLOOKUP(A28,diagnósy!$A$4:$C$46,3,0)</f>
        <v>Akutní psychotická porucha podobná schizofrenii</v>
      </c>
    </row>
    <row r="29" spans="1:2" x14ac:dyDescent="0.25">
      <c r="A29" s="326" t="s">
        <v>255</v>
      </c>
      <c r="B29" s="327" t="str">
        <f>VLOOKUP(A29,diagnósy!$A$4:$C$46,3,0)</f>
        <v>Smíšená úzkostná a depresivní porucha</v>
      </c>
    </row>
    <row r="30" spans="1:2" x14ac:dyDescent="0.25">
      <c r="A30" s="326" t="s">
        <v>259</v>
      </c>
      <c r="B30" s="327" t="str">
        <f>VLOOKUP(A30,diagnósy!$A$4:$C$46,3,0)</f>
        <v>Poruchy přizpůsobení</v>
      </c>
    </row>
    <row r="31" spans="1:2" x14ac:dyDescent="0.25">
      <c r="A31" s="326" t="s">
        <v>260</v>
      </c>
      <c r="B31" s="327" t="str">
        <f>VLOOKUP(A31,diagnósy!$A$4:$C$46,3,0)</f>
        <v>Mentální anorexie</v>
      </c>
    </row>
    <row r="32" spans="1:2" x14ac:dyDescent="0.25">
      <c r="A32" s="326" t="s">
        <v>265</v>
      </c>
      <c r="B32" s="327" t="str">
        <f>VLOOKUP(A32,diagnósy!$A$4:$C$46,3,0)</f>
        <v>Jiné specifické poruchy osobnosti</v>
      </c>
    </row>
    <row r="33" spans="1:2" x14ac:dyDescent="0.25">
      <c r="A33" s="326" t="s">
        <v>269</v>
      </c>
      <c r="B33" s="327" t="str">
        <f>VLOOKUP(A33,diagnósy!$A$4:$C$46,3,0)</f>
        <v>Dětský autismus</v>
      </c>
    </row>
    <row r="34" spans="1:2" x14ac:dyDescent="0.25">
      <c r="A34" s="326" t="s">
        <v>270</v>
      </c>
      <c r="B34" s="327" t="str">
        <f>VLOOKUP(A34,diagnósy!$A$4:$C$46,3,0)</f>
        <v>Porucha aktivity a pozornosti</v>
      </c>
    </row>
    <row r="35" spans="1:2" x14ac:dyDescent="0.25">
      <c r="A35" s="326" t="s">
        <v>271</v>
      </c>
      <c r="B35" s="327" t="str">
        <f>VLOOKUP(A35,diagnósy!$A$4:$C$46,3,0)</f>
        <v>Hyperkinetická porucha chování</v>
      </c>
    </row>
    <row r="36" spans="1:2" x14ac:dyDescent="0.25">
      <c r="A36" s="324" t="s">
        <v>173</v>
      </c>
      <c r="B36" s="325" t="str">
        <f>VLOOKUP(A36,'HP 2022'!$A$3:$K$54,11,0)</f>
        <v>Akutní psychiatrická péče 6-10 dnů pro duševní onemocnění u pacientů s poruchami příjmu potravy nebo s CC=2-4</v>
      </c>
    </row>
    <row r="37" spans="1:2" x14ac:dyDescent="0.25">
      <c r="A37" s="326" t="s">
        <v>260</v>
      </c>
      <c r="B37" s="327" t="str">
        <f>VLOOKUP(A37,diagnósy!$A$4:$C$46,3,0)</f>
        <v>Mentální anorexie</v>
      </c>
    </row>
    <row r="38" spans="1:2" x14ac:dyDescent="0.25">
      <c r="A38" s="326" t="s">
        <v>261</v>
      </c>
      <c r="B38" s="327" t="str">
        <f>VLOOKUP(A38,diagnósy!$A$4:$C$46,3,0)</f>
        <v>Atypická mentální anorexie</v>
      </c>
    </row>
    <row r="39" spans="1:2" x14ac:dyDescent="0.25">
      <c r="A39" s="326" t="s">
        <v>265</v>
      </c>
      <c r="B39" s="327" t="str">
        <f>VLOOKUP(A39,diagnósy!$A$4:$C$46,3,0)</f>
        <v>Jiné specifické poruchy osobnosti</v>
      </c>
    </row>
    <row r="40" spans="1:2" x14ac:dyDescent="0.25">
      <c r="A40" s="324" t="s">
        <v>174</v>
      </c>
      <c r="B40" s="325" t="str">
        <f>VLOOKUP(A40,'HP 2022'!$A$3:$K$54,11,0)</f>
        <v>Akutní psychiatrická péče 6-10 dnů pro duševní onemocnění u pacientů s CC=0-1</v>
      </c>
    </row>
    <row r="41" spans="1:2" x14ac:dyDescent="0.25">
      <c r="A41" s="326" t="s">
        <v>250</v>
      </c>
      <c r="B41" s="327" t="str">
        <f>VLOOKUP(A41,diagnósy!$A$4:$C$46,3,0)</f>
        <v>Středně těžká depresivní fáze</v>
      </c>
    </row>
    <row r="42" spans="1:2" x14ac:dyDescent="0.25">
      <c r="A42" s="326" t="s">
        <v>255</v>
      </c>
      <c r="B42" s="327" t="str">
        <f>VLOOKUP(A42,diagnósy!$A$4:$C$46,3,0)</f>
        <v>Smíšená úzkostná a depresivní porucha</v>
      </c>
    </row>
    <row r="43" spans="1:2" x14ac:dyDescent="0.25">
      <c r="A43" s="326" t="s">
        <v>257</v>
      </c>
      <c r="B43" s="327" t="str">
        <f>VLOOKUP(A43,diagnósy!$A$4:$C$46,3,0)</f>
        <v>Smíšené nutkavé myšlenky a činy</v>
      </c>
    </row>
    <row r="44" spans="1:2" x14ac:dyDescent="0.25">
      <c r="A44" s="326" t="s">
        <v>259</v>
      </c>
      <c r="B44" s="327" t="str">
        <f>VLOOKUP(A44,diagnósy!$A$4:$C$46,3,0)</f>
        <v>Poruchy přizpůsobení</v>
      </c>
    </row>
    <row r="45" spans="1:2" x14ac:dyDescent="0.25">
      <c r="A45" s="326" t="s">
        <v>265</v>
      </c>
      <c r="B45" s="327" t="str">
        <f>VLOOKUP(A45,diagnósy!$A$4:$C$46,3,0)</f>
        <v>Jiné specifické poruchy osobnosti</v>
      </c>
    </row>
    <row r="46" spans="1:2" x14ac:dyDescent="0.25">
      <c r="A46" s="326" t="s">
        <v>267</v>
      </c>
      <c r="B46" s="327" t="str">
        <f>VLOOKUP(A46,diagnósy!$A$4:$C$46,3,0)</f>
        <v>Střední mentální retardace - jiné poruchy chování</v>
      </c>
    </row>
    <row r="47" spans="1:2" x14ac:dyDescent="0.25">
      <c r="A47" s="326" t="s">
        <v>269</v>
      </c>
      <c r="B47" s="327" t="str">
        <f>VLOOKUP(A47,diagnósy!$A$4:$C$46,3,0)</f>
        <v>Dětský autismus</v>
      </c>
    </row>
    <row r="48" spans="1:2" x14ac:dyDescent="0.25">
      <c r="A48" s="326" t="s">
        <v>274</v>
      </c>
      <c r="B48" s="327" t="str">
        <f>VLOOKUP(A48,diagnósy!$A$4:$C$46,3,0)</f>
        <v>Jiné smíšené poruchy chování a emocí</v>
      </c>
    </row>
    <row r="49" spans="1:2" x14ac:dyDescent="0.25">
      <c r="A49" s="324" t="s">
        <v>175</v>
      </c>
      <c r="B49" s="325" t="str">
        <f>VLOOKUP(A49,'HP 2022'!$A$3:$K$54,11,0)</f>
        <v>Akutní psychiatrická péče 11-15 dnů pro duševní onemocnění se zvýšenou psychiatrickou péčí, u pacientů s poruchami příjmu potravy nebo u pacientů s CC=2-4</v>
      </c>
    </row>
    <row r="50" spans="1:2" x14ac:dyDescent="0.25">
      <c r="A50" s="326" t="s">
        <v>255</v>
      </c>
      <c r="B50" s="327" t="str">
        <f>VLOOKUP(A50,diagnósy!$A$4:$C$46,3,0)</f>
        <v>Smíšená úzkostná a depresivní porucha</v>
      </c>
    </row>
    <row r="51" spans="1:2" x14ac:dyDescent="0.25">
      <c r="A51" s="326" t="s">
        <v>259</v>
      </c>
      <c r="B51" s="327" t="str">
        <f>VLOOKUP(A51,diagnósy!$A$4:$C$46,3,0)</f>
        <v>Poruchy přizpůsobení</v>
      </c>
    </row>
    <row r="52" spans="1:2" x14ac:dyDescent="0.25">
      <c r="A52" s="326" t="s">
        <v>260</v>
      </c>
      <c r="B52" s="327" t="str">
        <f>VLOOKUP(A52,diagnósy!$A$4:$C$46,3,0)</f>
        <v>Mentální anorexie</v>
      </c>
    </row>
    <row r="53" spans="1:2" x14ac:dyDescent="0.25">
      <c r="A53" s="326" t="s">
        <v>261</v>
      </c>
      <c r="B53" s="327" t="str">
        <f>VLOOKUP(A53,diagnósy!$A$4:$C$46,3,0)</f>
        <v>Atypická mentální anorexie</v>
      </c>
    </row>
    <row r="54" spans="1:2" x14ac:dyDescent="0.25">
      <c r="A54" s="326" t="s">
        <v>265</v>
      </c>
      <c r="B54" s="327" t="str">
        <f>VLOOKUP(A54,diagnósy!$A$4:$C$46,3,0)</f>
        <v>Jiné specifické poruchy osobnosti</v>
      </c>
    </row>
    <row r="55" spans="1:2" x14ac:dyDescent="0.25">
      <c r="A55" s="326" t="s">
        <v>275</v>
      </c>
      <c r="B55" s="327" t="str">
        <f>VLOOKUP(A55,diagnósy!$A$4:$C$46,3,0)</f>
        <v>Smíšená porucha chování a emocí NS</v>
      </c>
    </row>
    <row r="56" spans="1:2" x14ac:dyDescent="0.25">
      <c r="A56" s="324" t="s">
        <v>176</v>
      </c>
      <c r="B56" s="325" t="str">
        <f>VLOOKUP(A56,'HP 2022'!$A$3:$K$54,11,0)</f>
        <v>Akutní psychiatrická péče 11-15 dnů bez zvýšené psychiatrické péče pro duševní onemocnění u pacientů s CC=0-1</v>
      </c>
    </row>
    <row r="57" spans="1:2" x14ac:dyDescent="0.25">
      <c r="A57" s="326" t="s">
        <v>250</v>
      </c>
      <c r="B57" s="327" t="str">
        <f>VLOOKUP(A57,diagnósy!$A$4:$C$46,3,0)</f>
        <v>Středně těžká depresivní fáze</v>
      </c>
    </row>
    <row r="58" spans="1:2" x14ac:dyDescent="0.25">
      <c r="A58" s="326" t="s">
        <v>259</v>
      </c>
      <c r="B58" s="327" t="str">
        <f>VLOOKUP(A58,diagnósy!$A$4:$C$46,3,0)</f>
        <v>Poruchy přizpůsobení</v>
      </c>
    </row>
    <row r="59" spans="1:2" x14ac:dyDescent="0.25">
      <c r="A59" s="324" t="s">
        <v>177</v>
      </c>
      <c r="B59" s="325" t="str">
        <f>VLOOKUP(A59,'HP 2022'!$A$3:$K$54,11,0)</f>
        <v>Akutní psychiatrická péče 16-20 dnů pro duševní onemocnění se zvýšenou psychiatrickou péčí, u pacientů s poruchami příjmu potravy nebo u pacientů s CC=2-4</v>
      </c>
    </row>
    <row r="60" spans="1:2" x14ac:dyDescent="0.25">
      <c r="A60" s="326" t="s">
        <v>250</v>
      </c>
      <c r="B60" s="327" t="str">
        <f>VLOOKUP(A60,diagnósy!$A$4:$C$46,3,0)</f>
        <v>Středně těžká depresivní fáze</v>
      </c>
    </row>
    <row r="61" spans="1:2" x14ac:dyDescent="0.25">
      <c r="A61" s="326" t="s">
        <v>255</v>
      </c>
      <c r="B61" s="327" t="str">
        <f>VLOOKUP(A61,diagnósy!$A$4:$C$46,3,0)</f>
        <v>Smíšená úzkostná a depresivní porucha</v>
      </c>
    </row>
    <row r="62" spans="1:2" x14ac:dyDescent="0.25">
      <c r="A62" s="326" t="s">
        <v>259</v>
      </c>
      <c r="B62" s="327" t="str">
        <f>VLOOKUP(A62,diagnósy!$A$4:$C$46,3,0)</f>
        <v>Poruchy přizpůsobení</v>
      </c>
    </row>
    <row r="63" spans="1:2" x14ac:dyDescent="0.25">
      <c r="A63" s="326" t="s">
        <v>260</v>
      </c>
      <c r="B63" s="327" t="str">
        <f>VLOOKUP(A63,diagnósy!$A$4:$C$46,3,0)</f>
        <v>Mentální anorexie</v>
      </c>
    </row>
    <row r="64" spans="1:2" x14ac:dyDescent="0.25">
      <c r="A64" s="326" t="s">
        <v>261</v>
      </c>
      <c r="B64" s="327" t="str">
        <f>VLOOKUP(A64,diagnósy!$A$4:$C$46,3,0)</f>
        <v>Atypická mentální anorexie</v>
      </c>
    </row>
    <row r="65" spans="1:2" x14ac:dyDescent="0.25">
      <c r="A65" s="326" t="s">
        <v>265</v>
      </c>
      <c r="B65" s="327" t="str">
        <f>VLOOKUP(A65,diagnósy!$A$4:$C$46,3,0)</f>
        <v>Jiné specifické poruchy osobnosti</v>
      </c>
    </row>
    <row r="66" spans="1:2" x14ac:dyDescent="0.25">
      <c r="A66" s="326" t="s">
        <v>273</v>
      </c>
      <c r="B66" s="327" t="str">
        <f>VLOOKUP(A66,diagnósy!$A$4:$C$46,3,0)</f>
        <v>Depresivní porucha chování</v>
      </c>
    </row>
    <row r="67" spans="1:2" x14ac:dyDescent="0.25">
      <c r="A67" s="326" t="s">
        <v>274</v>
      </c>
      <c r="B67" s="327" t="str">
        <f>VLOOKUP(A67,diagnósy!$A$4:$C$46,3,0)</f>
        <v>Jiné smíšené poruchy chování a emocí</v>
      </c>
    </row>
    <row r="68" spans="1:2" x14ac:dyDescent="0.25">
      <c r="A68" s="324" t="s">
        <v>178</v>
      </c>
      <c r="B68" s="325" t="str">
        <f>VLOOKUP(A68,'HP 2022'!$A$3:$K$54,11,0)</f>
        <v>Akutní psychiatrická péče 16-20 dnů bez zvýšené psychiatrické péče pro duševní onemocnění u pacientů s CC=0-1</v>
      </c>
    </row>
    <row r="69" spans="1:2" x14ac:dyDescent="0.25">
      <c r="A69" s="326" t="s">
        <v>250</v>
      </c>
      <c r="B69" s="327" t="str">
        <f>VLOOKUP(A69,diagnósy!$A$4:$C$46,3,0)</f>
        <v>Středně těžká depresivní fáze</v>
      </c>
    </row>
    <row r="70" spans="1:2" x14ac:dyDescent="0.25">
      <c r="A70" s="326" t="s">
        <v>255</v>
      </c>
      <c r="B70" s="327" t="str">
        <f>VLOOKUP(A70,diagnósy!$A$4:$C$46,3,0)</f>
        <v>Smíšená úzkostná a depresivní porucha</v>
      </c>
    </row>
    <row r="71" spans="1:2" x14ac:dyDescent="0.25">
      <c r="A71" s="326" t="s">
        <v>259</v>
      </c>
      <c r="B71" s="327" t="str">
        <f>VLOOKUP(A71,diagnósy!$A$4:$C$46,3,0)</f>
        <v>Poruchy přizpůsobení</v>
      </c>
    </row>
    <row r="72" spans="1:2" x14ac:dyDescent="0.25">
      <c r="A72" s="326" t="s">
        <v>265</v>
      </c>
      <c r="B72" s="327" t="str">
        <f>VLOOKUP(A72,diagnósy!$A$4:$C$46,3,0)</f>
        <v>Jiné specifické poruchy osobnosti</v>
      </c>
    </row>
    <row r="73" spans="1:2" x14ac:dyDescent="0.25">
      <c r="A73" s="326" t="s">
        <v>274</v>
      </c>
      <c r="B73" s="327" t="str">
        <f>VLOOKUP(A73,diagnósy!$A$4:$C$46,3,0)</f>
        <v>Jiné smíšené poruchy chování a emocí</v>
      </c>
    </row>
    <row r="74" spans="1:2" x14ac:dyDescent="0.25">
      <c r="A74" s="324" t="s">
        <v>179</v>
      </c>
      <c r="B74" s="325" t="str">
        <f>VLOOKUP(A74,'HP 2022'!$A$3:$K$54,11,0)</f>
        <v>Akutní psychiatrická péče 21-25 dnů pro duševní onemocnění se zvýšenou psychiatrickou péčí, u pacientů s poruchami příjmu potravy nebo u pacientů s CC=2-4</v>
      </c>
    </row>
    <row r="75" spans="1:2" x14ac:dyDescent="0.25">
      <c r="A75" s="326" t="s">
        <v>239</v>
      </c>
      <c r="B75" s="327" t="str">
        <f>VLOOKUP(A75,diagnósy!$A$4:$C$46,3,0)</f>
        <v>Paranoidní schizofrenie</v>
      </c>
    </row>
    <row r="76" spans="1:2" x14ac:dyDescent="0.25">
      <c r="A76" s="326" t="s">
        <v>250</v>
      </c>
      <c r="B76" s="327" t="str">
        <f>VLOOKUP(A76,diagnósy!$A$4:$C$46,3,0)</f>
        <v>Středně těžká depresivní fáze</v>
      </c>
    </row>
    <row r="77" spans="1:2" x14ac:dyDescent="0.25">
      <c r="A77" s="326" t="s">
        <v>255</v>
      </c>
      <c r="B77" s="327" t="str">
        <f>VLOOKUP(A77,diagnósy!$A$4:$C$46,3,0)</f>
        <v>Smíšená úzkostná a depresivní porucha</v>
      </c>
    </row>
    <row r="78" spans="1:2" x14ac:dyDescent="0.25">
      <c r="A78" s="326" t="s">
        <v>257</v>
      </c>
      <c r="B78" s="327" t="str">
        <f>VLOOKUP(A78,diagnósy!$A$4:$C$46,3,0)</f>
        <v>Smíšené nutkavé myšlenky a činy</v>
      </c>
    </row>
    <row r="79" spans="1:2" x14ac:dyDescent="0.25">
      <c r="A79" s="326" t="s">
        <v>259</v>
      </c>
      <c r="B79" s="327" t="str">
        <f>VLOOKUP(A79,diagnósy!$A$4:$C$46,3,0)</f>
        <v>Poruchy přizpůsobení</v>
      </c>
    </row>
    <row r="80" spans="1:2" x14ac:dyDescent="0.25">
      <c r="A80" s="326" t="s">
        <v>260</v>
      </c>
      <c r="B80" s="327" t="str">
        <f>VLOOKUP(A80,diagnósy!$A$4:$C$46,3,0)</f>
        <v>Mentální anorexie</v>
      </c>
    </row>
    <row r="81" spans="1:2" x14ac:dyDescent="0.25">
      <c r="A81" s="326" t="s">
        <v>264</v>
      </c>
      <c r="B81" s="327" t="str">
        <f>VLOOKUP(A81,diagnósy!$A$4:$C$46,3,0)</f>
        <v>Emočně nestabilní porucha osobnosti</v>
      </c>
    </row>
    <row r="82" spans="1:2" x14ac:dyDescent="0.25">
      <c r="A82" s="326" t="s">
        <v>265</v>
      </c>
      <c r="B82" s="327" t="str">
        <f>VLOOKUP(A82,diagnósy!$A$4:$C$46,3,0)</f>
        <v>Jiné specifické poruchy osobnosti</v>
      </c>
    </row>
    <row r="83" spans="1:2" x14ac:dyDescent="0.25">
      <c r="A83" s="326" t="s">
        <v>271</v>
      </c>
      <c r="B83" s="327" t="str">
        <f>VLOOKUP(A83,diagnósy!$A$4:$C$46,3,0)</f>
        <v>Hyperkinetická porucha chování</v>
      </c>
    </row>
    <row r="84" spans="1:2" x14ac:dyDescent="0.25">
      <c r="A84" s="326" t="s">
        <v>276</v>
      </c>
      <c r="B84" s="327" t="str">
        <f>VLOOKUP(A84,diagnósy!$A$4:$C$46,3,0)</f>
        <v>Jiné dětské emoční poruchy</v>
      </c>
    </row>
    <row r="85" spans="1:2" x14ac:dyDescent="0.25">
      <c r="A85" s="324" t="s">
        <v>180</v>
      </c>
      <c r="B85" s="325" t="str">
        <f>VLOOKUP(A85,'HP 2022'!$A$3:$K$54,11,0)</f>
        <v>Akutní psychiatrická péče 21-25 dnů bez zvýšené psychiatrické péče pro duševní onemocnění u pacientů s CC=0-1</v>
      </c>
    </row>
    <row r="86" spans="1:2" x14ac:dyDescent="0.25">
      <c r="A86" s="326" t="s">
        <v>255</v>
      </c>
      <c r="B86" s="327" t="str">
        <f>VLOOKUP(A86,diagnósy!$A$4:$C$46,3,0)</f>
        <v>Smíšená úzkostná a depresivní porucha</v>
      </c>
    </row>
    <row r="87" spans="1:2" x14ac:dyDescent="0.25">
      <c r="A87" s="326" t="s">
        <v>259</v>
      </c>
      <c r="B87" s="327" t="str">
        <f>VLOOKUP(A87,diagnósy!$A$4:$C$46,3,0)</f>
        <v>Poruchy přizpůsobení</v>
      </c>
    </row>
    <row r="88" spans="1:2" x14ac:dyDescent="0.25">
      <c r="A88" s="326" t="s">
        <v>265</v>
      </c>
      <c r="B88" s="327" t="str">
        <f>VLOOKUP(A88,diagnósy!$A$4:$C$46,3,0)</f>
        <v>Jiné specifické poruchy osobnosti</v>
      </c>
    </row>
    <row r="89" spans="1:2" x14ac:dyDescent="0.25">
      <c r="A89" s="326" t="s">
        <v>269</v>
      </c>
      <c r="B89" s="327" t="str">
        <f>VLOOKUP(A89,diagnósy!$A$4:$C$46,3,0)</f>
        <v>Dětský autismus</v>
      </c>
    </row>
    <row r="90" spans="1:2" x14ac:dyDescent="0.25">
      <c r="A90" s="324" t="s">
        <v>181</v>
      </c>
      <c r="B90" s="325" t="str">
        <f>VLOOKUP(A90,'HP 2022'!$A$3:$K$54,11,0)</f>
        <v>Akutní psychiatrická péče 26-30 dnů pro duševní onemocnění se zvýšenou psychiatrickou péčí, u pacientů s poruchami příjmu potravy nebo u pacientů s CC=2-4</v>
      </c>
    </row>
    <row r="91" spans="1:2" x14ac:dyDescent="0.25">
      <c r="A91" s="326" t="s">
        <v>241</v>
      </c>
      <c r="B91" s="327" t="str">
        <f>VLOOKUP(A91,diagnósy!$A$4:$C$46,3,0)</f>
        <v>Akutní polymorfní psychotická porucha se symptomy schizofrenie</v>
      </c>
    </row>
    <row r="92" spans="1:2" x14ac:dyDescent="0.25">
      <c r="A92" s="326" t="s">
        <v>249</v>
      </c>
      <c r="B92" s="327" t="str">
        <f>VLOOKUP(A92,diagnósy!$A$4:$C$46,3,0)</f>
        <v>Bipolární afektivní porucha NS</v>
      </c>
    </row>
    <row r="93" spans="1:2" x14ac:dyDescent="0.25">
      <c r="A93" s="326" t="s">
        <v>250</v>
      </c>
      <c r="B93" s="327" t="str">
        <f>VLOOKUP(A93,diagnósy!$A$4:$C$46,3,0)</f>
        <v>Středně těžká depresivní fáze</v>
      </c>
    </row>
    <row r="94" spans="1:2" x14ac:dyDescent="0.25">
      <c r="A94" s="326" t="s">
        <v>251</v>
      </c>
      <c r="B94" s="327" t="str">
        <f>VLOOKUP(A94,diagnósy!$A$4:$C$46,3,0)</f>
        <v>Těžká depresivní fáze bez psychotických příznaků</v>
      </c>
    </row>
    <row r="95" spans="1:2" x14ac:dyDescent="0.25">
      <c r="A95" s="326" t="s">
        <v>255</v>
      </c>
      <c r="B95" s="327" t="str">
        <f>VLOOKUP(A95,diagnósy!$A$4:$C$46,3,0)</f>
        <v>Smíšená úzkostná a depresivní porucha</v>
      </c>
    </row>
    <row r="96" spans="1:2" x14ac:dyDescent="0.25">
      <c r="A96" s="326" t="s">
        <v>256</v>
      </c>
      <c r="B96" s="327" t="str">
        <f>VLOOKUP(A96,diagnósy!$A$4:$C$46,3,0)</f>
        <v>Úzkostná porucha NS</v>
      </c>
    </row>
    <row r="97" spans="1:2" x14ac:dyDescent="0.25">
      <c r="A97" s="326" t="s">
        <v>259</v>
      </c>
      <c r="B97" s="327" t="str">
        <f>VLOOKUP(A97,diagnósy!$A$4:$C$46,3,0)</f>
        <v>Poruchy přizpůsobení</v>
      </c>
    </row>
    <row r="98" spans="1:2" x14ac:dyDescent="0.25">
      <c r="A98" s="326" t="s">
        <v>260</v>
      </c>
      <c r="B98" s="327" t="str">
        <f>VLOOKUP(A98,diagnósy!$A$4:$C$46,3,0)</f>
        <v>Mentální anorexie</v>
      </c>
    </row>
    <row r="99" spans="1:2" x14ac:dyDescent="0.25">
      <c r="A99" s="326" t="s">
        <v>261</v>
      </c>
      <c r="B99" s="327" t="str">
        <f>VLOOKUP(A99,diagnósy!$A$4:$C$46,3,0)</f>
        <v>Atypická mentální anorexie</v>
      </c>
    </row>
    <row r="100" spans="1:2" x14ac:dyDescent="0.25">
      <c r="A100" s="326" t="s">
        <v>262</v>
      </c>
      <c r="B100" s="327" t="str">
        <f>VLOOKUP(A100,diagnósy!$A$4:$C$46,3,0)</f>
        <v>Mentální bulimie</v>
      </c>
    </row>
    <row r="101" spans="1:2" x14ac:dyDescent="0.25">
      <c r="A101" s="326" t="s">
        <v>265</v>
      </c>
      <c r="B101" s="327" t="str">
        <f>VLOOKUP(A101,diagnósy!$A$4:$C$46,3,0)</f>
        <v>Jiné specifické poruchy osobnosti</v>
      </c>
    </row>
    <row r="102" spans="1:2" x14ac:dyDescent="0.25">
      <c r="A102" s="326" t="s">
        <v>272</v>
      </c>
      <c r="B102" s="327" t="str">
        <f>VLOOKUP(A102,diagnósy!$A$4:$C$46,3,0)</f>
        <v>Porucha chování vázaná na vztahy k rodině</v>
      </c>
    </row>
    <row r="103" spans="1:2" x14ac:dyDescent="0.25">
      <c r="A103" s="326" t="s">
        <v>274</v>
      </c>
      <c r="B103" s="327" t="str">
        <f>VLOOKUP(A103,diagnósy!$A$4:$C$46,3,0)</f>
        <v>Jiné smíšené poruchy chování a emocí</v>
      </c>
    </row>
    <row r="104" spans="1:2" x14ac:dyDescent="0.25">
      <c r="A104" s="324" t="s">
        <v>182</v>
      </c>
      <c r="B104" s="325" t="str">
        <f>VLOOKUP(A104,'HP 2022'!$A$3:$K$54,11,0)</f>
        <v>Akutní psychiatrická péče 26-30 dnů bez zvýšené psychiatrické péče pro duševní onemocnění u pacientů s CC=0-1</v>
      </c>
    </row>
    <row r="105" spans="1:2" x14ac:dyDescent="0.25">
      <c r="A105" s="326" t="s">
        <v>251</v>
      </c>
      <c r="B105" s="327" t="str">
        <f>VLOOKUP(A105,diagnósy!$A$4:$C$46,3,0)</f>
        <v>Těžká depresivní fáze bez psychotických příznaků</v>
      </c>
    </row>
    <row r="106" spans="1:2" x14ac:dyDescent="0.25">
      <c r="A106" s="326" t="s">
        <v>255</v>
      </c>
      <c r="B106" s="327" t="str">
        <f>VLOOKUP(A106,diagnósy!$A$4:$C$46,3,0)</f>
        <v>Smíšená úzkostná a depresivní porucha</v>
      </c>
    </row>
    <row r="107" spans="1:2" x14ac:dyDescent="0.25">
      <c r="A107" s="326" t="s">
        <v>259</v>
      </c>
      <c r="B107" s="327" t="str">
        <f>VLOOKUP(A107,diagnósy!$A$4:$C$46,3,0)</f>
        <v>Poruchy přizpůsobení</v>
      </c>
    </row>
    <row r="108" spans="1:2" x14ac:dyDescent="0.25">
      <c r="A108" s="326" t="s">
        <v>265</v>
      </c>
      <c r="B108" s="327" t="str">
        <f>VLOOKUP(A108,diagnósy!$A$4:$C$46,3,0)</f>
        <v>Jiné specifické poruchy osobnosti</v>
      </c>
    </row>
    <row r="109" spans="1:2" x14ac:dyDescent="0.25">
      <c r="A109" s="324" t="s">
        <v>183</v>
      </c>
      <c r="B109" s="325" t="str">
        <f>VLOOKUP(A109,'HP 2022'!$A$3:$K$54,11,0)</f>
        <v>Akutní psychiatrická péče 31 a více dnů pro duševní onemocnění se zvýšenou psychiatrickou péčí, u pacientů s poruchami příjmu potravy nebo u pacientů s CC=2-4</v>
      </c>
    </row>
    <row r="110" spans="1:2" x14ac:dyDescent="0.25">
      <c r="A110" s="326" t="s">
        <v>239</v>
      </c>
      <c r="B110" s="327" t="str">
        <f>VLOOKUP(A110,diagnósy!$A$4:$C$46,3,0)</f>
        <v>Paranoidní schizofrenie</v>
      </c>
    </row>
    <row r="111" spans="1:2" x14ac:dyDescent="0.25">
      <c r="A111" s="326" t="s">
        <v>241</v>
      </c>
      <c r="B111" s="327" t="str">
        <f>VLOOKUP(A111,diagnósy!$A$4:$C$46,3,0)</f>
        <v>Akutní polymorfní psychotická porucha se symptomy schizofrenie</v>
      </c>
    </row>
    <row r="112" spans="1:2" x14ac:dyDescent="0.25">
      <c r="A112" s="326" t="s">
        <v>242</v>
      </c>
      <c r="B112" s="327" t="str">
        <f>VLOOKUP(A112,diagnósy!$A$4:$C$46,3,0)</f>
        <v>Akutní psychotická porucha podobná schizofrenii</v>
      </c>
    </row>
    <row r="113" spans="1:2" x14ac:dyDescent="0.25">
      <c r="A113" s="326" t="s">
        <v>243</v>
      </c>
      <c r="B113" s="327" t="str">
        <f>VLOOKUP(A113,diagnósy!$A$4:$C$46,3,0)</f>
        <v>Schizoafektivní porucha, manický typ</v>
      </c>
    </row>
    <row r="114" spans="1:2" x14ac:dyDescent="0.25">
      <c r="A114" s="326" t="s">
        <v>244</v>
      </c>
      <c r="B114" s="327" t="str">
        <f>VLOOKUP(A114,diagnósy!$A$4:$C$46,3,0)</f>
        <v>Schizoafektivní porucha, depresivní typ</v>
      </c>
    </row>
    <row r="115" spans="1:2" x14ac:dyDescent="0.25">
      <c r="A115" s="326" t="s">
        <v>247</v>
      </c>
      <c r="B115" s="327" t="str">
        <f>VLOOKUP(A115,diagnósy!$A$4:$C$46,3,0)</f>
        <v>Neurčené neorganické psychózy</v>
      </c>
    </row>
    <row r="116" spans="1:2" x14ac:dyDescent="0.25">
      <c r="A116" s="326" t="s">
        <v>248</v>
      </c>
      <c r="B116" s="327" t="str">
        <f>VLOOKUP(A116,diagnósy!$A$4:$C$46,3,0)</f>
        <v>Bipolární afektivní porucha, současná fáze je hypomanická</v>
      </c>
    </row>
    <row r="117" spans="1:2" x14ac:dyDescent="0.25">
      <c r="A117" s="326" t="s">
        <v>250</v>
      </c>
      <c r="B117" s="327" t="str">
        <f>VLOOKUP(A117,diagnósy!$A$4:$C$46,3,0)</f>
        <v>Středně těžká depresivní fáze</v>
      </c>
    </row>
    <row r="118" spans="1:2" x14ac:dyDescent="0.25">
      <c r="A118" s="326" t="s">
        <v>251</v>
      </c>
      <c r="B118" s="327" t="str">
        <f>VLOOKUP(A118,diagnósy!$A$4:$C$46,3,0)</f>
        <v>Těžká depresivní fáze bez psychotických příznaků</v>
      </c>
    </row>
    <row r="119" spans="1:2" x14ac:dyDescent="0.25">
      <c r="A119" s="326" t="s">
        <v>252</v>
      </c>
      <c r="B119" s="327" t="str">
        <f>VLOOKUP(A119,diagnósy!$A$4:$C$46,3,0)</f>
        <v>Těžká depresivní fáze s psychotickými příznaky</v>
      </c>
    </row>
    <row r="120" spans="1:2" x14ac:dyDescent="0.25">
      <c r="A120" s="326" t="s">
        <v>253</v>
      </c>
      <c r="B120" s="327" t="str">
        <f>VLOOKUP(A120,diagnósy!$A$4:$C$46,3,0)</f>
        <v>Cyklotymie</v>
      </c>
    </row>
    <row r="121" spans="1:2" x14ac:dyDescent="0.25">
      <c r="A121" s="326" t="s">
        <v>255</v>
      </c>
      <c r="B121" s="327" t="str">
        <f>VLOOKUP(A121,diagnósy!$A$4:$C$46,3,0)</f>
        <v>Smíšená úzkostná a depresivní porucha</v>
      </c>
    </row>
    <row r="122" spans="1:2" x14ac:dyDescent="0.25">
      <c r="A122" s="326" t="s">
        <v>257</v>
      </c>
      <c r="B122" s="327" t="str">
        <f>VLOOKUP(A122,diagnósy!$A$4:$C$46,3,0)</f>
        <v>Smíšené nutkavé myšlenky a činy</v>
      </c>
    </row>
    <row r="123" spans="1:2" x14ac:dyDescent="0.25">
      <c r="A123" s="326" t="s">
        <v>258</v>
      </c>
      <c r="B123" s="327" t="str">
        <f>VLOOKUP(A123,diagnósy!$A$4:$C$46,3,0)</f>
        <v>Posttraumatická stresová porucha</v>
      </c>
    </row>
    <row r="124" spans="1:2" x14ac:dyDescent="0.25">
      <c r="A124" s="326" t="s">
        <v>259</v>
      </c>
      <c r="B124" s="327" t="str">
        <f>VLOOKUP(A124,diagnósy!$A$4:$C$46,3,0)</f>
        <v>Poruchy přizpůsobení</v>
      </c>
    </row>
    <row r="125" spans="1:2" x14ac:dyDescent="0.25">
      <c r="A125" s="326" t="s">
        <v>260</v>
      </c>
      <c r="B125" s="327" t="str">
        <f>VLOOKUP(A125,diagnósy!$A$4:$C$46,3,0)</f>
        <v>Mentální anorexie</v>
      </c>
    </row>
    <row r="126" spans="1:2" x14ac:dyDescent="0.25">
      <c r="A126" s="326" t="s">
        <v>261</v>
      </c>
      <c r="B126" s="327" t="str">
        <f>VLOOKUP(A126,diagnósy!$A$4:$C$46,3,0)</f>
        <v>Atypická mentální anorexie</v>
      </c>
    </row>
    <row r="127" spans="1:2" x14ac:dyDescent="0.25">
      <c r="A127" s="326" t="s">
        <v>262</v>
      </c>
      <c r="B127" s="327" t="str">
        <f>VLOOKUP(A127,diagnósy!$A$4:$C$46,3,0)</f>
        <v>Mentální bulimie</v>
      </c>
    </row>
    <row r="128" spans="1:2" x14ac:dyDescent="0.25">
      <c r="A128" s="326" t="s">
        <v>265</v>
      </c>
      <c r="B128" s="327" t="str">
        <f>VLOOKUP(A128,diagnósy!$A$4:$C$46,3,0)</f>
        <v>Jiné specifické poruchy osobnosti</v>
      </c>
    </row>
    <row r="129" spans="1:2" x14ac:dyDescent="0.25">
      <c r="A129" s="324" t="s">
        <v>184</v>
      </c>
      <c r="B129" s="325" t="str">
        <f>VLOOKUP(A129,'HP 2022'!$A$3:$K$54,11,0)</f>
        <v>Akutní psychiatrická péče 31 a více dnů bez zvýšené psychiatrické péče pro duševní onemocnění u pacientů s CC=0-1</v>
      </c>
    </row>
    <row r="130" spans="1:2" x14ac:dyDescent="0.25">
      <c r="A130" s="326" t="s">
        <v>241</v>
      </c>
      <c r="B130" s="327" t="str">
        <f>VLOOKUP(A130,diagnósy!$A$4:$C$46,3,0)</f>
        <v>Akutní polymorfní psychotická porucha se symptomy schizofrenie</v>
      </c>
    </row>
    <row r="131" spans="1:2" x14ac:dyDescent="0.25">
      <c r="A131" s="326" t="s">
        <v>243</v>
      </c>
      <c r="B131" s="327" t="str">
        <f>VLOOKUP(A131,diagnósy!$A$4:$C$46,3,0)</f>
        <v>Schizoafektivní porucha, manický typ</v>
      </c>
    </row>
    <row r="132" spans="1:2" x14ac:dyDescent="0.25">
      <c r="A132" s="326" t="s">
        <v>245</v>
      </c>
      <c r="B132" s="327" t="str">
        <f>VLOOKUP(A132,diagnósy!$A$4:$C$46,3,0)</f>
        <v>Schizoafektivní porucha, smíšený typ</v>
      </c>
    </row>
    <row r="133" spans="1:2" x14ac:dyDescent="0.25">
      <c r="A133" s="326" t="s">
        <v>246</v>
      </c>
      <c r="B133" s="327" t="str">
        <f>VLOOKUP(A133,diagnósy!$A$4:$C$46,3,0)</f>
        <v>Jiné neorganické psychotické poruchy</v>
      </c>
    </row>
    <row r="134" spans="1:2" x14ac:dyDescent="0.25">
      <c r="A134" s="326" t="s">
        <v>250</v>
      </c>
      <c r="B134" s="327" t="str">
        <f>VLOOKUP(A134,diagnósy!$A$4:$C$46,3,0)</f>
        <v>Středně těžká depresivní fáze</v>
      </c>
    </row>
    <row r="135" spans="1:2" x14ac:dyDescent="0.25">
      <c r="A135" s="326" t="s">
        <v>254</v>
      </c>
      <c r="B135" s="327" t="str">
        <f>VLOOKUP(A135,diagnósy!$A$4:$C$46,3,0)</f>
        <v>Specifické (izolované) fobie</v>
      </c>
    </row>
    <row r="136" spans="1:2" x14ac:dyDescent="0.25">
      <c r="A136" s="326" t="s">
        <v>255</v>
      </c>
      <c r="B136" s="327" t="str">
        <f>VLOOKUP(A136,diagnósy!$A$4:$C$46,3,0)</f>
        <v>Smíšená úzkostná a depresivní porucha</v>
      </c>
    </row>
    <row r="137" spans="1:2" x14ac:dyDescent="0.25">
      <c r="A137" s="326" t="s">
        <v>259</v>
      </c>
      <c r="B137" s="327" t="str">
        <f>VLOOKUP(A137,diagnósy!$A$4:$C$46,3,0)</f>
        <v>Poruchy přizpůsobení</v>
      </c>
    </row>
    <row r="138" spans="1:2" x14ac:dyDescent="0.25">
      <c r="A138" s="326" t="s">
        <v>265</v>
      </c>
      <c r="B138" s="327" t="str">
        <f>VLOOKUP(A138,diagnósy!$A$4:$C$46,3,0)</f>
        <v>Jiné specifické poruchy osobnosti</v>
      </c>
    </row>
    <row r="139" spans="1:2" x14ac:dyDescent="0.25">
      <c r="A139" s="324" t="s">
        <v>185</v>
      </c>
      <c r="B139" s="325" t="str">
        <f>VLOOKUP(A139,'HP 2022'!$A$3:$K$54,11,0)</f>
        <v>Akutní psychiatrická péče 2-5 dnů a zvýšená psychiatrická péče pro nadužívání alkoholu, léků nebo drog</v>
      </c>
    </row>
    <row r="140" spans="1:2" x14ac:dyDescent="0.25">
      <c r="A140" s="326" t="s">
        <v>237</v>
      </c>
      <c r="B140" s="327" t="str">
        <f>VLOOKUP(A140,diagnósy!$A$4:$C$46,3,0)</f>
        <v>Poruchy způsobené více drogami - škodlivé použití</v>
      </c>
    </row>
    <row r="141" spans="1:2" x14ac:dyDescent="0.25">
      <c r="A141" s="324" t="s">
        <v>186</v>
      </c>
      <c r="B141" s="325" t="str">
        <f>VLOOKUP(A141,'HP 2022'!$A$3:$K$54,11,0)</f>
        <v>Akutní psychiatrická péče 2-5 dnů pro nadužívání alkoholu, léků nebo drog u pacientů s CC=0-1</v>
      </c>
    </row>
    <row r="142" spans="1:2" x14ac:dyDescent="0.25">
      <c r="A142" s="326" t="s">
        <v>238</v>
      </c>
      <c r="B142" s="327" t="str">
        <f>VLOOKUP(A142,diagnósy!$A$4:$C$46,3,0)</f>
        <v>Poruchy způsobené více drogami - syndrom závislosti</v>
      </c>
    </row>
    <row r="143" spans="1:2" x14ac:dyDescent="0.25">
      <c r="A143" s="324" t="s">
        <v>187</v>
      </c>
      <c r="B143" s="325" t="str">
        <f>VLOOKUP(A143,'HP 2022'!$A$3:$K$54,11,0)</f>
        <v>Akutní psychiatrická péče 6-10 dnů a zvýšená psychiatrická péče pro nadužívání alkoholu, léků nebo drog</v>
      </c>
    </row>
    <row r="144" spans="1:2" x14ac:dyDescent="0.25">
      <c r="A144" s="326" t="s">
        <v>236</v>
      </c>
      <c r="B144" s="327" t="str">
        <f>VLOOKUP(A144,diagnósy!$A$4:$C$46,3,0)</f>
        <v>Poruchy způsobené sedativy n. hypnotiky - škodlivé použití</v>
      </c>
    </row>
    <row r="145" spans="1:2" x14ac:dyDescent="0.25">
      <c r="A145" s="324" t="s">
        <v>188</v>
      </c>
      <c r="B145" s="325" t="str">
        <f>VLOOKUP(A145,'HP 2022'!$A$3:$K$54,11,0)</f>
        <v>Toxické účinky u pacientů s CC=3-4</v>
      </c>
    </row>
    <row r="146" spans="1:2" x14ac:dyDescent="0.25">
      <c r="A146" s="326" t="s">
        <v>278</v>
      </c>
      <c r="B146" s="327" t="str">
        <f>VLOOKUP(A146,diagnósy!$A$4:$C$46,3,0)</f>
        <v>Otrava léčivy - jiná antiepileptická a sedativně-hypnotická léčiva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2:A10"/>
  <sheetViews>
    <sheetView workbookViewId="0">
      <selection activeCell="A13" sqref="A13"/>
    </sheetView>
  </sheetViews>
  <sheetFormatPr defaultRowHeight="15" x14ac:dyDescent="0.25"/>
  <cols>
    <col min="1" max="1" width="88.85546875" customWidth="1"/>
  </cols>
  <sheetData>
    <row r="2" spans="1:1" ht="15.75" x14ac:dyDescent="0.25">
      <c r="A2" s="328" t="s">
        <v>383</v>
      </c>
    </row>
    <row r="3" spans="1:1" x14ac:dyDescent="0.25">
      <c r="A3" s="329" t="s">
        <v>384</v>
      </c>
    </row>
    <row r="4" spans="1:1" x14ac:dyDescent="0.25">
      <c r="A4" s="329" t="s">
        <v>385</v>
      </c>
    </row>
    <row r="5" spans="1:1" x14ac:dyDescent="0.25">
      <c r="A5" s="329" t="s">
        <v>386</v>
      </c>
    </row>
    <row r="6" spans="1:1" x14ac:dyDescent="0.25">
      <c r="A6" s="329" t="s">
        <v>387</v>
      </c>
    </row>
    <row r="7" spans="1:1" x14ac:dyDescent="0.25">
      <c r="A7" s="329" t="s">
        <v>388</v>
      </c>
    </row>
    <row r="8" spans="1:1" x14ac:dyDescent="0.25">
      <c r="A8" s="329" t="s">
        <v>389</v>
      </c>
    </row>
    <row r="9" spans="1:1" x14ac:dyDescent="0.25">
      <c r="A9" s="329" t="s">
        <v>390</v>
      </c>
    </row>
    <row r="10" spans="1:1" x14ac:dyDescent="0.25">
      <c r="A10" s="329" t="s">
        <v>391</v>
      </c>
    </row>
  </sheetData>
  <hyperlinks>
    <hyperlink ref="A3" r:id="rId1" display="https://mkn10.uzis.cz/prohlizec/F50" xr:uid="{00000000-0004-0000-0A00-000000000000}"/>
    <hyperlink ref="A4" r:id="rId2" display="https://mkn10.uzis.cz/prohlizec/F50" xr:uid="{00000000-0004-0000-0A00-000001000000}"/>
    <hyperlink ref="A5" r:id="rId3" display="https://mkn10.uzis.cz/prohlizec/F50" xr:uid="{00000000-0004-0000-0A00-000002000000}"/>
    <hyperlink ref="A6" r:id="rId4" display="https://mkn10.uzis.cz/prohlizec/F50" xr:uid="{00000000-0004-0000-0A00-000003000000}"/>
    <hyperlink ref="A7" r:id="rId5" display="https://mkn10.uzis.cz/prohlizec/F50" xr:uid="{00000000-0004-0000-0A00-000004000000}"/>
    <hyperlink ref="A8" r:id="rId6" display="https://mkn10.uzis.cz/prohlizec/F50" xr:uid="{00000000-0004-0000-0A00-000005000000}"/>
    <hyperlink ref="A9" r:id="rId7" display="https://mkn10.uzis.cz/prohlizec/F50" xr:uid="{00000000-0004-0000-0A00-000006000000}"/>
    <hyperlink ref="A10" r:id="rId8" display="https://mkn10.uzis.cz/prohlizec/F50" xr:uid="{00000000-0004-0000-0A00-000007000000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</vt:i4>
      </vt:variant>
    </vt:vector>
  </HeadingPairs>
  <TitlesOfParts>
    <vt:vector size="13" baseType="lpstr">
      <vt:lpstr>lůžka </vt:lpstr>
      <vt:lpstr>EP2 </vt:lpstr>
      <vt:lpstr>obložnost věk</vt:lpstr>
      <vt:lpstr>Amb_ Výkony</vt:lpstr>
      <vt:lpstr>Hosp Výkony</vt:lpstr>
      <vt:lpstr>Vlastní vyžádaná péče</vt:lpstr>
      <vt:lpstr>Výnosy</vt:lpstr>
      <vt:lpstr>Náklady</vt:lpstr>
      <vt:lpstr>HP 2022</vt:lpstr>
      <vt:lpstr>diagnósy</vt:lpstr>
      <vt:lpstr>DRG a diag</vt:lpstr>
      <vt:lpstr>Dg</vt:lpstr>
      <vt:lpstr>'obložnost věk'!Oblast_tisku</vt:lpstr>
    </vt:vector>
  </TitlesOfParts>
  <Company>FN Motol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koudelkova48168</dc:creator>
  <cp:lastModifiedBy>Káňa Jaroslav, Ing., MHA</cp:lastModifiedBy>
  <cp:lastPrinted>2023-08-25T09:50:59Z</cp:lastPrinted>
  <dcterms:created xsi:type="dcterms:W3CDTF">2023-08-24T10:39:19Z</dcterms:created>
  <dcterms:modified xsi:type="dcterms:W3CDTF">2024-07-31T06:15:25Z</dcterms:modified>
</cp:coreProperties>
</file>