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M2" sheetId="2" r:id="rId1"/>
    <sheet name="List1" sheetId="5" r:id="rId2"/>
  </sheets>
  <definedNames>
    <definedName name="_xlnm.Print_Titles" localSheetId="0">'M2'!$12:$12</definedName>
  </definedNames>
  <calcPr calcId="125725"/>
</workbook>
</file>

<file path=xl/calcChain.xml><?xml version="1.0" encoding="utf-8"?>
<calcChain xmlns="http://schemas.openxmlformats.org/spreadsheetml/2006/main">
  <c r="F53" i="2"/>
  <c r="H53"/>
  <c r="I53" s="1"/>
  <c r="F54"/>
  <c r="H54"/>
  <c r="F55"/>
  <c r="H55"/>
  <c r="F56"/>
  <c r="H56"/>
  <c r="F57"/>
  <c r="H57"/>
  <c r="F58"/>
  <c r="H58"/>
  <c r="F59"/>
  <c r="H59"/>
  <c r="F60"/>
  <c r="H60"/>
  <c r="I68"/>
  <c r="H45"/>
  <c r="F45"/>
  <c r="I60" l="1"/>
  <c r="I58"/>
  <c r="I57"/>
  <c r="I55"/>
  <c r="I54"/>
  <c r="I59"/>
  <c r="I56"/>
  <c r="I65"/>
  <c r="I45"/>
  <c r="H47"/>
  <c r="D25"/>
  <c r="D26"/>
  <c r="H17"/>
  <c r="F17"/>
  <c r="H16"/>
  <c r="F16"/>
  <c r="I16" l="1"/>
  <c r="I17"/>
  <c r="F47"/>
  <c r="I47" s="1"/>
  <c r="H18" l="1"/>
  <c r="F18"/>
  <c r="I18" l="1"/>
  <c r="F48" l="1"/>
  <c r="H25"/>
  <c r="H26"/>
  <c r="H48" l="1"/>
  <c r="I48" s="1"/>
  <c r="F25"/>
  <c r="I25" s="1"/>
  <c r="F26"/>
  <c r="I26" s="1"/>
  <c r="H41" l="1"/>
  <c r="H42"/>
  <c r="H43"/>
  <c r="H44"/>
  <c r="H46"/>
  <c r="F41"/>
  <c r="F42"/>
  <c r="F43"/>
  <c r="F44"/>
  <c r="F46"/>
  <c r="H34"/>
  <c r="H36"/>
  <c r="H37"/>
  <c r="F36"/>
  <c r="F37"/>
  <c r="H19"/>
  <c r="H20"/>
  <c r="H21"/>
  <c r="H22"/>
  <c r="H23"/>
  <c r="H24"/>
  <c r="H28"/>
  <c r="H29"/>
  <c r="H30"/>
  <c r="H31"/>
  <c r="F19"/>
  <c r="F20"/>
  <c r="F21"/>
  <c r="F22"/>
  <c r="F23"/>
  <c r="F24"/>
  <c r="F28"/>
  <c r="F29"/>
  <c r="F30"/>
  <c r="F31"/>
  <c r="H51"/>
  <c r="F51"/>
  <c r="H50"/>
  <c r="F50"/>
  <c r="H40"/>
  <c r="F40"/>
  <c r="F34"/>
  <c r="F61" l="1"/>
  <c r="H61"/>
  <c r="I46"/>
  <c r="I42"/>
  <c r="I44"/>
  <c r="I30"/>
  <c r="I41"/>
  <c r="I31"/>
  <c r="I24"/>
  <c r="I20"/>
  <c r="I37"/>
  <c r="I28"/>
  <c r="I21"/>
  <c r="I43"/>
  <c r="I23"/>
  <c r="I29"/>
  <c r="I22"/>
  <c r="I19"/>
  <c r="I67"/>
  <c r="I36"/>
  <c r="I50"/>
  <c r="I51"/>
  <c r="I40"/>
  <c r="I34"/>
  <c r="I66" l="1"/>
  <c r="I69" s="1"/>
  <c r="I61"/>
  <c r="I62" s="1"/>
  <c r="I63" s="1"/>
</calcChain>
</file>

<file path=xl/sharedStrings.xml><?xml version="1.0" encoding="utf-8"?>
<sst xmlns="http://schemas.openxmlformats.org/spreadsheetml/2006/main" count="73" uniqueCount="60">
  <si>
    <t>Název</t>
  </si>
  <si>
    <t>Celkem</t>
  </si>
  <si>
    <t>Trubka Cu průměr 18x1</t>
  </si>
  <si>
    <t>Pájka Ag 45 + pasta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</si>
  <si>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</si>
  <si>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</si>
  <si>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</si>
  <si>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</si>
  <si>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</si>
  <si>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</si>
  <si>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Armatury Cu do pr. 18</t>
  </si>
  <si>
    <t>Příchytky Rabovský</t>
  </si>
  <si>
    <t>Zakreslení skutečného stavu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</si>
  <si>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</si>
  <si>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</si>
  <si>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</si>
  <si>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</si>
  <si>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</si>
  <si>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</si>
  <si>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</si>
  <si>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</si>
  <si>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</si>
  <si>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</si>
  <si>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Ocelový chránič 26x2,6- trubka svař.3/4", pr.18</t>
  </si>
  <si>
    <t>Ocelový chránič 44x3,2- trubka svař.5/4", pr.28</t>
  </si>
  <si>
    <t>Položkový rozpočet</t>
  </si>
  <si>
    <t>Akce:</t>
  </si>
  <si>
    <t>Specifikace:</t>
  </si>
  <si>
    <t>Montážní materiál pro vsazení ventilové skříně - trubka Cu, armatury, pájka Ag 45 + pasta apod.</t>
  </si>
  <si>
    <t>Revize plynová</t>
  </si>
  <si>
    <t>1.NP</t>
  </si>
  <si>
    <t>Potrubní rozvody</t>
  </si>
  <si>
    <t>Vsazení ventilových skříní</t>
  </si>
  <si>
    <t>Skříň ventilová 3x plyn bez snímače tlaku ( 3x ventil R 253 1/2", 3x připojení zálohy)</t>
  </si>
  <si>
    <t xml:space="preserve">Skříň ventilová 2x plyn se snímači tlaku ( 2x ventil R 253 1/2", 2x připojení zálohy, 2x čidlo snímání tlaku) </t>
  </si>
  <si>
    <t>Skříň ventilová 3x plyn se snímači tlaku ( 3x ventil R 253 1/2", 3x připojení zálohy, 3x čidlo snímání tlaku)</t>
  </si>
  <si>
    <t>Budova M2</t>
  </si>
  <si>
    <t xml:space="preserve">2.NP </t>
  </si>
  <si>
    <t xml:space="preserve">3.NP </t>
  </si>
  <si>
    <t>Skříň ventilová 4x plyn se snímači tlaku ( 4x ventil R 253 1/2", 4x připojení zálohy, 3x čidlo snímání tlaku)</t>
  </si>
  <si>
    <t>;</t>
  </si>
  <si>
    <t>Demontáž stávajícího potrubí</t>
  </si>
  <si>
    <t xml:space="preserve">Trubka Cu průměr 12x1 </t>
  </si>
  <si>
    <t>Profuk dusíkem</t>
  </si>
  <si>
    <t>Ochranný plyn pro pájení Cu trubek dle EN 7396-1</t>
  </si>
  <si>
    <t>Trubka Cu průměr   8x1</t>
  </si>
  <si>
    <t>Příchytky Rabovský (překotvení stávajícího potrubí - od stoupacího potrubí z 1.PP po stroupací potrubí pro budovu M2 - cca 4x 30m v chodbě)</t>
  </si>
  <si>
    <t xml:space="preserve">Demontáž stávajících ventilů - stávající uzávěry úseků </t>
  </si>
  <si>
    <t>Bed nead units/Lůžkové rampy</t>
  </si>
  <si>
    <t>Příl.č.1 nab.č. 11000706</t>
  </si>
  <si>
    <t>Příchytky Rabovský (překotvení stávajícího potrubí - stoupací potrubí v 2.NP včetně rozvodů po chodbě na stěně)</t>
  </si>
  <si>
    <t>Příchytky Rabovský (kotvení nového potrubí v délce 45m a překotvení stávajícího potrubí - cca 3x 5m)</t>
  </si>
  <si>
    <t xml:space="preserve">Demontáž stávajících ventilů a redukčního ventilu - stávající uzávěry úseků </t>
  </si>
  <si>
    <t>Zkouška těsnosti - závěr.</t>
  </si>
  <si>
    <t>Tlaková zkouška- úseková</t>
  </si>
  <si>
    <t>Nátěry, značení potrubí (nové rozvody), kontrola a přeznačení stávajících rozvodů</t>
  </si>
  <si>
    <t xml:space="preserve">DPH 20% </t>
  </si>
  <si>
    <t>Součet v Kč včetně DPH</t>
  </si>
  <si>
    <t>FN Olomouc - Budova M2</t>
  </si>
  <si>
    <t>Odstranění závad z revize 022,5P/11/10/766- Rozvody M2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</si>
</sst>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9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3" fontId="0" fillId="0" borderId="0" xfId="0" applyNumberFormat="1"/>
    <xf numFmtId="3" fontId="0" fillId="0" borderId="2" xfId="0" applyNumberFormat="1" applyFill="1" applyBorder="1"/>
    <xf numFmtId="3" fontId="0" fillId="0" borderId="2" xfId="0" applyNumberFormat="1" applyBorder="1"/>
    <xf numFmtId="3" fontId="0" fillId="0" borderId="3" xfId="0" applyNumberFormat="1" applyFill="1" applyBorder="1"/>
    <xf numFmtId="3" fontId="1" fillId="2" borderId="4" xfId="0" applyNumberFormat="1" applyFont="1" applyFill="1" applyBorder="1"/>
    <xf numFmtId="3" fontId="3" fillId="2" borderId="4" xfId="0" applyNumberFormat="1" applyFont="1" applyFill="1" applyBorder="1"/>
    <xf numFmtId="42" fontId="0" fillId="0" borderId="5" xfId="0" applyNumberFormat="1" applyFill="1" applyBorder="1"/>
    <xf numFmtId="42" fontId="1" fillId="2" borderId="6" xfId="0" applyNumberFormat="1" applyFont="1" applyFill="1" applyBorder="1"/>
    <xf numFmtId="0" fontId="5" fillId="0" borderId="0" xfId="0" applyFont="1" applyAlignment="1">
      <alignment horizontal="left" indent="15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3" fontId="0" fillId="0" borderId="9" xfId="0" applyNumberFormat="1" applyFill="1" applyBorder="1" applyAlignment="1">
      <alignment horizontal="center"/>
    </xf>
    <xf numFmtId="3" fontId="1" fillId="2" borderId="10" xfId="0" applyNumberFormat="1" applyFont="1" applyFill="1" applyBorder="1"/>
    <xf numFmtId="0" fontId="0" fillId="0" borderId="0" xfId="0" applyFill="1"/>
    <xf numFmtId="3" fontId="1" fillId="2" borderId="11" xfId="0" applyNumberFormat="1" applyFont="1" applyFill="1" applyBorder="1"/>
    <xf numFmtId="3" fontId="0" fillId="0" borderId="7" xfId="0" applyNumberFormat="1" applyFont="1" applyFill="1" applyBorder="1" applyAlignment="1">
      <alignment horizontal="right" wrapText="1"/>
    </xf>
    <xf numFmtId="3" fontId="0" fillId="0" borderId="0" xfId="0" applyNumberFormat="1" applyFont="1"/>
    <xf numFmtId="3" fontId="0" fillId="0" borderId="2" xfId="0" applyNumberFormat="1" applyFont="1" applyFill="1" applyBorder="1"/>
    <xf numFmtId="0" fontId="0" fillId="0" borderId="0" xfId="0" applyFont="1"/>
    <xf numFmtId="3" fontId="0" fillId="0" borderId="0" xfId="0" applyNumberFormat="1" applyAlignment="1">
      <alignment horizontal="right"/>
    </xf>
    <xf numFmtId="0" fontId="0" fillId="0" borderId="2" xfId="0" applyFill="1" applyBorder="1"/>
    <xf numFmtId="3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8" xfId="0" applyFont="1" applyFill="1" applyBorder="1" applyAlignment="1">
      <alignment wrapText="1"/>
    </xf>
    <xf numFmtId="3" fontId="0" fillId="0" borderId="7" xfId="0" applyNumberFormat="1" applyFont="1" applyFill="1" applyBorder="1"/>
    <xf numFmtId="0" fontId="8" fillId="0" borderId="7" xfId="0" applyFont="1" applyFill="1" applyBorder="1" applyAlignment="1">
      <alignment wrapText="1"/>
    </xf>
    <xf numFmtId="3" fontId="0" fillId="4" borderId="2" xfId="0" applyNumberFormat="1" applyFill="1" applyBorder="1"/>
    <xf numFmtId="42" fontId="0" fillId="4" borderId="5" xfId="0" applyNumberFormat="1" applyFill="1" applyBorder="1"/>
    <xf numFmtId="3" fontId="0" fillId="4" borderId="9" xfId="0" applyNumberFormat="1" applyFill="1" applyBorder="1" applyAlignment="1">
      <alignment horizontal="center"/>
    </xf>
    <xf numFmtId="0" fontId="3" fillId="4" borderId="8" xfId="0" applyFont="1" applyFill="1" applyBorder="1" applyAlignment="1">
      <alignment wrapText="1"/>
    </xf>
    <xf numFmtId="3" fontId="0" fillId="4" borderId="3" xfId="0" applyNumberFormat="1" applyFill="1" applyBorder="1"/>
    <xf numFmtId="3" fontId="0" fillId="4" borderId="7" xfId="0" applyNumberFormat="1" applyFont="1" applyFill="1" applyBorder="1"/>
    <xf numFmtId="0" fontId="0" fillId="4" borderId="0" xfId="0" applyFill="1"/>
    <xf numFmtId="0" fontId="0" fillId="4" borderId="7" xfId="0" applyFill="1" applyBorder="1" applyAlignment="1">
      <alignment wrapText="1"/>
    </xf>
    <xf numFmtId="3" fontId="0" fillId="4" borderId="7" xfId="0" applyNumberFormat="1" applyFont="1" applyFill="1" applyBorder="1" applyAlignment="1">
      <alignment horizontal="right" wrapText="1"/>
    </xf>
    <xf numFmtId="0" fontId="0" fillId="0" borderId="0" xfId="0" applyFont="1" applyFill="1"/>
    <xf numFmtId="42" fontId="3" fillId="0" borderId="0" xfId="0" applyNumberFormat="1" applyFont="1" applyFill="1"/>
    <xf numFmtId="3" fontId="0" fillId="5" borderId="9" xfId="0" applyNumberFormat="1" applyFill="1" applyBorder="1" applyAlignment="1">
      <alignment horizontal="center"/>
    </xf>
    <xf numFmtId="0" fontId="3" fillId="5" borderId="8" xfId="0" applyFont="1" applyFill="1" applyBorder="1" applyAlignment="1">
      <alignment wrapText="1"/>
    </xf>
    <xf numFmtId="3" fontId="0" fillId="5" borderId="3" xfId="0" applyNumberFormat="1" applyFill="1" applyBorder="1"/>
    <xf numFmtId="3" fontId="0" fillId="5" borderId="7" xfId="0" applyNumberFormat="1" applyFont="1" applyFill="1" applyBorder="1"/>
    <xf numFmtId="3" fontId="0" fillId="5" borderId="2" xfId="0" applyNumberFormat="1" applyFill="1" applyBorder="1"/>
    <xf numFmtId="42" fontId="0" fillId="5" borderId="5" xfId="0" applyNumberFormat="1" applyFill="1" applyBorder="1"/>
    <xf numFmtId="0" fontId="3" fillId="5" borderId="7" xfId="0" applyFont="1" applyFill="1" applyBorder="1" applyAlignment="1">
      <alignment wrapText="1"/>
    </xf>
    <xf numFmtId="3" fontId="0" fillId="5" borderId="2" xfId="0" applyNumberFormat="1" applyFont="1" applyFill="1" applyBorder="1"/>
    <xf numFmtId="0" fontId="0" fillId="0" borderId="8" xfId="0" applyFill="1" applyBorder="1" applyAlignment="1">
      <alignment wrapText="1"/>
    </xf>
    <xf numFmtId="4" fontId="0" fillId="0" borderId="2" xfId="0" applyNumberFormat="1" applyFill="1" applyBorder="1"/>
    <xf numFmtId="3" fontId="4" fillId="0" borderId="0" xfId="0" applyNumberFormat="1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0" fillId="0" borderId="0" xfId="0" applyNumberFormat="1" applyFill="1"/>
    <xf numFmtId="0" fontId="0" fillId="0" borderId="18" xfId="0" applyFill="1" applyBorder="1" applyAlignment="1">
      <alignment wrapText="1"/>
    </xf>
    <xf numFmtId="42" fontId="4" fillId="0" borderId="19" xfId="0" applyNumberFormat="1" applyFont="1" applyFill="1" applyBorder="1"/>
    <xf numFmtId="0" fontId="1" fillId="0" borderId="19" xfId="0" applyFont="1" applyFill="1" applyBorder="1"/>
    <xf numFmtId="42" fontId="3" fillId="0" borderId="20" xfId="0" applyNumberFormat="1" applyFont="1" applyFill="1" applyBorder="1"/>
    <xf numFmtId="0" fontId="1" fillId="0" borderId="0" xfId="0" applyFont="1" applyFill="1" applyBorder="1"/>
    <xf numFmtId="42" fontId="3" fillId="0" borderId="0" xfId="0" applyNumberFormat="1" applyFont="1" applyFill="1" applyBorder="1"/>
    <xf numFmtId="3" fontId="0" fillId="6" borderId="0" xfId="0" applyNumberFormat="1" applyFill="1"/>
    <xf numFmtId="3" fontId="0" fillId="6" borderId="0" xfId="0" applyNumberFormat="1" applyFill="1" applyAlignment="1">
      <alignment horizontal="right"/>
    </xf>
    <xf numFmtId="49" fontId="0" fillId="0" borderId="16" xfId="0" applyNumberFormat="1" applyBorder="1" applyAlignment="1"/>
    <xf numFmtId="49" fontId="0" fillId="0" borderId="17" xfId="0" applyNumberFormat="1" applyBorder="1" applyAlignment="1"/>
    <xf numFmtId="49" fontId="0" fillId="0" borderId="7" xfId="0" applyNumberForma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99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2181225" y="190500"/>
          <a:ext cx="3714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22764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9965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9450" y="19050"/>
          <a:ext cx="895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"/>
  <sheetViews>
    <sheetView tabSelected="1" topLeftCell="A40" workbookViewId="0">
      <selection activeCell="A53" sqref="A53:I60"/>
    </sheetView>
  </sheetViews>
  <sheetFormatPr defaultRowHeight="12.75"/>
  <cols>
    <col min="1" max="2" width="6.85546875" customWidth="1"/>
    <col min="3" max="3" width="45.7109375" customWidth="1"/>
    <col min="4" max="4" width="5.28515625" customWidth="1"/>
    <col min="5" max="5" width="12.7109375" style="23" customWidth="1"/>
    <col min="6" max="6" width="11.42578125" customWidth="1"/>
    <col min="7" max="7" width="8.85546875" customWidth="1"/>
    <col min="8" max="8" width="9.42578125" customWidth="1"/>
    <col min="9" max="9" width="14.140625" customWidth="1"/>
    <col min="10" max="10" width="9.42578125" customWidth="1"/>
  </cols>
  <sheetData>
    <row r="1" spans="1:10">
      <c r="C1" s="11"/>
      <c r="E1" s="21"/>
      <c r="F1" s="3"/>
      <c r="G1" s="3"/>
      <c r="H1" s="3"/>
      <c r="I1" s="3"/>
    </row>
    <row r="2" spans="1:10">
      <c r="E2" s="21"/>
      <c r="F2" s="3"/>
      <c r="G2" s="3"/>
      <c r="H2" s="3"/>
      <c r="I2" s="3"/>
    </row>
    <row r="3" spans="1:10">
      <c r="E3" s="21"/>
      <c r="F3" s="3"/>
      <c r="G3" s="3"/>
      <c r="H3" s="3"/>
      <c r="I3" s="3"/>
    </row>
    <row r="4" spans="1:10">
      <c r="C4" s="12" t="s">
        <v>18</v>
      </c>
      <c r="E4" s="21"/>
      <c r="F4" s="3"/>
      <c r="G4" s="3"/>
      <c r="H4" s="3"/>
      <c r="I4" s="3"/>
    </row>
    <row r="5" spans="1:10">
      <c r="C5" s="13" t="s">
        <v>14</v>
      </c>
      <c r="E5" s="21"/>
      <c r="F5" s="3"/>
      <c r="G5" s="3"/>
      <c r="H5" s="3"/>
    </row>
    <row r="6" spans="1:10">
      <c r="C6" s="13"/>
      <c r="E6" s="21"/>
      <c r="F6" s="3"/>
      <c r="G6" s="3"/>
      <c r="H6" s="3"/>
    </row>
    <row r="7" spans="1:10">
      <c r="C7" s="13"/>
      <c r="E7" s="21"/>
      <c r="F7" s="3"/>
      <c r="G7" s="3"/>
      <c r="H7" s="3"/>
    </row>
    <row r="8" spans="1:10">
      <c r="C8" s="2" t="s">
        <v>25</v>
      </c>
      <c r="D8" s="3"/>
      <c r="E8" s="3"/>
      <c r="F8" s="24"/>
      <c r="G8" s="3"/>
      <c r="H8" s="67"/>
      <c r="I8" s="68" t="s">
        <v>49</v>
      </c>
    </row>
    <row r="9" spans="1:10">
      <c r="D9" s="3"/>
      <c r="E9" s="3"/>
      <c r="F9" s="3"/>
      <c r="G9" s="3"/>
      <c r="H9" s="3"/>
      <c r="I9" s="3"/>
    </row>
    <row r="10" spans="1:10">
      <c r="C10" s="25" t="s">
        <v>26</v>
      </c>
      <c r="D10" s="69" t="s">
        <v>58</v>
      </c>
      <c r="E10" s="70"/>
      <c r="F10" s="70"/>
      <c r="G10" s="70"/>
      <c r="H10" s="70"/>
      <c r="I10" s="71"/>
    </row>
    <row r="11" spans="1:10" ht="13.5" thickBot="1">
      <c r="A11" s="3"/>
      <c r="B11" s="3"/>
      <c r="C11" s="25" t="s">
        <v>27</v>
      </c>
      <c r="D11" s="69" t="s">
        <v>59</v>
      </c>
      <c r="E11" s="70"/>
      <c r="F11" s="70"/>
      <c r="G11" s="70"/>
      <c r="H11" s="70"/>
      <c r="I11" s="71"/>
    </row>
    <row r="12" spans="1:10" s="31" customFormat="1">
      <c r="A12" s="26" t="s">
        <v>19</v>
      </c>
      <c r="B12" s="26" t="s">
        <v>15</v>
      </c>
      <c r="C12" s="27" t="s">
        <v>0</v>
      </c>
      <c r="D12" s="28" t="s">
        <v>5</v>
      </c>
      <c r="E12" s="29" t="s">
        <v>8</v>
      </c>
      <c r="F12" s="28" t="s">
        <v>1</v>
      </c>
      <c r="G12" s="28" t="s">
        <v>9</v>
      </c>
      <c r="H12" s="28" t="s">
        <v>1</v>
      </c>
      <c r="I12" s="30" t="s">
        <v>7</v>
      </c>
      <c r="J12"/>
    </row>
    <row r="13" spans="1:10" ht="15.75">
      <c r="A13" s="16"/>
      <c r="B13" s="16"/>
      <c r="C13" s="34" t="s">
        <v>36</v>
      </c>
      <c r="D13" s="4"/>
      <c r="E13" s="22"/>
      <c r="F13" s="4"/>
      <c r="G13" s="4"/>
      <c r="H13" s="4"/>
      <c r="I13" s="9"/>
    </row>
    <row r="14" spans="1:10">
      <c r="A14" s="46"/>
      <c r="B14" s="46"/>
      <c r="C14" s="47" t="s">
        <v>30</v>
      </c>
      <c r="D14" s="48"/>
      <c r="E14" s="49"/>
      <c r="F14" s="50"/>
      <c r="G14" s="48"/>
      <c r="H14" s="50"/>
      <c r="I14" s="51"/>
    </row>
    <row r="15" spans="1:10">
      <c r="A15" s="16"/>
      <c r="B15" s="16"/>
      <c r="C15" s="32" t="s">
        <v>31</v>
      </c>
      <c r="D15" s="6"/>
      <c r="E15" s="33"/>
      <c r="F15" s="4"/>
      <c r="G15" s="6"/>
      <c r="H15" s="4"/>
      <c r="I15" s="9"/>
    </row>
    <row r="16" spans="1:10">
      <c r="A16" s="16">
        <v>804</v>
      </c>
      <c r="B16" s="16">
        <v>20</v>
      </c>
      <c r="C16" s="14" t="s">
        <v>45</v>
      </c>
      <c r="D16" s="4">
        <v>30</v>
      </c>
      <c r="E16" s="20">
        <v>115</v>
      </c>
      <c r="F16" s="4">
        <f>D16*E16</f>
        <v>3450</v>
      </c>
      <c r="G16" s="4">
        <v>183.6</v>
      </c>
      <c r="H16" s="4">
        <f t="shared" ref="H16:H17" si="0">D16*G16</f>
        <v>5508</v>
      </c>
      <c r="I16" s="9">
        <f t="shared" ref="I16:I17" si="1">F16+H16</f>
        <v>8958</v>
      </c>
      <c r="J16" s="18"/>
    </row>
    <row r="17" spans="1:10" s="18" customFormat="1">
      <c r="A17" s="16">
        <v>804</v>
      </c>
      <c r="B17" s="16">
        <v>20</v>
      </c>
      <c r="C17" s="14" t="s">
        <v>42</v>
      </c>
      <c r="D17" s="4">
        <v>71</v>
      </c>
      <c r="E17" s="20">
        <v>184</v>
      </c>
      <c r="F17" s="4">
        <f t="shared" ref="F17" si="2">D17*E17</f>
        <v>13064</v>
      </c>
      <c r="G17" s="4">
        <v>201.6</v>
      </c>
      <c r="H17" s="4">
        <f t="shared" si="0"/>
        <v>14313.6</v>
      </c>
      <c r="I17" s="9">
        <f t="shared" si="1"/>
        <v>27377.599999999999</v>
      </c>
      <c r="J17"/>
    </row>
    <row r="18" spans="1:10">
      <c r="A18" s="16">
        <v>804</v>
      </c>
      <c r="B18" s="16">
        <v>20</v>
      </c>
      <c r="C18" s="14" t="s">
        <v>2</v>
      </c>
      <c r="D18" s="4">
        <v>26</v>
      </c>
      <c r="E18" s="20">
        <v>283</v>
      </c>
      <c r="F18" s="4">
        <f t="shared" ref="F18:F31" si="3">D18*E18</f>
        <v>7358</v>
      </c>
      <c r="G18" s="4">
        <v>249.6</v>
      </c>
      <c r="H18" s="4">
        <f t="shared" ref="H18:H31" si="4">D18*G18</f>
        <v>6489.5999999999995</v>
      </c>
      <c r="I18" s="9">
        <f t="shared" ref="I18:I31" si="5">F18+H18</f>
        <v>13847.599999999999</v>
      </c>
    </row>
    <row r="19" spans="1:10">
      <c r="A19" s="16">
        <v>804</v>
      </c>
      <c r="B19" s="16">
        <v>20</v>
      </c>
      <c r="C19" s="14" t="s">
        <v>10</v>
      </c>
      <c r="D19" s="4">
        <v>20</v>
      </c>
      <c r="E19" s="20">
        <v>67</v>
      </c>
      <c r="F19" s="4">
        <f t="shared" si="3"/>
        <v>1340</v>
      </c>
      <c r="G19" s="4">
        <v>115.2</v>
      </c>
      <c r="H19" s="4">
        <f t="shared" si="4"/>
        <v>2304</v>
      </c>
      <c r="I19" s="9">
        <f t="shared" si="5"/>
        <v>3644</v>
      </c>
      <c r="J19" s="18"/>
    </row>
    <row r="20" spans="1:10" s="18" customFormat="1">
      <c r="A20" s="16">
        <v>804</v>
      </c>
      <c r="B20" s="16">
        <v>20</v>
      </c>
      <c r="C20" s="14" t="s">
        <v>3</v>
      </c>
      <c r="D20" s="55">
        <v>0.4</v>
      </c>
      <c r="E20" s="20">
        <v>20240</v>
      </c>
      <c r="F20" s="4">
        <f t="shared" si="3"/>
        <v>8096</v>
      </c>
      <c r="G20" s="4">
        <v>168</v>
      </c>
      <c r="H20" s="4">
        <f t="shared" si="4"/>
        <v>67.2</v>
      </c>
      <c r="I20" s="9">
        <f t="shared" si="5"/>
        <v>8163.2</v>
      </c>
      <c r="J20"/>
    </row>
    <row r="21" spans="1:10">
      <c r="A21" s="16">
        <v>804</v>
      </c>
      <c r="B21" s="16">
        <v>20</v>
      </c>
      <c r="C21" s="14" t="s">
        <v>23</v>
      </c>
      <c r="D21" s="4">
        <v>3</v>
      </c>
      <c r="E21" s="20">
        <v>147</v>
      </c>
      <c r="F21" s="4">
        <f t="shared" si="3"/>
        <v>441</v>
      </c>
      <c r="G21" s="4">
        <v>100.8</v>
      </c>
      <c r="H21" s="4">
        <f t="shared" si="4"/>
        <v>302.39999999999998</v>
      </c>
      <c r="I21" s="9">
        <f t="shared" si="5"/>
        <v>743.4</v>
      </c>
    </row>
    <row r="22" spans="1:10">
      <c r="A22" s="16">
        <v>804</v>
      </c>
      <c r="B22" s="16">
        <v>20</v>
      </c>
      <c r="C22" s="14" t="s">
        <v>24</v>
      </c>
      <c r="D22" s="4">
        <v>1</v>
      </c>
      <c r="E22" s="20">
        <v>276</v>
      </c>
      <c r="F22" s="4">
        <f t="shared" si="3"/>
        <v>276</v>
      </c>
      <c r="G22" s="4">
        <v>121.2</v>
      </c>
      <c r="H22" s="4">
        <f t="shared" si="4"/>
        <v>121.2</v>
      </c>
      <c r="I22" s="9">
        <f t="shared" si="5"/>
        <v>397.2</v>
      </c>
      <c r="J22" s="18"/>
    </row>
    <row r="23" spans="1:10" s="18" customFormat="1" ht="38.25">
      <c r="A23" s="16">
        <v>804</v>
      </c>
      <c r="B23" s="16">
        <v>20</v>
      </c>
      <c r="C23" s="14" t="s">
        <v>46</v>
      </c>
      <c r="D23" s="4">
        <v>48</v>
      </c>
      <c r="E23" s="20">
        <v>17.600000000000001</v>
      </c>
      <c r="F23" s="4">
        <f t="shared" si="3"/>
        <v>844.80000000000007</v>
      </c>
      <c r="G23" s="4">
        <v>67.2</v>
      </c>
      <c r="H23" s="4">
        <f t="shared" si="4"/>
        <v>3225.6000000000004</v>
      </c>
      <c r="I23" s="9">
        <f t="shared" si="5"/>
        <v>4070.4000000000005</v>
      </c>
    </row>
    <row r="24" spans="1:10" s="18" customFormat="1" ht="25.5">
      <c r="A24" s="16">
        <v>804</v>
      </c>
      <c r="B24" s="16">
        <v>20</v>
      </c>
      <c r="C24" s="14" t="s">
        <v>47</v>
      </c>
      <c r="D24" s="4">
        <v>9</v>
      </c>
      <c r="E24" s="20">
        <v>345</v>
      </c>
      <c r="F24" s="4">
        <f t="shared" si="3"/>
        <v>3105</v>
      </c>
      <c r="G24" s="4">
        <v>550</v>
      </c>
      <c r="H24" s="4">
        <f t="shared" si="4"/>
        <v>4950</v>
      </c>
      <c r="I24" s="9">
        <f t="shared" si="5"/>
        <v>8055</v>
      </c>
      <c r="J24"/>
    </row>
    <row r="25" spans="1:10">
      <c r="A25" s="16">
        <v>804</v>
      </c>
      <c r="B25" s="16">
        <v>20</v>
      </c>
      <c r="C25" s="15" t="s">
        <v>43</v>
      </c>
      <c r="D25" s="5">
        <f>SUM(D16:D18)</f>
        <v>127</v>
      </c>
      <c r="E25" s="20">
        <v>5</v>
      </c>
      <c r="F25" s="4">
        <f t="shared" si="3"/>
        <v>635</v>
      </c>
      <c r="G25" s="5">
        <v>10</v>
      </c>
      <c r="H25" s="4">
        <f t="shared" si="4"/>
        <v>1270</v>
      </c>
      <c r="I25" s="9">
        <f t="shared" si="5"/>
        <v>1905</v>
      </c>
    </row>
    <row r="26" spans="1:10">
      <c r="A26" s="16">
        <v>804</v>
      </c>
      <c r="B26" s="16">
        <v>20</v>
      </c>
      <c r="C26" s="15" t="s">
        <v>44</v>
      </c>
      <c r="D26" s="5">
        <f>SUM(D16:D18)</f>
        <v>127</v>
      </c>
      <c r="E26" s="20">
        <v>7</v>
      </c>
      <c r="F26" s="4">
        <f t="shared" si="3"/>
        <v>889</v>
      </c>
      <c r="G26" s="5">
        <v>11</v>
      </c>
      <c r="H26" s="4">
        <f t="shared" si="4"/>
        <v>1397</v>
      </c>
      <c r="I26" s="9">
        <f t="shared" si="5"/>
        <v>2286</v>
      </c>
    </row>
    <row r="27" spans="1:10">
      <c r="A27" s="16"/>
      <c r="B27" s="16"/>
      <c r="C27" s="32" t="s">
        <v>32</v>
      </c>
      <c r="D27" s="6"/>
      <c r="E27" s="33"/>
      <c r="F27" s="4"/>
      <c r="G27" s="6"/>
      <c r="H27" s="4"/>
      <c r="I27" s="9"/>
    </row>
    <row r="28" spans="1:10" ht="25.5">
      <c r="A28" s="16">
        <v>804</v>
      </c>
      <c r="B28" s="16">
        <v>20</v>
      </c>
      <c r="C28" s="15" t="s">
        <v>33</v>
      </c>
      <c r="D28" s="5">
        <v>2</v>
      </c>
      <c r="E28" s="20">
        <v>20569</v>
      </c>
      <c r="F28" s="4">
        <f t="shared" si="3"/>
        <v>41138</v>
      </c>
      <c r="G28" s="5">
        <v>620</v>
      </c>
      <c r="H28" s="4">
        <f t="shared" si="4"/>
        <v>1240</v>
      </c>
      <c r="I28" s="9">
        <f t="shared" si="5"/>
        <v>42378</v>
      </c>
      <c r="J28" s="18"/>
    </row>
    <row r="29" spans="1:10" s="18" customFormat="1" ht="25.5">
      <c r="A29" s="16">
        <v>804</v>
      </c>
      <c r="B29" s="16">
        <v>20</v>
      </c>
      <c r="C29" s="15" t="s">
        <v>34</v>
      </c>
      <c r="D29" s="5">
        <v>2</v>
      </c>
      <c r="E29" s="20">
        <v>24500</v>
      </c>
      <c r="F29" s="4">
        <f t="shared" si="3"/>
        <v>49000</v>
      </c>
      <c r="G29" s="5">
        <v>585</v>
      </c>
      <c r="H29" s="4">
        <f t="shared" si="4"/>
        <v>1170</v>
      </c>
      <c r="I29" s="9">
        <f t="shared" si="5"/>
        <v>50170</v>
      </c>
      <c r="J29"/>
    </row>
    <row r="30" spans="1:10" ht="25.5">
      <c r="A30" s="16">
        <v>804</v>
      </c>
      <c r="B30" s="16">
        <v>20</v>
      </c>
      <c r="C30" s="15" t="s">
        <v>35</v>
      </c>
      <c r="D30" s="5">
        <v>1</v>
      </c>
      <c r="E30" s="20">
        <v>34769</v>
      </c>
      <c r="F30" s="4">
        <f t="shared" si="3"/>
        <v>34769</v>
      </c>
      <c r="G30" s="5">
        <v>620</v>
      </c>
      <c r="H30" s="4">
        <f t="shared" si="4"/>
        <v>620</v>
      </c>
      <c r="I30" s="9">
        <f t="shared" si="5"/>
        <v>35389</v>
      </c>
    </row>
    <row r="31" spans="1:10" ht="25.5">
      <c r="A31" s="16">
        <v>804</v>
      </c>
      <c r="B31" s="16">
        <v>20</v>
      </c>
      <c r="C31" s="15" t="s">
        <v>28</v>
      </c>
      <c r="D31" s="5">
        <v>5</v>
      </c>
      <c r="E31" s="20">
        <v>2626</v>
      </c>
      <c r="F31" s="4">
        <f t="shared" si="3"/>
        <v>13130</v>
      </c>
      <c r="G31" s="5">
        <v>2974</v>
      </c>
      <c r="H31" s="4">
        <f t="shared" si="4"/>
        <v>14870</v>
      </c>
      <c r="I31" s="9">
        <f t="shared" si="5"/>
        <v>28000</v>
      </c>
      <c r="J31" s="18"/>
    </row>
    <row r="32" spans="1:10">
      <c r="A32" s="46"/>
      <c r="B32" s="46"/>
      <c r="C32" s="52" t="s">
        <v>37</v>
      </c>
      <c r="D32" s="50"/>
      <c r="E32" s="53"/>
      <c r="F32" s="50"/>
      <c r="G32" s="50"/>
      <c r="H32" s="50"/>
      <c r="I32" s="51"/>
    </row>
    <row r="33" spans="1:10" s="18" customFormat="1">
      <c r="A33" s="37"/>
      <c r="B33" s="37"/>
      <c r="C33" s="38" t="s">
        <v>31</v>
      </c>
      <c r="D33" s="39"/>
      <c r="E33" s="40"/>
      <c r="F33" s="35"/>
      <c r="G33" s="39"/>
      <c r="H33" s="35"/>
      <c r="I33" s="36"/>
    </row>
    <row r="34" spans="1:10" s="18" customFormat="1" ht="38.25">
      <c r="A34" s="16">
        <v>804</v>
      </c>
      <c r="B34" s="16">
        <v>20</v>
      </c>
      <c r="C34" s="14" t="s">
        <v>50</v>
      </c>
      <c r="D34" s="4">
        <v>16</v>
      </c>
      <c r="E34" s="20">
        <v>17.600000000000001</v>
      </c>
      <c r="F34" s="4">
        <f t="shared" ref="F34:F37" si="6">D34*E34</f>
        <v>281.60000000000002</v>
      </c>
      <c r="G34" s="4">
        <v>67.2</v>
      </c>
      <c r="H34" s="4">
        <f t="shared" ref="H34:H37" si="7">D34*G34</f>
        <v>1075.2</v>
      </c>
      <c r="I34" s="9">
        <f t="shared" ref="I34:I37" si="8">F34+H34</f>
        <v>1356.8000000000002</v>
      </c>
    </row>
    <row r="35" spans="1:10">
      <c r="A35" s="16"/>
      <c r="B35" s="16"/>
      <c r="C35" s="32" t="s">
        <v>32</v>
      </c>
      <c r="D35" s="6"/>
      <c r="E35" s="33"/>
      <c r="F35" s="35"/>
      <c r="G35" s="6"/>
      <c r="H35" s="35"/>
      <c r="I35" s="36"/>
    </row>
    <row r="36" spans="1:10" ht="25.5">
      <c r="A36" s="16">
        <v>804</v>
      </c>
      <c r="B36" s="16">
        <v>20</v>
      </c>
      <c r="C36" s="15" t="s">
        <v>34</v>
      </c>
      <c r="D36" s="5">
        <v>1</v>
      </c>
      <c r="E36" s="20">
        <v>24500</v>
      </c>
      <c r="F36" s="35">
        <f t="shared" si="6"/>
        <v>24500</v>
      </c>
      <c r="G36" s="5">
        <v>585</v>
      </c>
      <c r="H36" s="35">
        <f t="shared" si="7"/>
        <v>585</v>
      </c>
      <c r="I36" s="36">
        <f t="shared" si="8"/>
        <v>25085</v>
      </c>
    </row>
    <row r="37" spans="1:10" s="41" customFormat="1" ht="25.5">
      <c r="A37" s="16">
        <v>804</v>
      </c>
      <c r="B37" s="16">
        <v>20</v>
      </c>
      <c r="C37" s="15" t="s">
        <v>28</v>
      </c>
      <c r="D37" s="5">
        <v>1</v>
      </c>
      <c r="E37" s="20">
        <v>2626</v>
      </c>
      <c r="F37" s="35">
        <f t="shared" si="6"/>
        <v>2626</v>
      </c>
      <c r="G37" s="5">
        <v>2974</v>
      </c>
      <c r="H37" s="35">
        <f t="shared" si="7"/>
        <v>2974</v>
      </c>
      <c r="I37" s="36">
        <f t="shared" si="8"/>
        <v>5600</v>
      </c>
    </row>
    <row r="38" spans="1:10">
      <c r="A38" s="46"/>
      <c r="B38" s="46"/>
      <c r="C38" s="52" t="s">
        <v>38</v>
      </c>
      <c r="D38" s="50"/>
      <c r="E38" s="53"/>
      <c r="F38" s="50"/>
      <c r="G38" s="50"/>
      <c r="H38" s="50"/>
      <c r="I38" s="51"/>
      <c r="J38" s="18"/>
    </row>
    <row r="39" spans="1:10" s="41" customFormat="1">
      <c r="A39" s="37"/>
      <c r="B39" s="37"/>
      <c r="C39" s="38" t="s">
        <v>31</v>
      </c>
      <c r="D39" s="39"/>
      <c r="E39" s="40"/>
      <c r="F39" s="35"/>
      <c r="G39" s="39"/>
      <c r="H39" s="35"/>
      <c r="I39" s="36"/>
      <c r="J39" s="18"/>
    </row>
    <row r="40" spans="1:10" s="18" customFormat="1" ht="25.5">
      <c r="A40" s="16">
        <v>804</v>
      </c>
      <c r="B40" s="16">
        <v>20</v>
      </c>
      <c r="C40" s="14" t="s">
        <v>51</v>
      </c>
      <c r="D40" s="4">
        <v>28</v>
      </c>
      <c r="E40" s="20">
        <v>17.600000000000001</v>
      </c>
      <c r="F40" s="4">
        <f t="shared" ref="F40:F48" si="9">D40*E40</f>
        <v>492.80000000000007</v>
      </c>
      <c r="G40" s="4">
        <v>67.2</v>
      </c>
      <c r="H40" s="4">
        <f t="shared" ref="H40:H48" si="10">D40*G40</f>
        <v>1881.6000000000001</v>
      </c>
      <c r="I40" s="9">
        <f t="shared" ref="I40:I48" si="11">F40+H40</f>
        <v>2374.4</v>
      </c>
    </row>
    <row r="41" spans="1:10">
      <c r="A41" s="16">
        <v>804</v>
      </c>
      <c r="B41" s="16">
        <v>20</v>
      </c>
      <c r="C41" s="14" t="s">
        <v>2</v>
      </c>
      <c r="D41" s="4">
        <v>45</v>
      </c>
      <c r="E41" s="20">
        <v>283</v>
      </c>
      <c r="F41" s="35">
        <f t="shared" si="9"/>
        <v>12735</v>
      </c>
      <c r="G41" s="35">
        <v>249.6</v>
      </c>
      <c r="H41" s="35">
        <f t="shared" si="10"/>
        <v>11232</v>
      </c>
      <c r="I41" s="9">
        <f t="shared" si="11"/>
        <v>23967</v>
      </c>
    </row>
    <row r="42" spans="1:10">
      <c r="A42" s="37">
        <v>804</v>
      </c>
      <c r="B42" s="37">
        <v>20</v>
      </c>
      <c r="C42" s="42" t="s">
        <v>10</v>
      </c>
      <c r="D42" s="35">
        <v>9</v>
      </c>
      <c r="E42" s="43">
        <v>67</v>
      </c>
      <c r="F42" s="35">
        <f t="shared" si="9"/>
        <v>603</v>
      </c>
      <c r="G42" s="35">
        <v>115.2</v>
      </c>
      <c r="H42" s="35">
        <f t="shared" si="10"/>
        <v>1036.8</v>
      </c>
      <c r="I42" s="36">
        <f t="shared" si="11"/>
        <v>1639.8</v>
      </c>
    </row>
    <row r="43" spans="1:10" s="18" customFormat="1">
      <c r="A43" s="16">
        <v>804</v>
      </c>
      <c r="B43" s="16">
        <v>20</v>
      </c>
      <c r="C43" s="14" t="s">
        <v>3</v>
      </c>
      <c r="D43" s="55">
        <v>0.15</v>
      </c>
      <c r="E43" s="20">
        <v>20240</v>
      </c>
      <c r="F43" s="4">
        <f t="shared" si="9"/>
        <v>3036</v>
      </c>
      <c r="G43" s="4">
        <v>0</v>
      </c>
      <c r="H43" s="4">
        <f t="shared" si="10"/>
        <v>0</v>
      </c>
      <c r="I43" s="9">
        <f t="shared" si="11"/>
        <v>3036</v>
      </c>
    </row>
    <row r="44" spans="1:10">
      <c r="A44" s="16">
        <v>804</v>
      </c>
      <c r="B44" s="16">
        <v>20</v>
      </c>
      <c r="C44" s="15" t="s">
        <v>11</v>
      </c>
      <c r="D44" s="5">
        <v>17</v>
      </c>
      <c r="E44" s="20">
        <v>17.600000000000001</v>
      </c>
      <c r="F44" s="35">
        <f t="shared" si="9"/>
        <v>299.20000000000005</v>
      </c>
      <c r="G44" s="35">
        <v>67.2</v>
      </c>
      <c r="H44" s="35">
        <f t="shared" si="10"/>
        <v>1142.4000000000001</v>
      </c>
      <c r="I44" s="9">
        <f t="shared" si="11"/>
        <v>1441.6000000000001</v>
      </c>
      <c r="J44" s="18"/>
    </row>
    <row r="45" spans="1:10" s="18" customFormat="1" ht="25.5">
      <c r="A45" s="16">
        <v>804</v>
      </c>
      <c r="B45" s="16">
        <v>20</v>
      </c>
      <c r="C45" s="14" t="s">
        <v>52</v>
      </c>
      <c r="D45" s="4">
        <v>4</v>
      </c>
      <c r="E45" s="20">
        <v>345</v>
      </c>
      <c r="F45" s="4">
        <f t="shared" si="9"/>
        <v>1380</v>
      </c>
      <c r="G45" s="4">
        <v>550</v>
      </c>
      <c r="H45" s="4">
        <f t="shared" si="10"/>
        <v>2200</v>
      </c>
      <c r="I45" s="9">
        <f t="shared" si="11"/>
        <v>3580</v>
      </c>
      <c r="J45"/>
    </row>
    <row r="46" spans="1:10" s="18" customFormat="1">
      <c r="A46" s="16">
        <v>804</v>
      </c>
      <c r="B46" s="16">
        <v>20</v>
      </c>
      <c r="C46" s="54" t="s">
        <v>41</v>
      </c>
      <c r="D46" s="6">
        <v>1</v>
      </c>
      <c r="E46" s="20">
        <v>0</v>
      </c>
      <c r="F46" s="4">
        <f t="shared" si="9"/>
        <v>0</v>
      </c>
      <c r="G46" s="6">
        <v>3300</v>
      </c>
      <c r="H46" s="4">
        <f t="shared" si="10"/>
        <v>3300</v>
      </c>
      <c r="I46" s="9">
        <f t="shared" si="11"/>
        <v>3300</v>
      </c>
    </row>
    <row r="47" spans="1:10">
      <c r="A47" s="16">
        <v>804</v>
      </c>
      <c r="B47" s="16">
        <v>20</v>
      </c>
      <c r="C47" s="15" t="s">
        <v>44</v>
      </c>
      <c r="D47" s="5">
        <v>45</v>
      </c>
      <c r="E47" s="20">
        <v>7</v>
      </c>
      <c r="F47" s="4">
        <f t="shared" si="9"/>
        <v>315</v>
      </c>
      <c r="G47" s="5">
        <v>11</v>
      </c>
      <c r="H47" s="4">
        <f t="shared" si="10"/>
        <v>495</v>
      </c>
      <c r="I47" s="9">
        <f t="shared" si="11"/>
        <v>810</v>
      </c>
    </row>
    <row r="48" spans="1:10">
      <c r="A48" s="16">
        <v>804</v>
      </c>
      <c r="B48" s="16">
        <v>20</v>
      </c>
      <c r="C48" s="15" t="s">
        <v>43</v>
      </c>
      <c r="D48" s="5">
        <v>45</v>
      </c>
      <c r="E48" s="20">
        <v>5</v>
      </c>
      <c r="F48" s="4">
        <f t="shared" si="9"/>
        <v>225</v>
      </c>
      <c r="G48" s="5">
        <v>10</v>
      </c>
      <c r="H48" s="4">
        <f t="shared" si="10"/>
        <v>450</v>
      </c>
      <c r="I48" s="9">
        <f t="shared" si="11"/>
        <v>675</v>
      </c>
    </row>
    <row r="49" spans="1:10">
      <c r="A49" s="16" t="s">
        <v>40</v>
      </c>
      <c r="B49" s="16"/>
      <c r="C49" s="32" t="s">
        <v>32</v>
      </c>
      <c r="D49" s="6"/>
      <c r="E49" s="33"/>
      <c r="F49" s="4"/>
      <c r="G49" s="6"/>
      <c r="H49" s="4"/>
      <c r="I49" s="9"/>
    </row>
    <row r="50" spans="1:10" ht="25.5">
      <c r="A50" s="16">
        <v>804</v>
      </c>
      <c r="B50" s="16">
        <v>20</v>
      </c>
      <c r="C50" s="15" t="s">
        <v>39</v>
      </c>
      <c r="D50" s="5">
        <v>1</v>
      </c>
      <c r="E50" s="20">
        <v>44670</v>
      </c>
      <c r="F50" s="4">
        <f t="shared" ref="F50:F51" si="12">D50*E50</f>
        <v>44670</v>
      </c>
      <c r="G50" s="5">
        <v>685</v>
      </c>
      <c r="H50" s="4">
        <f t="shared" ref="H50:H51" si="13">D50*G50</f>
        <v>685</v>
      </c>
      <c r="I50" s="9">
        <f t="shared" ref="I50:I51" si="14">F50+H50</f>
        <v>45355</v>
      </c>
    </row>
    <row r="51" spans="1:10" ht="25.5">
      <c r="A51" s="16">
        <v>804</v>
      </c>
      <c r="B51" s="16">
        <v>20</v>
      </c>
      <c r="C51" s="15" t="s">
        <v>28</v>
      </c>
      <c r="D51" s="5">
        <v>1</v>
      </c>
      <c r="E51" s="20">
        <v>2626</v>
      </c>
      <c r="F51" s="4">
        <f t="shared" si="12"/>
        <v>2626</v>
      </c>
      <c r="G51" s="5">
        <v>2974</v>
      </c>
      <c r="H51" s="4">
        <f t="shared" si="13"/>
        <v>2974</v>
      </c>
      <c r="I51" s="9">
        <f t="shared" si="14"/>
        <v>5600</v>
      </c>
    </row>
    <row r="52" spans="1:10" s="18" customFormat="1">
      <c r="A52" s="16"/>
      <c r="B52" s="16"/>
      <c r="C52" s="32" t="s">
        <v>17</v>
      </c>
      <c r="D52" s="6"/>
      <c r="E52" s="20"/>
      <c r="F52" s="4"/>
      <c r="G52" s="6"/>
      <c r="H52" s="4"/>
      <c r="I52" s="9"/>
    </row>
    <row r="53" spans="1:10" s="18" customFormat="1" ht="25.5">
      <c r="A53" s="16">
        <v>672</v>
      </c>
      <c r="B53" s="16">
        <v>20</v>
      </c>
      <c r="C53" s="54" t="s">
        <v>55</v>
      </c>
      <c r="D53" s="6">
        <v>1</v>
      </c>
      <c r="E53" s="20">
        <v>3096</v>
      </c>
      <c r="F53" s="4">
        <f t="shared" ref="F53" si="15">D53*E53</f>
        <v>3096</v>
      </c>
      <c r="G53" s="6">
        <v>6000</v>
      </c>
      <c r="H53" s="4">
        <f t="shared" ref="H53" si="16">D53*G53</f>
        <v>6000</v>
      </c>
      <c r="I53" s="9">
        <f t="shared" ref="I53" si="17">F53+H53</f>
        <v>9096</v>
      </c>
    </row>
    <row r="54" spans="1:10" s="18" customFormat="1">
      <c r="A54" s="16">
        <v>672</v>
      </c>
      <c r="B54" s="16">
        <v>20</v>
      </c>
      <c r="C54" s="54" t="s">
        <v>54</v>
      </c>
      <c r="D54" s="6">
        <v>6</v>
      </c>
      <c r="E54" s="20">
        <v>0</v>
      </c>
      <c r="F54" s="4">
        <f t="shared" ref="F54" si="18">D54*E54</f>
        <v>0</v>
      </c>
      <c r="G54" s="6">
        <v>890</v>
      </c>
      <c r="H54" s="4">
        <f t="shared" ref="H54" si="19">D54*G54</f>
        <v>5340</v>
      </c>
      <c r="I54" s="9">
        <f t="shared" ref="I54" si="20">F54+H54</f>
        <v>5340</v>
      </c>
    </row>
    <row r="55" spans="1:10" s="18" customFormat="1">
      <c r="A55" s="16">
        <v>672</v>
      </c>
      <c r="B55" s="16">
        <v>20</v>
      </c>
      <c r="C55" s="54" t="s">
        <v>53</v>
      </c>
      <c r="D55" s="6">
        <v>3</v>
      </c>
      <c r="E55" s="20">
        <v>0</v>
      </c>
      <c r="F55" s="4">
        <f t="shared" ref="F55" si="21">D55*E55</f>
        <v>0</v>
      </c>
      <c r="G55" s="6">
        <v>2640</v>
      </c>
      <c r="H55" s="4">
        <f t="shared" ref="H55" si="22">D55*G55</f>
        <v>7920</v>
      </c>
      <c r="I55" s="9">
        <f t="shared" ref="I55" si="23">F55+H55</f>
        <v>7920</v>
      </c>
    </row>
    <row r="56" spans="1:10" s="18" customFormat="1">
      <c r="A56" s="16">
        <v>672</v>
      </c>
      <c r="B56" s="16">
        <v>20</v>
      </c>
      <c r="C56" s="54" t="s">
        <v>29</v>
      </c>
      <c r="D56" s="6">
        <v>1</v>
      </c>
      <c r="E56" s="20">
        <v>0</v>
      </c>
      <c r="F56" s="4">
        <f t="shared" ref="F56:F57" si="24">D56*E56</f>
        <v>0</v>
      </c>
      <c r="G56" s="6">
        <v>5440</v>
      </c>
      <c r="H56" s="4">
        <f t="shared" ref="H56:H57" si="25">D56*G56</f>
        <v>5440</v>
      </c>
      <c r="I56" s="9">
        <f t="shared" ref="I56:I57" si="26">F56+H56</f>
        <v>5440</v>
      </c>
    </row>
    <row r="57" spans="1:10" s="18" customFormat="1">
      <c r="A57" s="16">
        <v>672</v>
      </c>
      <c r="B57" s="16">
        <v>20</v>
      </c>
      <c r="C57" s="54" t="s">
        <v>4</v>
      </c>
      <c r="D57" s="6">
        <v>1</v>
      </c>
      <c r="E57" s="20">
        <v>0</v>
      </c>
      <c r="F57" s="4">
        <f t="shared" si="24"/>
        <v>0</v>
      </c>
      <c r="G57" s="6">
        <v>500</v>
      </c>
      <c r="H57" s="4">
        <f t="shared" si="25"/>
        <v>500</v>
      </c>
      <c r="I57" s="9">
        <f t="shared" si="26"/>
        <v>500</v>
      </c>
    </row>
    <row r="58" spans="1:10" s="18" customFormat="1">
      <c r="A58" s="16">
        <v>672</v>
      </c>
      <c r="B58" s="16">
        <v>20</v>
      </c>
      <c r="C58" s="54" t="s">
        <v>6</v>
      </c>
      <c r="D58" s="6">
        <v>1</v>
      </c>
      <c r="E58" s="20">
        <v>0</v>
      </c>
      <c r="F58" s="4">
        <f>D58*E58</f>
        <v>0</v>
      </c>
      <c r="G58" s="6">
        <v>3000</v>
      </c>
      <c r="H58" s="4">
        <f>D58*G58</f>
        <v>3000</v>
      </c>
      <c r="I58" s="9">
        <f>F58+H58</f>
        <v>3000</v>
      </c>
    </row>
    <row r="59" spans="1:10" s="18" customFormat="1">
      <c r="A59" s="16">
        <v>672</v>
      </c>
      <c r="B59" s="16">
        <v>20</v>
      </c>
      <c r="C59" s="54" t="s">
        <v>12</v>
      </c>
      <c r="D59" s="6">
        <v>1</v>
      </c>
      <c r="E59" s="20">
        <v>0</v>
      </c>
      <c r="F59" s="4">
        <f>D59*E59</f>
        <v>0</v>
      </c>
      <c r="G59" s="6">
        <v>2000</v>
      </c>
      <c r="H59" s="4">
        <f>D59*G59</f>
        <v>2000</v>
      </c>
      <c r="I59" s="9">
        <f>F59+H59</f>
        <v>2000</v>
      </c>
    </row>
    <row r="60" spans="1:10" s="18" customFormat="1" ht="13.5" thickBot="1">
      <c r="A60" s="16">
        <v>672</v>
      </c>
      <c r="B60" s="16">
        <v>20</v>
      </c>
      <c r="C60" s="54" t="s">
        <v>16</v>
      </c>
      <c r="D60" s="6">
        <v>1</v>
      </c>
      <c r="E60" s="20">
        <v>0</v>
      </c>
      <c r="F60" s="4">
        <f>D60*E60</f>
        <v>0</v>
      </c>
      <c r="G60" s="6">
        <v>10000</v>
      </c>
      <c r="H60" s="4">
        <f>D60*G60</f>
        <v>10000</v>
      </c>
      <c r="I60" s="9">
        <f>F60+H60</f>
        <v>10000</v>
      </c>
    </row>
    <row r="61" spans="1:10" ht="13.5" thickBot="1">
      <c r="A61" s="19"/>
      <c r="B61" s="17"/>
      <c r="C61" s="1" t="s">
        <v>13</v>
      </c>
      <c r="D61" s="7"/>
      <c r="E61" s="8"/>
      <c r="F61" s="8">
        <f>SUM(F13:F60)</f>
        <v>274421.40000000002</v>
      </c>
      <c r="G61" s="7"/>
      <c r="H61" s="7">
        <f>SUM(H13:H60)</f>
        <v>128079.59999999999</v>
      </c>
      <c r="I61" s="10">
        <f>SUM(I13:I60)</f>
        <v>402500.99999999994</v>
      </c>
      <c r="J61" s="18"/>
    </row>
    <row r="62" spans="1:10" s="18" customFormat="1" ht="13.5" thickBot="1">
      <c r="A62" s="56"/>
      <c r="B62" s="56"/>
      <c r="C62" s="61" t="s">
        <v>56</v>
      </c>
      <c r="D62" s="56"/>
      <c r="E62" s="57"/>
      <c r="F62" s="56"/>
      <c r="G62" s="58"/>
      <c r="H62" s="59"/>
      <c r="I62" s="62">
        <f>PRODUCT(I61,0.2)</f>
        <v>80500.2</v>
      </c>
    </row>
    <row r="63" spans="1:10" s="18" customFormat="1" ht="13.5" thickBot="1">
      <c r="A63" s="56"/>
      <c r="B63" s="56"/>
      <c r="C63" s="63" t="s">
        <v>57</v>
      </c>
      <c r="D63" s="56"/>
      <c r="E63" s="57"/>
      <c r="F63" s="56"/>
      <c r="G63" s="58"/>
      <c r="H63" s="59"/>
      <c r="I63" s="64">
        <f>SUM(I61:I62)</f>
        <v>483001.19999999995</v>
      </c>
    </row>
    <row r="64" spans="1:10" s="18" customFormat="1">
      <c r="A64" s="56"/>
      <c r="B64" s="56"/>
      <c r="C64" s="65"/>
      <c r="D64" s="56"/>
      <c r="E64" s="57"/>
      <c r="F64" s="56"/>
      <c r="G64" s="58"/>
      <c r="H64" s="59"/>
      <c r="I64" s="66"/>
    </row>
    <row r="65" spans="2:10" s="18" customFormat="1">
      <c r="B65" s="18">
        <v>672</v>
      </c>
      <c r="C65" s="18" t="s">
        <v>22</v>
      </c>
      <c r="E65" s="44"/>
      <c r="I65" s="60">
        <f>SUMIF(A16:A60,"=672",I16:I60)</f>
        <v>43296</v>
      </c>
    </row>
    <row r="66" spans="2:10" s="18" customFormat="1">
      <c r="B66" s="18">
        <v>804</v>
      </c>
      <c r="C66" s="18" t="s">
        <v>20</v>
      </c>
      <c r="E66" s="44"/>
      <c r="I66" s="60">
        <f>SUMIF(A16:A60,"=804",I16:I60)</f>
        <v>359204.99999999994</v>
      </c>
    </row>
    <row r="67" spans="2:10" s="18" customFormat="1">
      <c r="B67" s="18">
        <v>832</v>
      </c>
      <c r="C67" s="18" t="s">
        <v>21</v>
      </c>
      <c r="E67" s="44"/>
      <c r="I67" s="60">
        <f>SUMIF(A16:A60,"=832",I16:I60)</f>
        <v>0</v>
      </c>
    </row>
    <row r="68" spans="2:10" s="18" customFormat="1">
      <c r="B68" s="18">
        <v>873</v>
      </c>
      <c r="C68" s="18" t="s">
        <v>48</v>
      </c>
      <c r="I68" s="60">
        <f>SUMIF(A16:A60,"=873",I16:I60)</f>
        <v>0</v>
      </c>
    </row>
    <row r="69" spans="2:10" s="18" customFormat="1">
      <c r="E69" s="44"/>
      <c r="I69" s="45">
        <f>SUM(I65:I68)</f>
        <v>402500.99999999994</v>
      </c>
    </row>
    <row r="70" spans="2:10" s="18" customFormat="1">
      <c r="E70" s="44"/>
      <c r="I70" s="45"/>
      <c r="J70"/>
    </row>
  </sheetData>
  <mergeCells count="2">
    <mergeCell ref="D10:I10"/>
    <mergeCell ref="D11:I1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portrait" horizontalDpi="4294967293" r:id="rId1"/>
  <headerFooter alignWithMargins="0">
    <oddHeader>&amp;C&amp;P</oddHeader>
    <oddFooter>&amp;R&amp;5&amp;F -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M2</vt:lpstr>
      <vt:lpstr>List1</vt:lpstr>
      <vt:lpstr>'M2'!Názvy_tisku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2011-09-26T09:41:54Z</dcterms:modified>
</cp:coreProperties>
</file>