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/>
  <bookViews>
    <workbookView xWindow="360" yWindow="15" windowWidth="11370" windowHeight="6540"/>
  </bookViews>
  <sheets>
    <sheet name="M3" sheetId="3" r:id="rId1"/>
    <sheet name="List1" sheetId="5" r:id="rId2"/>
  </sheets>
  <calcPr calcId="125725"/>
</workbook>
</file>

<file path=xl/calcChain.xml><?xml version="1.0" encoding="utf-8"?>
<calcChain xmlns="http://schemas.openxmlformats.org/spreadsheetml/2006/main">
  <c r="H85" i="3"/>
  <c r="H86"/>
  <c r="F86"/>
  <c r="F85"/>
  <c r="H84"/>
  <c r="F84"/>
  <c r="I84" s="1"/>
  <c r="H83"/>
  <c r="F83"/>
  <c r="I83" s="1"/>
  <c r="H82"/>
  <c r="F82"/>
  <c r="I82" s="1"/>
  <c r="H81"/>
  <c r="F81"/>
  <c r="I81" s="1"/>
  <c r="H80"/>
  <c r="F80"/>
  <c r="H79"/>
  <c r="F79"/>
  <c r="I79" s="1"/>
  <c r="H77"/>
  <c r="F77"/>
  <c r="H76"/>
  <c r="F76"/>
  <c r="I76" s="1"/>
  <c r="H58"/>
  <c r="F58"/>
  <c r="F57"/>
  <c r="H57"/>
  <c r="H36"/>
  <c r="F36"/>
  <c r="H35"/>
  <c r="F35"/>
  <c r="I85" l="1"/>
  <c r="I86"/>
  <c r="I80"/>
  <c r="I91" s="1"/>
  <c r="I57"/>
  <c r="I77"/>
  <c r="I58"/>
  <c r="I35"/>
  <c r="I36"/>
  <c r="H19"/>
  <c r="F19"/>
  <c r="I19" l="1"/>
  <c r="I95" l="1"/>
  <c r="H16"/>
  <c r="F16"/>
  <c r="H21"/>
  <c r="F20"/>
  <c r="H18"/>
  <c r="F18"/>
  <c r="H17"/>
  <c r="F17"/>
  <c r="H15"/>
  <c r="F15"/>
  <c r="H71"/>
  <c r="F71"/>
  <c r="H70"/>
  <c r="F70"/>
  <c r="H75"/>
  <c r="F75"/>
  <c r="H74"/>
  <c r="F74"/>
  <c r="H73"/>
  <c r="F73"/>
  <c r="H72"/>
  <c r="F72"/>
  <c r="H65"/>
  <c r="F65"/>
  <c r="H64"/>
  <c r="F64"/>
  <c r="H63"/>
  <c r="F63"/>
  <c r="H62"/>
  <c r="F62"/>
  <c r="H61"/>
  <c r="F61"/>
  <c r="H60"/>
  <c r="F60"/>
  <c r="I62" l="1"/>
  <c r="I64"/>
  <c r="I15"/>
  <c r="I17"/>
  <c r="I18"/>
  <c r="I65"/>
  <c r="I71"/>
  <c r="I16"/>
  <c r="I73"/>
  <c r="I72"/>
  <c r="F21"/>
  <c r="I21" s="1"/>
  <c r="H20"/>
  <c r="I20" s="1"/>
  <c r="I74"/>
  <c r="I75"/>
  <c r="I70"/>
  <c r="I63"/>
  <c r="I61"/>
  <c r="I60"/>
  <c r="H67"/>
  <c r="F67"/>
  <c r="H56"/>
  <c r="H55"/>
  <c r="H54"/>
  <c r="F54"/>
  <c r="H53"/>
  <c r="F53"/>
  <c r="H51"/>
  <c r="F51"/>
  <c r="H52"/>
  <c r="F52"/>
  <c r="H48"/>
  <c r="F48"/>
  <c r="H47"/>
  <c r="F47"/>
  <c r="H43"/>
  <c r="F43"/>
  <c r="H44"/>
  <c r="F44"/>
  <c r="D34"/>
  <c r="H34" s="1"/>
  <c r="D33"/>
  <c r="H33" s="1"/>
  <c r="H27"/>
  <c r="F27"/>
  <c r="H24"/>
  <c r="F24"/>
  <c r="F26"/>
  <c r="H26"/>
  <c r="H39"/>
  <c r="F39"/>
  <c r="I53" l="1"/>
  <c r="I51"/>
  <c r="I54"/>
  <c r="I67"/>
  <c r="I52"/>
  <c r="F55"/>
  <c r="I55" s="1"/>
  <c r="F56"/>
  <c r="I56" s="1"/>
  <c r="I94"/>
  <c r="I48"/>
  <c r="I47"/>
  <c r="I44"/>
  <c r="I24"/>
  <c r="I43"/>
  <c r="F33"/>
  <c r="I33" s="1"/>
  <c r="F34"/>
  <c r="I34" s="1"/>
  <c r="I27"/>
  <c r="I26"/>
  <c r="I39"/>
  <c r="H68"/>
  <c r="F68"/>
  <c r="H40"/>
  <c r="F40"/>
  <c r="H38"/>
  <c r="F38"/>
  <c r="H32"/>
  <c r="F32"/>
  <c r="H31"/>
  <c r="F31"/>
  <c r="H30"/>
  <c r="F30"/>
  <c r="H29"/>
  <c r="F29"/>
  <c r="H28"/>
  <c r="F28"/>
  <c r="H25"/>
  <c r="H87" s="1"/>
  <c r="F25"/>
  <c r="F87" s="1"/>
  <c r="I93" l="1"/>
  <c r="I29"/>
  <c r="I32"/>
  <c r="I38"/>
  <c r="I28"/>
  <c r="I31"/>
  <c r="I40"/>
  <c r="I68"/>
  <c r="I30"/>
  <c r="I25"/>
  <c r="I92" l="1"/>
  <c r="I96" s="1"/>
  <c r="I87"/>
  <c r="I88" s="1"/>
  <c r="I89" s="1"/>
</calcChain>
</file>

<file path=xl/sharedStrings.xml><?xml version="1.0" encoding="utf-8"?>
<sst xmlns="http://schemas.openxmlformats.org/spreadsheetml/2006/main" count="99" uniqueCount="70">
  <si>
    <t>Název</t>
  </si>
  <si>
    <t>Celkem</t>
  </si>
  <si>
    <t>Trubka Cu průměr 18x1</t>
  </si>
  <si>
    <t>Pájka Ag 45 + pasta</t>
  </si>
  <si>
    <t>Předání, proškolení obsluhy</t>
  </si>
  <si>
    <t>ks,m</t>
  </si>
  <si>
    <t>Zařízení stavby,přípomoce</t>
  </si>
  <si>
    <t>Součet v Kč</t>
  </si>
  <si>
    <t>Materiál</t>
  </si>
  <si>
    <t>Montáž</t>
  </si>
  <si>
    <t>Armatury Cu do pr. 18</t>
  </si>
  <si>
    <t>Příchytky Rabovský</t>
  </si>
  <si>
    <t>Zakreslení skutečného stavu</t>
  </si>
  <si>
    <t>Součet v Kč bez DPH</t>
  </si>
  <si>
    <t xml:space="preserve">Člen asociace výrobců a dodavatelů zdravotnických prostředků                                                               </t>
  </si>
  <si>
    <t>DPH %</t>
  </si>
  <si>
    <t>Dopravné</t>
  </si>
  <si>
    <t>Společné náklady</t>
  </si>
  <si>
    <t>zapsaná u KS HK oddíl C, vložka 5343</t>
  </si>
  <si>
    <t>BU</t>
  </si>
  <si>
    <t>Projects AS-GMS/Akce rozvody MP</t>
  </si>
  <si>
    <t>Alarmsystem/Signalizace</t>
  </si>
  <si>
    <t>Other Services/Ostatní služby GMS</t>
  </si>
  <si>
    <t>Položkový rozpočet</t>
  </si>
  <si>
    <t>Akce:</t>
  </si>
  <si>
    <t>Specifikace:</t>
  </si>
  <si>
    <t>Montážní materiál pro vsazení ventilové skříně - trubka Cu, armatury, pájka Ag 45 + pasta apod.</t>
  </si>
  <si>
    <t>Revize plynová</t>
  </si>
  <si>
    <t>1.NP</t>
  </si>
  <si>
    <t>Potrubní rozvody</t>
  </si>
  <si>
    <t>Vsazení ventilových skříní</t>
  </si>
  <si>
    <t>Skříň ventilová 3x plyn bez snímače tlaku ( 3x ventil R 253 1/2", 3x připojení zálohy)</t>
  </si>
  <si>
    <t xml:space="preserve">Skříň ventilová 2x plyn se snímači tlaku ( 2x ventil R 253 1/2", 2x připojení zálohy, 2x čidlo snímání tlaku) </t>
  </si>
  <si>
    <t>Skříň ventilová 3x plyn se snímači tlaku ( 3x ventil R 253 1/2", 3x připojení zálohy, 3x čidlo snímání tlaku)</t>
  </si>
  <si>
    <t>Trubka Cu průměr 22x1</t>
  </si>
  <si>
    <t>Armatury Cu do pr. 28</t>
  </si>
  <si>
    <t xml:space="preserve">Demontáž stávajících ventilů </t>
  </si>
  <si>
    <t>Příchytky Rabovský (překotvení stávajícího potrubí)</t>
  </si>
  <si>
    <t xml:space="preserve">3.NP </t>
  </si>
  <si>
    <t>Budova M3</t>
  </si>
  <si>
    <t>1.PP</t>
  </si>
  <si>
    <t>Skříň ventilová 2x plyn bez snímače tlaku na povrch ( 2x ventil R 253 1/2", 2x připojení zálohy)</t>
  </si>
  <si>
    <t xml:space="preserve">Trubka Cu průměr 12x1 </t>
  </si>
  <si>
    <t>Trubka Cu pruměr 28x1</t>
  </si>
  <si>
    <t>Profuk dusíkem</t>
  </si>
  <si>
    <t>Ochranný plyn pro pájení Cu trubek dle EN 7396-1</t>
  </si>
  <si>
    <t>Zaslepení potrubí</t>
  </si>
  <si>
    <t>Montáž RS ze 4.NP</t>
  </si>
  <si>
    <t>2.NP</t>
  </si>
  <si>
    <t>Potrubní rozvody- nový rozvod Sv4 na JIP</t>
  </si>
  <si>
    <t>4.NP</t>
  </si>
  <si>
    <t>Dopojovací materiál na VS (přívod SV8 do stávající VS)</t>
  </si>
  <si>
    <t>Společné potrubní rozvody pro M3- nové stoupací potrubí SV8</t>
  </si>
  <si>
    <t>Demontáž RS SV (přesun pod stoupací potrubí)</t>
  </si>
  <si>
    <t>Demontáž stávajícího rozvodu</t>
  </si>
  <si>
    <t>Bed nead units/Lůžkové rampy</t>
  </si>
  <si>
    <t>Příl.č.1 nab.č. 11000706</t>
  </si>
  <si>
    <t>Zkouška těsnosti - závěr.</t>
  </si>
  <si>
    <t>Tlaková zkouška- úseková</t>
  </si>
  <si>
    <t>Nátěry, značení potrubí (nové rozvody), kontrola a přeznačení stávajících rozvodů</t>
  </si>
  <si>
    <t>Příchytky Rabovský (kotvení nového stoupacího potrubí a překotvení stávajícího stoupacího potrubí)</t>
  </si>
  <si>
    <t>Příchytky Rabovský (kotvení nového potrubí Sv a překotvení stávajícího potrubí na chodbě)</t>
  </si>
  <si>
    <t>Příchytky Rabovský (kotvení nového potrubí)</t>
  </si>
  <si>
    <t>Demontáž ventilů ve stoupačce- stávající uzávěry úseků</t>
  </si>
  <si>
    <t>Demontáž stávajících ventilů (stávající úsekové uzávěry)</t>
  </si>
  <si>
    <t>Supply Units/Stativy a rampy</t>
  </si>
  <si>
    <t xml:space="preserve">DPH 20% </t>
  </si>
  <si>
    <t>Součet v Kč včetně DPH</t>
  </si>
  <si>
    <t>FN Olomouc - Budova M3</t>
  </si>
  <si>
    <t>Odstranění závad z revize 022,5P/11/10/766- Rozvody</t>
  </si>
</sst>
</file>

<file path=xl/styles.xml><?xml version="1.0" encoding="utf-8"?>
<styleSheet xmlns="http://schemas.openxmlformats.org/spreadsheetml/2006/main">
  <numFmts count="2">
    <numFmt numFmtId="42" formatCode="_-* #,##0\ &quot;Kč&quot;_-;\-* #,##0\ &quot;Kč&quot;_-;_-* &quot;-&quot;\ &quot;Kč&quot;_-;_-@_-"/>
    <numFmt numFmtId="164" formatCode="#,##0\ &quot;Kč&quot;"/>
  </numFmts>
  <fonts count="9">
    <font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3" fontId="0" fillId="0" borderId="2" xfId="0" applyNumberFormat="1" applyFill="1" applyBorder="1"/>
    <xf numFmtId="3" fontId="0" fillId="0" borderId="2" xfId="0" applyNumberFormat="1" applyBorder="1"/>
    <xf numFmtId="3" fontId="0" fillId="0" borderId="3" xfId="0" applyNumberFormat="1" applyFill="1" applyBorder="1"/>
    <xf numFmtId="3" fontId="1" fillId="2" borderId="4" xfId="0" applyNumberFormat="1" applyFont="1" applyFill="1" applyBorder="1"/>
    <xf numFmtId="3" fontId="3" fillId="2" borderId="4" xfId="0" applyNumberFormat="1" applyFont="1" applyFill="1" applyBorder="1"/>
    <xf numFmtId="42" fontId="0" fillId="0" borderId="5" xfId="0" applyNumberFormat="1" applyFill="1" applyBorder="1"/>
    <xf numFmtId="42" fontId="1" fillId="2" borderId="6" xfId="0" applyNumberFormat="1" applyFont="1" applyFill="1" applyBorder="1"/>
    <xf numFmtId="0" fontId="0" fillId="0" borderId="7" xfId="0" applyFill="1" applyBorder="1" applyAlignment="1">
      <alignment wrapText="1"/>
    </xf>
    <xf numFmtId="0" fontId="0" fillId="0" borderId="7" xfId="0" applyBorder="1" applyAlignment="1">
      <alignment wrapText="1"/>
    </xf>
    <xf numFmtId="3" fontId="0" fillId="0" borderId="9" xfId="0" applyNumberFormat="1" applyFill="1" applyBorder="1" applyAlignment="1">
      <alignment horizontal="center"/>
    </xf>
    <xf numFmtId="3" fontId="1" fillId="2" borderId="10" xfId="0" applyNumberFormat="1" applyFont="1" applyFill="1" applyBorder="1"/>
    <xf numFmtId="0" fontId="0" fillId="0" borderId="0" xfId="0" applyFill="1"/>
    <xf numFmtId="3" fontId="1" fillId="2" borderId="11" xfId="0" applyNumberFormat="1" applyFont="1" applyFill="1" applyBorder="1"/>
    <xf numFmtId="3" fontId="0" fillId="0" borderId="7" xfId="0" applyNumberFormat="1" applyFont="1" applyFill="1" applyBorder="1" applyAlignment="1">
      <alignment horizontal="right" wrapText="1"/>
    </xf>
    <xf numFmtId="0" fontId="0" fillId="0" borderId="0" xfId="0" applyFont="1"/>
    <xf numFmtId="0" fontId="0" fillId="0" borderId="2" xfId="0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3" fillId="4" borderId="8" xfId="0" applyFont="1" applyFill="1" applyBorder="1" applyAlignment="1">
      <alignment wrapText="1"/>
    </xf>
    <xf numFmtId="0" fontId="0" fillId="0" borderId="0" xfId="0" applyFont="1" applyFill="1"/>
    <xf numFmtId="42" fontId="3" fillId="0" borderId="0" xfId="0" applyNumberFormat="1" applyFont="1" applyFill="1"/>
    <xf numFmtId="0" fontId="0" fillId="0" borderId="0" xfId="0" applyAlignment="1">
      <alignment wrapText="1"/>
    </xf>
    <xf numFmtId="0" fontId="5" fillId="0" borderId="0" xfId="0" applyFont="1" applyAlignment="1">
      <alignment horizontal="left" wrapText="1"/>
    </xf>
    <xf numFmtId="3" fontId="0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 applyAlignment="1">
      <alignment horizontal="right" wrapText="1"/>
    </xf>
    <xf numFmtId="3" fontId="1" fillId="3" borderId="12" xfId="0" applyNumberFormat="1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wrapText="1"/>
    </xf>
    <xf numFmtId="3" fontId="1" fillId="3" borderId="14" xfId="0" applyNumberFormat="1" applyFont="1" applyFill="1" applyBorder="1" applyAlignment="1">
      <alignment horizontal="center" wrapText="1"/>
    </xf>
    <xf numFmtId="3" fontId="3" fillId="3" borderId="14" xfId="0" applyNumberFormat="1" applyFont="1" applyFill="1" applyBorder="1" applyAlignment="1">
      <alignment horizontal="center" wrapText="1"/>
    </xf>
    <xf numFmtId="3" fontId="1" fillId="3" borderId="15" xfId="0" applyNumberFormat="1" applyFont="1" applyFill="1" applyBorder="1" applyAlignment="1">
      <alignment horizontal="center" wrapText="1"/>
    </xf>
    <xf numFmtId="3" fontId="0" fillId="0" borderId="9" xfId="0" applyNumberFormat="1" applyFill="1" applyBorder="1" applyAlignment="1">
      <alignment horizontal="center" wrapText="1"/>
    </xf>
    <xf numFmtId="3" fontId="0" fillId="0" borderId="2" xfId="0" applyNumberFormat="1" applyFill="1" applyBorder="1" applyAlignment="1">
      <alignment wrapText="1"/>
    </xf>
    <xf numFmtId="3" fontId="0" fillId="0" borderId="2" xfId="0" applyNumberFormat="1" applyFont="1" applyFill="1" applyBorder="1" applyAlignment="1">
      <alignment wrapText="1"/>
    </xf>
    <xf numFmtId="42" fontId="0" fillId="0" borderId="5" xfId="0" applyNumberFormat="1" applyFill="1" applyBorder="1" applyAlignment="1">
      <alignment wrapText="1"/>
    </xf>
    <xf numFmtId="3" fontId="0" fillId="0" borderId="3" xfId="0" applyNumberFormat="1" applyFill="1" applyBorder="1" applyAlignment="1">
      <alignment wrapText="1"/>
    </xf>
    <xf numFmtId="3" fontId="0" fillId="0" borderId="7" xfId="0" applyNumberFormat="1" applyFont="1" applyFill="1" applyBorder="1" applyAlignment="1">
      <alignment wrapText="1"/>
    </xf>
    <xf numFmtId="3" fontId="0" fillId="0" borderId="2" xfId="0" applyNumberFormat="1" applyBorder="1" applyAlignment="1">
      <alignment wrapText="1"/>
    </xf>
    <xf numFmtId="0" fontId="0" fillId="0" borderId="0" xfId="0" applyFill="1" applyAlignment="1">
      <alignment wrapText="1"/>
    </xf>
    <xf numFmtId="3" fontId="0" fillId="4" borderId="9" xfId="0" applyNumberFormat="1" applyFill="1" applyBorder="1" applyAlignment="1">
      <alignment horizontal="center" wrapText="1"/>
    </xf>
    <xf numFmtId="3" fontId="0" fillId="4" borderId="3" xfId="0" applyNumberFormat="1" applyFill="1" applyBorder="1" applyAlignment="1">
      <alignment wrapText="1"/>
    </xf>
    <xf numFmtId="3" fontId="0" fillId="4" borderId="7" xfId="0" applyNumberFormat="1" applyFont="1" applyFill="1" applyBorder="1" applyAlignment="1">
      <alignment wrapText="1"/>
    </xf>
    <xf numFmtId="3" fontId="0" fillId="4" borderId="2" xfId="0" applyNumberFormat="1" applyFill="1" applyBorder="1" applyAlignment="1">
      <alignment wrapText="1"/>
    </xf>
    <xf numFmtId="42" fontId="0" fillId="4" borderId="5" xfId="0" applyNumberFormat="1" applyFill="1" applyBorder="1" applyAlignment="1">
      <alignment wrapText="1"/>
    </xf>
    <xf numFmtId="0" fontId="0" fillId="4" borderId="0" xfId="0" applyFill="1" applyAlignment="1">
      <alignment wrapText="1"/>
    </xf>
    <xf numFmtId="3" fontId="0" fillId="0" borderId="7" xfId="0" applyNumberFormat="1" applyFill="1" applyBorder="1"/>
    <xf numFmtId="3" fontId="0" fillId="5" borderId="9" xfId="0" applyNumberFormat="1" applyFill="1" applyBorder="1" applyAlignment="1">
      <alignment horizontal="center"/>
    </xf>
    <xf numFmtId="0" fontId="3" fillId="5" borderId="8" xfId="0" applyFont="1" applyFill="1" applyBorder="1" applyAlignment="1">
      <alignment wrapText="1"/>
    </xf>
    <xf numFmtId="3" fontId="0" fillId="5" borderId="3" xfId="0" applyNumberFormat="1" applyFill="1" applyBorder="1"/>
    <xf numFmtId="3" fontId="0" fillId="5" borderId="2" xfId="0" applyNumberFormat="1" applyFill="1" applyBorder="1"/>
    <xf numFmtId="42" fontId="0" fillId="5" borderId="5" xfId="0" applyNumberFormat="1" applyFill="1" applyBorder="1"/>
    <xf numFmtId="0" fontId="3" fillId="5" borderId="7" xfId="0" applyFont="1" applyFill="1" applyBorder="1" applyAlignment="1">
      <alignment wrapText="1"/>
    </xf>
    <xf numFmtId="3" fontId="0" fillId="5" borderId="9" xfId="0" applyNumberFormat="1" applyFill="1" applyBorder="1" applyAlignment="1">
      <alignment horizontal="center" wrapText="1"/>
    </xf>
    <xf numFmtId="3" fontId="0" fillId="5" borderId="3" xfId="0" applyNumberFormat="1" applyFill="1" applyBorder="1" applyAlignment="1">
      <alignment wrapText="1"/>
    </xf>
    <xf numFmtId="3" fontId="0" fillId="5" borderId="7" xfId="0" applyNumberFormat="1" applyFont="1" applyFill="1" applyBorder="1" applyAlignment="1">
      <alignment wrapText="1"/>
    </xf>
    <xf numFmtId="3" fontId="0" fillId="5" borderId="2" xfId="0" applyNumberFormat="1" applyFill="1" applyBorder="1" applyAlignment="1">
      <alignment wrapText="1"/>
    </xf>
    <xf numFmtId="42" fontId="0" fillId="5" borderId="5" xfId="0" applyNumberFormat="1" applyFill="1" applyBorder="1" applyAlignment="1">
      <alignment wrapText="1"/>
    </xf>
    <xf numFmtId="3" fontId="0" fillId="5" borderId="7" xfId="0" applyNumberFormat="1" applyFont="1" applyFill="1" applyBorder="1" applyAlignment="1">
      <alignment horizontal="right" wrapText="1"/>
    </xf>
    <xf numFmtId="3" fontId="0" fillId="5" borderId="2" xfId="0" applyNumberFormat="1" applyFont="1" applyFill="1" applyBorder="1" applyAlignment="1">
      <alignment wrapText="1"/>
    </xf>
    <xf numFmtId="3" fontId="0" fillId="5" borderId="7" xfId="0" applyNumberFormat="1" applyFill="1" applyBorder="1"/>
    <xf numFmtId="0" fontId="0" fillId="0" borderId="8" xfId="0" applyFill="1" applyBorder="1" applyAlignment="1">
      <alignment wrapText="1"/>
    </xf>
    <xf numFmtId="3" fontId="4" fillId="0" borderId="0" xfId="0" applyNumberFormat="1" applyFont="1" applyFill="1" applyBorder="1"/>
    <xf numFmtId="164" fontId="0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Continuous"/>
    </xf>
    <xf numFmtId="3" fontId="4" fillId="0" borderId="0" xfId="0" applyNumberFormat="1" applyFont="1" applyFill="1"/>
    <xf numFmtId="42" fontId="0" fillId="0" borderId="0" xfId="0" applyNumberFormat="1" applyFill="1"/>
    <xf numFmtId="4" fontId="0" fillId="0" borderId="2" xfId="0" applyNumberFormat="1" applyFill="1" applyBorder="1" applyAlignment="1">
      <alignment wrapText="1"/>
    </xf>
    <xf numFmtId="3" fontId="1" fillId="0" borderId="18" xfId="0" applyNumberFormat="1" applyFont="1" applyFill="1" applyBorder="1" applyAlignment="1">
      <alignment horizontal="center" wrapText="1"/>
    </xf>
    <xf numFmtId="0" fontId="0" fillId="0" borderId="19" xfId="0" applyFill="1" applyBorder="1" applyAlignment="1">
      <alignment wrapText="1"/>
    </xf>
    <xf numFmtId="42" fontId="4" fillId="0" borderId="20" xfId="0" applyNumberFormat="1" applyFont="1" applyFill="1" applyBorder="1"/>
    <xf numFmtId="0" fontId="1" fillId="0" borderId="20" xfId="0" applyFont="1" applyFill="1" applyBorder="1"/>
    <xf numFmtId="42" fontId="3" fillId="0" borderId="21" xfId="0" applyNumberFormat="1" applyFont="1" applyFill="1" applyBorder="1"/>
    <xf numFmtId="0" fontId="1" fillId="0" borderId="0" xfId="0" applyFont="1" applyFill="1" applyBorder="1"/>
    <xf numFmtId="42" fontId="3" fillId="0" borderId="0" xfId="0" applyNumberFormat="1" applyFont="1" applyFill="1" applyBorder="1"/>
    <xf numFmtId="3" fontId="0" fillId="6" borderId="0" xfId="0" applyNumberFormat="1" applyFill="1" applyAlignment="1">
      <alignment horizontal="right" wrapText="1"/>
    </xf>
    <xf numFmtId="49" fontId="0" fillId="0" borderId="16" xfId="0" applyNumberFormat="1" applyBorder="1" applyAlignment="1">
      <alignment wrapText="1"/>
    </xf>
    <xf numFmtId="49" fontId="0" fillId="0" borderId="17" xfId="0" applyNumberFormat="1" applyBorder="1" applyAlignment="1">
      <alignment wrapText="1"/>
    </xf>
    <xf numFmtId="49" fontId="0" fillId="0" borderId="7" xfId="0" applyNumberForma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1800225</xdr:colOff>
      <xdr:row>2</xdr:row>
      <xdr:rowOff>114300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0" y="0"/>
          <a:ext cx="1800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1724025</xdr:colOff>
      <xdr:row>1</xdr:row>
      <xdr:rowOff>28575</xdr:rowOff>
    </xdr:from>
    <xdr:to>
      <xdr:col>8</xdr:col>
      <xdr:colOff>133350</xdr:colOff>
      <xdr:row>3</xdr:row>
      <xdr:rowOff>47625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2638425" y="190500"/>
          <a:ext cx="4476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10800" rIns="91440" bIns="4572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Swis721 BlkCn BT"/>
            </a:rPr>
            <a:t>spol.  s r.o., Hegerova 987, 572 01 Polička</a:t>
          </a:r>
        </a:p>
      </xdr:txBody>
    </xdr:sp>
    <xdr:clientData/>
  </xdr:twoCellAnchor>
  <xdr:twoCellAnchor>
    <xdr:from>
      <xdr:col>2</xdr:col>
      <xdr:colOff>1819275</xdr:colOff>
      <xdr:row>0</xdr:row>
      <xdr:rowOff>0</xdr:rowOff>
    </xdr:from>
    <xdr:to>
      <xdr:col>2</xdr:col>
      <xdr:colOff>2038350</xdr:colOff>
      <xdr:row>1</xdr:row>
      <xdr:rowOff>28575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2733675" y="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Arial"/>
              <a:cs typeface="Arial"/>
            </a:rPr>
            <a:t>®</a:t>
          </a:r>
          <a:endParaRPr lang="cs-C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942975</xdr:colOff>
      <xdr:row>4</xdr:row>
      <xdr:rowOff>123825</xdr:rowOff>
    </xdr:to>
    <xdr:pic>
      <xdr:nvPicPr>
        <xdr:cNvPr id="9" name="Picture 10" descr="13485%20eng%20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029450" y="19050"/>
          <a:ext cx="8953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tabSelected="1" workbookViewId="0">
      <selection activeCell="A79" sqref="A79:I85"/>
    </sheetView>
  </sheetViews>
  <sheetFormatPr defaultRowHeight="12.75"/>
  <cols>
    <col min="1" max="1" width="9.140625" style="23"/>
    <col min="2" max="2" width="7.28515625" style="23" customWidth="1"/>
    <col min="3" max="3" width="55.85546875" style="23" customWidth="1"/>
    <col min="4" max="4" width="6.5703125" style="23" customWidth="1"/>
    <col min="5" max="5" width="12.28515625" style="23" customWidth="1"/>
    <col min="6" max="8" width="9.140625" style="23"/>
    <col min="9" max="9" width="13.140625" style="23" customWidth="1"/>
    <col min="10" max="10" width="27.28515625" style="23" customWidth="1"/>
    <col min="11" max="16384" width="9.140625" style="23"/>
  </cols>
  <sheetData>
    <row r="1" spans="1:10">
      <c r="C1" s="24"/>
      <c r="E1" s="25"/>
      <c r="F1" s="26"/>
      <c r="G1" s="26"/>
      <c r="H1" s="26"/>
      <c r="I1" s="26"/>
    </row>
    <row r="2" spans="1:10">
      <c r="E2" s="25"/>
      <c r="F2" s="26"/>
      <c r="G2" s="26"/>
      <c r="H2" s="26"/>
      <c r="I2" s="26"/>
    </row>
    <row r="3" spans="1:10">
      <c r="E3" s="25"/>
      <c r="F3" s="26"/>
      <c r="G3" s="26"/>
      <c r="H3" s="26"/>
      <c r="I3" s="26"/>
    </row>
    <row r="4" spans="1:10">
      <c r="C4" s="27" t="s">
        <v>18</v>
      </c>
      <c r="E4" s="25"/>
      <c r="F4" s="26"/>
      <c r="G4" s="26"/>
      <c r="H4" s="26"/>
      <c r="I4" s="26"/>
    </row>
    <row r="5" spans="1:10">
      <c r="C5" s="28" t="s">
        <v>14</v>
      </c>
      <c r="E5" s="25"/>
      <c r="F5" s="26"/>
      <c r="G5" s="26"/>
      <c r="H5" s="26"/>
    </row>
    <row r="6" spans="1:10">
      <c r="C6" s="28"/>
      <c r="E6" s="25"/>
      <c r="F6" s="26"/>
      <c r="G6" s="26"/>
      <c r="H6" s="26"/>
    </row>
    <row r="7" spans="1:10">
      <c r="C7" s="28"/>
      <c r="E7" s="25"/>
      <c r="F7" s="26"/>
      <c r="G7" s="26"/>
      <c r="H7" s="26"/>
    </row>
    <row r="8" spans="1:10" ht="25.5">
      <c r="C8" s="29" t="s">
        <v>23</v>
      </c>
      <c r="D8" s="26"/>
      <c r="E8" s="26"/>
      <c r="F8" s="30"/>
      <c r="G8" s="26"/>
      <c r="H8" s="26"/>
      <c r="I8" s="79" t="s">
        <v>56</v>
      </c>
    </row>
    <row r="9" spans="1:10">
      <c r="D9" s="26"/>
      <c r="E9" s="26"/>
      <c r="F9" s="26"/>
      <c r="G9" s="26"/>
      <c r="H9" s="26"/>
      <c r="I9" s="26"/>
    </row>
    <row r="10" spans="1:10">
      <c r="C10" s="17" t="s">
        <v>24</v>
      </c>
      <c r="D10" s="80" t="s">
        <v>68</v>
      </c>
      <c r="E10" s="81"/>
      <c r="F10" s="81"/>
      <c r="G10" s="81"/>
      <c r="H10" s="81"/>
      <c r="I10" s="82"/>
    </row>
    <row r="11" spans="1:10" ht="13.5" thickBot="1">
      <c r="A11" s="26"/>
      <c r="B11" s="26"/>
      <c r="C11" s="17" t="s">
        <v>25</v>
      </c>
      <c r="D11" s="80" t="s">
        <v>69</v>
      </c>
      <c r="E11" s="81"/>
      <c r="F11" s="81"/>
      <c r="G11" s="81"/>
      <c r="H11" s="81"/>
      <c r="I11" s="82"/>
    </row>
    <row r="12" spans="1:10">
      <c r="A12" s="31" t="s">
        <v>19</v>
      </c>
      <c r="B12" s="31" t="s">
        <v>15</v>
      </c>
      <c r="C12" s="32" t="s">
        <v>0</v>
      </c>
      <c r="D12" s="33" t="s">
        <v>5</v>
      </c>
      <c r="E12" s="34" t="s">
        <v>8</v>
      </c>
      <c r="F12" s="33" t="s">
        <v>1</v>
      </c>
      <c r="G12" s="33" t="s">
        <v>9</v>
      </c>
      <c r="H12" s="33" t="s">
        <v>1</v>
      </c>
      <c r="I12" s="35" t="s">
        <v>7</v>
      </c>
      <c r="J12" s="72"/>
    </row>
    <row r="13" spans="1:10" ht="15.75">
      <c r="A13" s="36"/>
      <c r="B13" s="36"/>
      <c r="C13" s="19" t="s">
        <v>39</v>
      </c>
      <c r="D13" s="37"/>
      <c r="E13" s="38"/>
      <c r="F13" s="37"/>
      <c r="G13" s="37"/>
      <c r="H13" s="37"/>
      <c r="I13" s="39"/>
    </row>
    <row r="14" spans="1:10" ht="25.5">
      <c r="A14" s="57"/>
      <c r="B14" s="57"/>
      <c r="C14" s="52" t="s">
        <v>52</v>
      </c>
      <c r="D14" s="58"/>
      <c r="E14" s="59"/>
      <c r="F14" s="60"/>
      <c r="G14" s="58"/>
      <c r="H14" s="60"/>
      <c r="I14" s="61"/>
    </row>
    <row r="15" spans="1:10">
      <c r="A15" s="36">
        <v>804</v>
      </c>
      <c r="B15" s="36">
        <v>20</v>
      </c>
      <c r="C15" s="9" t="s">
        <v>34</v>
      </c>
      <c r="D15" s="37">
        <v>20</v>
      </c>
      <c r="E15" s="15">
        <v>350</v>
      </c>
      <c r="F15" s="37">
        <f t="shared" ref="F15:F21" si="0">D15*E15</f>
        <v>7000</v>
      </c>
      <c r="G15" s="37">
        <v>276</v>
      </c>
      <c r="H15" s="37">
        <f t="shared" ref="H15:H21" si="1">D15*G15</f>
        <v>5520</v>
      </c>
      <c r="I15" s="39">
        <f t="shared" ref="I15:I21" si="2">F15+H15</f>
        <v>12520</v>
      </c>
    </row>
    <row r="16" spans="1:10">
      <c r="A16" s="36">
        <v>804</v>
      </c>
      <c r="B16" s="36">
        <v>20</v>
      </c>
      <c r="C16" s="9" t="s">
        <v>35</v>
      </c>
      <c r="D16" s="37">
        <v>5</v>
      </c>
      <c r="E16" s="15">
        <v>69</v>
      </c>
      <c r="F16" s="37">
        <f t="shared" si="0"/>
        <v>345</v>
      </c>
      <c r="G16" s="37">
        <v>133.19999999999999</v>
      </c>
      <c r="H16" s="37">
        <f t="shared" si="1"/>
        <v>666</v>
      </c>
      <c r="I16" s="39">
        <f t="shared" si="2"/>
        <v>1011</v>
      </c>
      <c r="J16" s="43"/>
    </row>
    <row r="17" spans="1:10" s="43" customFormat="1">
      <c r="A17" s="36">
        <v>804</v>
      </c>
      <c r="B17" s="36">
        <v>20</v>
      </c>
      <c r="C17" s="9" t="s">
        <v>3</v>
      </c>
      <c r="D17" s="71">
        <v>0.1</v>
      </c>
      <c r="E17" s="15">
        <v>20240</v>
      </c>
      <c r="F17" s="37">
        <f t="shared" si="0"/>
        <v>2024</v>
      </c>
      <c r="G17" s="37">
        <v>168</v>
      </c>
      <c r="H17" s="37">
        <f t="shared" si="1"/>
        <v>16.8</v>
      </c>
      <c r="I17" s="39">
        <f t="shared" si="2"/>
        <v>2040.8</v>
      </c>
    </row>
    <row r="18" spans="1:10" s="43" customFormat="1" ht="25.5">
      <c r="A18" s="36">
        <v>804</v>
      </c>
      <c r="B18" s="36">
        <v>20</v>
      </c>
      <c r="C18" s="9" t="s">
        <v>60</v>
      </c>
      <c r="D18" s="37">
        <v>40</v>
      </c>
      <c r="E18" s="15">
        <v>17.600000000000001</v>
      </c>
      <c r="F18" s="37">
        <f t="shared" si="0"/>
        <v>704</v>
      </c>
      <c r="G18" s="37">
        <v>67.2</v>
      </c>
      <c r="H18" s="37">
        <f t="shared" si="1"/>
        <v>2688</v>
      </c>
      <c r="I18" s="39">
        <f t="shared" si="2"/>
        <v>3392</v>
      </c>
    </row>
    <row r="19" spans="1:10" s="43" customFormat="1">
      <c r="A19" s="11">
        <v>804</v>
      </c>
      <c r="B19" s="11">
        <v>20</v>
      </c>
      <c r="C19" s="9" t="s">
        <v>63</v>
      </c>
      <c r="D19" s="2">
        <v>8</v>
      </c>
      <c r="E19" s="15">
        <v>345</v>
      </c>
      <c r="F19" s="2">
        <f t="shared" ref="F19" si="3">D19*E19</f>
        <v>2760</v>
      </c>
      <c r="G19" s="2">
        <v>550</v>
      </c>
      <c r="H19" s="2">
        <f t="shared" ref="H19" si="4">D19*G19</f>
        <v>4400</v>
      </c>
      <c r="I19" s="7">
        <f t="shared" ref="I19" si="5">F19+H19</f>
        <v>7160</v>
      </c>
    </row>
    <row r="20" spans="1:10">
      <c r="A20" s="11">
        <v>804</v>
      </c>
      <c r="B20" s="11">
        <v>20</v>
      </c>
      <c r="C20" s="10" t="s">
        <v>44</v>
      </c>
      <c r="D20" s="3">
        <v>20</v>
      </c>
      <c r="E20" s="15">
        <v>5</v>
      </c>
      <c r="F20" s="2">
        <f t="shared" si="0"/>
        <v>100</v>
      </c>
      <c r="G20" s="3">
        <v>10</v>
      </c>
      <c r="H20" s="2">
        <f t="shared" si="1"/>
        <v>200</v>
      </c>
      <c r="I20" s="7">
        <f t="shared" si="2"/>
        <v>300</v>
      </c>
    </row>
    <row r="21" spans="1:10">
      <c r="A21" s="11">
        <v>804</v>
      </c>
      <c r="B21" s="11">
        <v>20</v>
      </c>
      <c r="C21" s="10" t="s">
        <v>45</v>
      </c>
      <c r="D21" s="3">
        <v>20</v>
      </c>
      <c r="E21" s="15">
        <v>7</v>
      </c>
      <c r="F21" s="2">
        <f t="shared" si="0"/>
        <v>140</v>
      </c>
      <c r="G21" s="3">
        <v>11</v>
      </c>
      <c r="H21" s="2">
        <f t="shared" si="1"/>
        <v>220</v>
      </c>
      <c r="I21" s="7">
        <f t="shared" si="2"/>
        <v>360</v>
      </c>
    </row>
    <row r="22" spans="1:10">
      <c r="A22" s="57"/>
      <c r="B22" s="57"/>
      <c r="C22" s="52" t="s">
        <v>40</v>
      </c>
      <c r="D22" s="58"/>
      <c r="E22" s="59"/>
      <c r="F22" s="60"/>
      <c r="G22" s="58"/>
      <c r="H22" s="60"/>
      <c r="I22" s="61"/>
    </row>
    <row r="23" spans="1:10">
      <c r="A23" s="36"/>
      <c r="B23" s="36"/>
      <c r="C23" s="18" t="s">
        <v>29</v>
      </c>
      <c r="D23" s="40"/>
      <c r="E23" s="41"/>
      <c r="F23" s="37"/>
      <c r="G23" s="40"/>
      <c r="H23" s="37"/>
      <c r="I23" s="39"/>
    </row>
    <row r="24" spans="1:10">
      <c r="A24" s="11">
        <v>804</v>
      </c>
      <c r="B24" s="11">
        <v>20</v>
      </c>
      <c r="C24" s="9" t="s">
        <v>42</v>
      </c>
      <c r="D24" s="2">
        <v>8</v>
      </c>
      <c r="E24" s="15">
        <v>184</v>
      </c>
      <c r="F24" s="2">
        <f t="shared" ref="F24" si="6">D24*E24</f>
        <v>1472</v>
      </c>
      <c r="G24" s="2">
        <v>201.6</v>
      </c>
      <c r="H24" s="2">
        <f t="shared" ref="H24" si="7">D24*G24</f>
        <v>1612.8</v>
      </c>
      <c r="I24" s="7">
        <f t="shared" ref="I24" si="8">F24+H24</f>
        <v>3084.8</v>
      </c>
    </row>
    <row r="25" spans="1:10">
      <c r="A25" s="36">
        <v>804</v>
      </c>
      <c r="B25" s="36">
        <v>20</v>
      </c>
      <c r="C25" s="9" t="s">
        <v>2</v>
      </c>
      <c r="D25" s="37">
        <v>8</v>
      </c>
      <c r="E25" s="15">
        <v>283</v>
      </c>
      <c r="F25" s="37">
        <f t="shared" ref="F25:F40" si="9">D25*E25</f>
        <v>2264</v>
      </c>
      <c r="G25" s="37">
        <v>249.6</v>
      </c>
      <c r="H25" s="37">
        <f t="shared" ref="H25:H40" si="10">D25*G25</f>
        <v>1996.8</v>
      </c>
      <c r="I25" s="39">
        <f t="shared" ref="I25:I40" si="11">F25+H25</f>
        <v>4260.8</v>
      </c>
    </row>
    <row r="26" spans="1:10">
      <c r="A26" s="36">
        <v>804</v>
      </c>
      <c r="B26" s="36">
        <v>20</v>
      </c>
      <c r="C26" s="9" t="s">
        <v>34</v>
      </c>
      <c r="D26" s="37">
        <v>23</v>
      </c>
      <c r="E26" s="15">
        <v>350</v>
      </c>
      <c r="F26" s="37">
        <f t="shared" si="9"/>
        <v>8050</v>
      </c>
      <c r="G26" s="37">
        <v>276</v>
      </c>
      <c r="H26" s="37">
        <f t="shared" si="10"/>
        <v>6348</v>
      </c>
      <c r="I26" s="39">
        <f t="shared" si="11"/>
        <v>14398</v>
      </c>
    </row>
    <row r="27" spans="1:10">
      <c r="A27" s="11">
        <v>804</v>
      </c>
      <c r="B27" s="11">
        <v>20</v>
      </c>
      <c r="C27" s="9" t="s">
        <v>43</v>
      </c>
      <c r="D27" s="2">
        <v>16</v>
      </c>
      <c r="E27" s="15">
        <v>428</v>
      </c>
      <c r="F27" s="2">
        <f t="shared" si="9"/>
        <v>6848</v>
      </c>
      <c r="G27" s="2">
        <v>436.8</v>
      </c>
      <c r="H27" s="2">
        <f t="shared" si="10"/>
        <v>6988.8</v>
      </c>
      <c r="I27" s="7">
        <f t="shared" si="11"/>
        <v>13836.8</v>
      </c>
      <c r="J27" s="43"/>
    </row>
    <row r="28" spans="1:10">
      <c r="A28" s="36">
        <v>804</v>
      </c>
      <c r="B28" s="36">
        <v>20</v>
      </c>
      <c r="C28" s="9" t="s">
        <v>10</v>
      </c>
      <c r="D28" s="37">
        <v>10</v>
      </c>
      <c r="E28" s="15">
        <v>67</v>
      </c>
      <c r="F28" s="37">
        <f t="shared" si="9"/>
        <v>670</v>
      </c>
      <c r="G28" s="37">
        <v>115.2</v>
      </c>
      <c r="H28" s="37">
        <f t="shared" si="10"/>
        <v>1152</v>
      </c>
      <c r="I28" s="39">
        <f t="shared" si="11"/>
        <v>1822</v>
      </c>
      <c r="J28" s="43"/>
    </row>
    <row r="29" spans="1:10">
      <c r="A29" s="36">
        <v>804</v>
      </c>
      <c r="B29" s="36">
        <v>20</v>
      </c>
      <c r="C29" s="9" t="s">
        <v>35</v>
      </c>
      <c r="D29" s="37">
        <v>19</v>
      </c>
      <c r="E29" s="15">
        <v>69</v>
      </c>
      <c r="F29" s="37">
        <f t="shared" si="9"/>
        <v>1311</v>
      </c>
      <c r="G29" s="37">
        <v>133.19999999999999</v>
      </c>
      <c r="H29" s="37">
        <f t="shared" si="10"/>
        <v>2530.7999999999997</v>
      </c>
      <c r="I29" s="39">
        <f t="shared" si="11"/>
        <v>3841.7999999999997</v>
      </c>
      <c r="J29" s="43"/>
    </row>
    <row r="30" spans="1:10" s="43" customFormat="1">
      <c r="A30" s="36">
        <v>804</v>
      </c>
      <c r="B30" s="36">
        <v>20</v>
      </c>
      <c r="C30" s="9" t="s">
        <v>3</v>
      </c>
      <c r="D30" s="71">
        <v>0.15</v>
      </c>
      <c r="E30" s="15">
        <v>20240</v>
      </c>
      <c r="F30" s="37">
        <f t="shared" si="9"/>
        <v>3036</v>
      </c>
      <c r="G30" s="37">
        <v>168</v>
      </c>
      <c r="H30" s="37">
        <f t="shared" si="10"/>
        <v>25.2</v>
      </c>
      <c r="I30" s="39">
        <f t="shared" si="11"/>
        <v>3061.2</v>
      </c>
    </row>
    <row r="31" spans="1:10" s="43" customFormat="1" ht="25.5">
      <c r="A31" s="36">
        <v>804</v>
      </c>
      <c r="B31" s="36">
        <v>20</v>
      </c>
      <c r="C31" s="9" t="s">
        <v>61</v>
      </c>
      <c r="D31" s="37">
        <v>50</v>
      </c>
      <c r="E31" s="15">
        <v>17.600000000000001</v>
      </c>
      <c r="F31" s="37">
        <f t="shared" si="9"/>
        <v>880.00000000000011</v>
      </c>
      <c r="G31" s="37">
        <v>67.2</v>
      </c>
      <c r="H31" s="37">
        <f t="shared" si="10"/>
        <v>3360</v>
      </c>
      <c r="I31" s="39">
        <f t="shared" si="11"/>
        <v>4240</v>
      </c>
    </row>
    <row r="32" spans="1:10">
      <c r="A32" s="36">
        <v>804</v>
      </c>
      <c r="B32" s="36">
        <v>20</v>
      </c>
      <c r="C32" s="9" t="s">
        <v>36</v>
      </c>
      <c r="D32" s="37">
        <v>5</v>
      </c>
      <c r="E32" s="15">
        <v>345</v>
      </c>
      <c r="F32" s="37">
        <f t="shared" si="9"/>
        <v>1725</v>
      </c>
      <c r="G32" s="37">
        <v>550</v>
      </c>
      <c r="H32" s="37">
        <f t="shared" si="10"/>
        <v>2750</v>
      </c>
      <c r="I32" s="39">
        <f t="shared" si="11"/>
        <v>4475</v>
      </c>
      <c r="J32" s="43"/>
    </row>
    <row r="33" spans="1:10">
      <c r="A33" s="11">
        <v>804</v>
      </c>
      <c r="B33" s="11">
        <v>20</v>
      </c>
      <c r="C33" s="10" t="s">
        <v>44</v>
      </c>
      <c r="D33" s="3">
        <f>SUM(D24:D27)</f>
        <v>55</v>
      </c>
      <c r="E33" s="15">
        <v>5</v>
      </c>
      <c r="F33" s="2">
        <f t="shared" si="9"/>
        <v>275</v>
      </c>
      <c r="G33" s="3">
        <v>10</v>
      </c>
      <c r="H33" s="2">
        <f t="shared" si="10"/>
        <v>550</v>
      </c>
      <c r="I33" s="7">
        <f t="shared" si="11"/>
        <v>825</v>
      </c>
    </row>
    <row r="34" spans="1:10" s="43" customFormat="1">
      <c r="A34" s="11">
        <v>804</v>
      </c>
      <c r="B34" s="11">
        <v>20</v>
      </c>
      <c r="C34" s="9" t="s">
        <v>45</v>
      </c>
      <c r="D34" s="2">
        <f>SUM(D24:D27)</f>
        <v>55</v>
      </c>
      <c r="E34" s="15">
        <v>7</v>
      </c>
      <c r="F34" s="2">
        <f t="shared" si="9"/>
        <v>385</v>
      </c>
      <c r="G34" s="2">
        <v>11</v>
      </c>
      <c r="H34" s="2">
        <f t="shared" si="10"/>
        <v>605</v>
      </c>
      <c r="I34" s="7">
        <f t="shared" si="11"/>
        <v>990</v>
      </c>
    </row>
    <row r="35" spans="1:10" s="43" customFormat="1">
      <c r="A35" s="11">
        <v>804</v>
      </c>
      <c r="B35" s="11">
        <v>20</v>
      </c>
      <c r="C35" s="65" t="s">
        <v>47</v>
      </c>
      <c r="D35" s="37">
        <v>1</v>
      </c>
      <c r="E35" s="15">
        <v>2450</v>
      </c>
      <c r="F35" s="37">
        <f t="shared" ref="F35" si="12">D35*E35</f>
        <v>2450</v>
      </c>
      <c r="G35" s="37">
        <v>3240</v>
      </c>
      <c r="H35" s="37">
        <f t="shared" ref="H35" si="13">D35*G35</f>
        <v>3240</v>
      </c>
      <c r="I35" s="39">
        <f t="shared" ref="I35" si="14">F35+H35</f>
        <v>5690</v>
      </c>
    </row>
    <row r="36" spans="1:10" s="43" customFormat="1">
      <c r="A36" s="11">
        <v>804</v>
      </c>
      <c r="B36" s="11">
        <v>20</v>
      </c>
      <c r="C36" s="65" t="s">
        <v>46</v>
      </c>
      <c r="D36" s="4">
        <v>1</v>
      </c>
      <c r="E36" s="15">
        <v>150</v>
      </c>
      <c r="F36" s="37">
        <f t="shared" ref="F36" si="15">D36*E36</f>
        <v>150</v>
      </c>
      <c r="G36" s="37">
        <v>580</v>
      </c>
      <c r="H36" s="37">
        <f t="shared" ref="H36" si="16">D36*G36</f>
        <v>580</v>
      </c>
      <c r="I36" s="39">
        <f t="shared" ref="I36" si="17">F36+H36</f>
        <v>730</v>
      </c>
    </row>
    <row r="37" spans="1:10" s="43" customFormat="1">
      <c r="A37" s="36"/>
      <c r="B37" s="36"/>
      <c r="C37" s="18" t="s">
        <v>30</v>
      </c>
      <c r="D37" s="40"/>
      <c r="E37" s="41"/>
      <c r="F37" s="37"/>
      <c r="G37" s="40"/>
      <c r="H37" s="37"/>
      <c r="I37" s="39"/>
    </row>
    <row r="38" spans="1:10" ht="25.5">
      <c r="A38" s="36">
        <v>804</v>
      </c>
      <c r="B38" s="36">
        <v>20</v>
      </c>
      <c r="C38" s="10" t="s">
        <v>31</v>
      </c>
      <c r="D38" s="42">
        <v>1</v>
      </c>
      <c r="E38" s="15">
        <v>20569</v>
      </c>
      <c r="F38" s="37">
        <f t="shared" si="9"/>
        <v>20569</v>
      </c>
      <c r="G38" s="42">
        <v>620</v>
      </c>
      <c r="H38" s="37">
        <f t="shared" si="10"/>
        <v>620</v>
      </c>
      <c r="I38" s="39">
        <f t="shared" si="11"/>
        <v>21189</v>
      </c>
      <c r="J38" s="43"/>
    </row>
    <row r="39" spans="1:10" ht="25.5">
      <c r="A39" s="36">
        <v>804</v>
      </c>
      <c r="B39" s="36">
        <v>20</v>
      </c>
      <c r="C39" s="10" t="s">
        <v>41</v>
      </c>
      <c r="D39" s="42">
        <v>1</v>
      </c>
      <c r="E39" s="15">
        <v>14990</v>
      </c>
      <c r="F39" s="37">
        <f t="shared" si="9"/>
        <v>14990</v>
      </c>
      <c r="G39" s="42">
        <v>585</v>
      </c>
      <c r="H39" s="37">
        <f t="shared" si="10"/>
        <v>585</v>
      </c>
      <c r="I39" s="39">
        <f t="shared" si="11"/>
        <v>15575</v>
      </c>
    </row>
    <row r="40" spans="1:10" ht="25.5">
      <c r="A40" s="36">
        <v>804</v>
      </c>
      <c r="B40" s="36">
        <v>20</v>
      </c>
      <c r="C40" s="10" t="s">
        <v>26</v>
      </c>
      <c r="D40" s="42">
        <v>2</v>
      </c>
      <c r="E40" s="15">
        <v>2626</v>
      </c>
      <c r="F40" s="37">
        <f t="shared" si="9"/>
        <v>5252</v>
      </c>
      <c r="G40" s="42">
        <v>2974</v>
      </c>
      <c r="H40" s="37">
        <f t="shared" si="10"/>
        <v>5948</v>
      </c>
      <c r="I40" s="39">
        <f t="shared" si="11"/>
        <v>11200</v>
      </c>
    </row>
    <row r="41" spans="1:10">
      <c r="A41" s="57"/>
      <c r="B41" s="57"/>
      <c r="C41" s="56" t="s">
        <v>28</v>
      </c>
      <c r="D41" s="60"/>
      <c r="E41" s="62"/>
      <c r="F41" s="60"/>
      <c r="G41" s="60"/>
      <c r="H41" s="60"/>
      <c r="I41" s="61"/>
    </row>
    <row r="42" spans="1:10" customFormat="1">
      <c r="A42" s="36"/>
      <c r="B42" s="36"/>
      <c r="C42" s="18" t="s">
        <v>30</v>
      </c>
      <c r="D42" s="40"/>
      <c r="E42" s="41"/>
      <c r="F42" s="37"/>
      <c r="G42" s="40"/>
      <c r="H42" s="37"/>
      <c r="I42" s="39"/>
    </row>
    <row r="43" spans="1:10" ht="25.5">
      <c r="A43" s="11">
        <v>804</v>
      </c>
      <c r="B43" s="11">
        <v>20</v>
      </c>
      <c r="C43" s="10" t="s">
        <v>32</v>
      </c>
      <c r="D43" s="3">
        <v>1</v>
      </c>
      <c r="E43" s="15">
        <v>24500</v>
      </c>
      <c r="F43" s="2">
        <f t="shared" ref="F43" si="18">D43*E43</f>
        <v>24500</v>
      </c>
      <c r="G43" s="3">
        <v>585</v>
      </c>
      <c r="H43" s="2">
        <f t="shared" ref="H43" si="19">D43*G43</f>
        <v>585</v>
      </c>
      <c r="I43" s="7">
        <f t="shared" ref="I43" si="20">F43+H43</f>
        <v>25085</v>
      </c>
    </row>
    <row r="44" spans="1:10" ht="25.5">
      <c r="A44" s="36">
        <v>804</v>
      </c>
      <c r="B44" s="36">
        <v>20</v>
      </c>
      <c r="C44" s="10" t="s">
        <v>26</v>
      </c>
      <c r="D44" s="42">
        <v>1</v>
      </c>
      <c r="E44" s="15">
        <v>2626</v>
      </c>
      <c r="F44" s="37">
        <f t="shared" ref="F44" si="21">D44*E44</f>
        <v>2626</v>
      </c>
      <c r="G44" s="42">
        <v>2974</v>
      </c>
      <c r="H44" s="37">
        <f t="shared" ref="H44" si="22">D44*G44</f>
        <v>2974</v>
      </c>
      <c r="I44" s="39">
        <f t="shared" ref="I44" si="23">F44+H44</f>
        <v>5600</v>
      </c>
      <c r="J44" s="49"/>
    </row>
    <row r="45" spans="1:10">
      <c r="A45" s="57"/>
      <c r="B45" s="57"/>
      <c r="C45" s="56" t="s">
        <v>48</v>
      </c>
      <c r="D45" s="60"/>
      <c r="E45" s="62"/>
      <c r="F45" s="60"/>
      <c r="G45" s="60"/>
      <c r="H45" s="60"/>
      <c r="I45" s="61"/>
      <c r="J45" s="43"/>
    </row>
    <row r="46" spans="1:10" customFormat="1">
      <c r="A46" s="36"/>
      <c r="B46" s="36"/>
      <c r="C46" s="18" t="s">
        <v>30</v>
      </c>
      <c r="D46" s="40"/>
      <c r="E46" s="41"/>
      <c r="F46" s="37"/>
      <c r="G46" s="40"/>
      <c r="H46" s="37"/>
      <c r="I46" s="39"/>
      <c r="J46" s="13"/>
    </row>
    <row r="47" spans="1:10" ht="25.5">
      <c r="A47" s="11">
        <v>804</v>
      </c>
      <c r="B47" s="11">
        <v>20</v>
      </c>
      <c r="C47" s="10" t="s">
        <v>32</v>
      </c>
      <c r="D47" s="3">
        <v>1</v>
      </c>
      <c r="E47" s="15">
        <v>24500</v>
      </c>
      <c r="F47" s="2">
        <f t="shared" ref="F47:F48" si="24">D47*E47</f>
        <v>24500</v>
      </c>
      <c r="G47" s="3">
        <v>585</v>
      </c>
      <c r="H47" s="2">
        <f t="shared" ref="H47:H48" si="25">D47*G47</f>
        <v>585</v>
      </c>
      <c r="I47" s="7">
        <f t="shared" ref="I47:I48" si="26">F47+H47</f>
        <v>25085</v>
      </c>
      <c r="J47" s="43"/>
    </row>
    <row r="48" spans="1:10" ht="25.5">
      <c r="A48" s="36">
        <v>804</v>
      </c>
      <c r="B48" s="36">
        <v>20</v>
      </c>
      <c r="C48" s="10" t="s">
        <v>26</v>
      </c>
      <c r="D48" s="42">
        <v>1</v>
      </c>
      <c r="E48" s="15">
        <v>2626</v>
      </c>
      <c r="F48" s="37">
        <f t="shared" si="24"/>
        <v>2626</v>
      </c>
      <c r="G48" s="42">
        <v>2974</v>
      </c>
      <c r="H48" s="37">
        <f t="shared" si="25"/>
        <v>2974</v>
      </c>
      <c r="I48" s="39">
        <f t="shared" si="26"/>
        <v>5600</v>
      </c>
      <c r="J48" s="43"/>
    </row>
    <row r="49" spans="1:10">
      <c r="A49" s="57"/>
      <c r="B49" s="57"/>
      <c r="C49" s="56" t="s">
        <v>38</v>
      </c>
      <c r="D49" s="60"/>
      <c r="E49" s="63"/>
      <c r="F49" s="60"/>
      <c r="G49" s="60"/>
      <c r="H49" s="60"/>
      <c r="I49" s="61"/>
    </row>
    <row r="50" spans="1:10">
      <c r="A50" s="44"/>
      <c r="B50" s="44"/>
      <c r="C50" s="20" t="s">
        <v>29</v>
      </c>
      <c r="D50" s="45"/>
      <c r="E50" s="46"/>
      <c r="F50" s="47"/>
      <c r="G50" s="45"/>
      <c r="H50" s="47"/>
      <c r="I50" s="48"/>
      <c r="J50" s="43"/>
    </row>
    <row r="51" spans="1:10">
      <c r="A51" s="36">
        <v>804</v>
      </c>
      <c r="B51" s="36">
        <v>20</v>
      </c>
      <c r="C51" s="9" t="s">
        <v>10</v>
      </c>
      <c r="D51" s="37">
        <v>5</v>
      </c>
      <c r="E51" s="15">
        <v>67</v>
      </c>
      <c r="F51" s="37">
        <f t="shared" ref="F51" si="27">D51*E51</f>
        <v>335</v>
      </c>
      <c r="G51" s="37">
        <v>115.2</v>
      </c>
      <c r="H51" s="37">
        <f t="shared" ref="H51" si="28">D51*G51</f>
        <v>576</v>
      </c>
      <c r="I51" s="39">
        <f t="shared" ref="I51" si="29">F51+H51</f>
        <v>911</v>
      </c>
    </row>
    <row r="52" spans="1:10">
      <c r="A52" s="36">
        <v>804</v>
      </c>
      <c r="B52" s="36">
        <v>20</v>
      </c>
      <c r="C52" s="9" t="s">
        <v>2</v>
      </c>
      <c r="D52" s="37">
        <v>20</v>
      </c>
      <c r="E52" s="15">
        <v>283</v>
      </c>
      <c r="F52" s="37">
        <f t="shared" ref="F52:F58" si="30">D52*E52</f>
        <v>5660</v>
      </c>
      <c r="G52" s="37">
        <v>249.6</v>
      </c>
      <c r="H52" s="37">
        <f t="shared" ref="H52:H58" si="31">D52*G52</f>
        <v>4992</v>
      </c>
      <c r="I52" s="39">
        <f t="shared" ref="I52:I58" si="32">F52+H52</f>
        <v>10652</v>
      </c>
      <c r="J52" s="43"/>
    </row>
    <row r="53" spans="1:10" s="43" customFormat="1">
      <c r="A53" s="36">
        <v>804</v>
      </c>
      <c r="B53" s="36">
        <v>20</v>
      </c>
      <c r="C53" s="9" t="s">
        <v>3</v>
      </c>
      <c r="D53" s="71">
        <v>0.1</v>
      </c>
      <c r="E53" s="15">
        <v>20240</v>
      </c>
      <c r="F53" s="37">
        <f t="shared" si="30"/>
        <v>2024</v>
      </c>
      <c r="G53" s="37">
        <v>168</v>
      </c>
      <c r="H53" s="37">
        <f t="shared" si="31"/>
        <v>16.8</v>
      </c>
      <c r="I53" s="39">
        <f t="shared" si="32"/>
        <v>2040.8</v>
      </c>
    </row>
    <row r="54" spans="1:10" s="43" customFormat="1">
      <c r="A54" s="36">
        <v>804</v>
      </c>
      <c r="B54" s="36">
        <v>20</v>
      </c>
      <c r="C54" s="9" t="s">
        <v>62</v>
      </c>
      <c r="D54" s="37">
        <v>10</v>
      </c>
      <c r="E54" s="15">
        <v>17.600000000000001</v>
      </c>
      <c r="F54" s="37">
        <f t="shared" si="30"/>
        <v>176</v>
      </c>
      <c r="G54" s="37">
        <v>67.2</v>
      </c>
      <c r="H54" s="37">
        <f t="shared" si="31"/>
        <v>672</v>
      </c>
      <c r="I54" s="39">
        <f t="shared" si="32"/>
        <v>848</v>
      </c>
    </row>
    <row r="55" spans="1:10">
      <c r="A55" s="11">
        <v>804</v>
      </c>
      <c r="B55" s="11">
        <v>20</v>
      </c>
      <c r="C55" s="10" t="s">
        <v>44</v>
      </c>
      <c r="D55" s="3">
        <v>20</v>
      </c>
      <c r="E55" s="15">
        <v>5</v>
      </c>
      <c r="F55" s="2">
        <f t="shared" si="30"/>
        <v>100</v>
      </c>
      <c r="G55" s="3">
        <v>10</v>
      </c>
      <c r="H55" s="2">
        <f t="shared" si="31"/>
        <v>200</v>
      </c>
      <c r="I55" s="7">
        <f t="shared" si="32"/>
        <v>300</v>
      </c>
    </row>
    <row r="56" spans="1:10">
      <c r="A56" s="11">
        <v>804</v>
      </c>
      <c r="B56" s="11">
        <v>20</v>
      </c>
      <c r="C56" s="10" t="s">
        <v>45</v>
      </c>
      <c r="D56" s="3">
        <v>20</v>
      </c>
      <c r="E56" s="15">
        <v>7</v>
      </c>
      <c r="F56" s="2">
        <f t="shared" si="30"/>
        <v>140</v>
      </c>
      <c r="G56" s="3">
        <v>11</v>
      </c>
      <c r="H56" s="2">
        <f t="shared" si="31"/>
        <v>220</v>
      </c>
      <c r="I56" s="7">
        <f t="shared" si="32"/>
        <v>360</v>
      </c>
    </row>
    <row r="57" spans="1:10" s="43" customFormat="1">
      <c r="A57" s="36">
        <v>804</v>
      </c>
      <c r="B57" s="36">
        <v>20</v>
      </c>
      <c r="C57" s="65" t="s">
        <v>54</v>
      </c>
      <c r="D57" s="40">
        <v>1</v>
      </c>
      <c r="E57" s="15">
        <v>0</v>
      </c>
      <c r="F57" s="37">
        <f t="shared" si="30"/>
        <v>0</v>
      </c>
      <c r="G57" s="40">
        <v>1090</v>
      </c>
      <c r="H57" s="37">
        <f t="shared" si="31"/>
        <v>1090</v>
      </c>
      <c r="I57" s="39">
        <f t="shared" si="32"/>
        <v>1090</v>
      </c>
    </row>
    <row r="58" spans="1:10">
      <c r="A58" s="36">
        <v>804</v>
      </c>
      <c r="B58" s="36">
        <v>20</v>
      </c>
      <c r="C58" s="9" t="s">
        <v>64</v>
      </c>
      <c r="D58" s="37">
        <v>3</v>
      </c>
      <c r="E58" s="15">
        <v>345</v>
      </c>
      <c r="F58" s="37">
        <f t="shared" si="30"/>
        <v>1035</v>
      </c>
      <c r="G58" s="37">
        <v>550</v>
      </c>
      <c r="H58" s="37">
        <f t="shared" si="31"/>
        <v>1650</v>
      </c>
      <c r="I58" s="39">
        <f t="shared" si="32"/>
        <v>2685</v>
      </c>
      <c r="J58" s="43"/>
    </row>
    <row r="59" spans="1:10">
      <c r="A59" s="44"/>
      <c r="B59" s="44"/>
      <c r="C59" s="20" t="s">
        <v>49</v>
      </c>
      <c r="D59" s="45"/>
      <c r="E59" s="46"/>
      <c r="F59" s="47"/>
      <c r="G59" s="45"/>
      <c r="H59" s="47"/>
      <c r="I59" s="48"/>
      <c r="J59" s="43"/>
    </row>
    <row r="60" spans="1:10" customFormat="1">
      <c r="A60" s="11">
        <v>804</v>
      </c>
      <c r="B60" s="11">
        <v>20</v>
      </c>
      <c r="C60" s="9" t="s">
        <v>42</v>
      </c>
      <c r="D60" s="2">
        <v>22</v>
      </c>
      <c r="E60" s="15">
        <v>184</v>
      </c>
      <c r="F60" s="2">
        <f t="shared" ref="F60:F65" si="33">D60*E60</f>
        <v>4048</v>
      </c>
      <c r="G60" s="2">
        <v>201.6</v>
      </c>
      <c r="H60" s="2">
        <f t="shared" ref="H60:H65" si="34">D60*G60</f>
        <v>4435.2</v>
      </c>
      <c r="I60" s="7">
        <f t="shared" ref="I60:I65" si="35">F60+H60</f>
        <v>8483.2000000000007</v>
      </c>
    </row>
    <row r="61" spans="1:10">
      <c r="A61" s="11">
        <v>804</v>
      </c>
      <c r="B61" s="11">
        <v>20</v>
      </c>
      <c r="C61" s="9" t="s">
        <v>10</v>
      </c>
      <c r="D61" s="2">
        <v>5</v>
      </c>
      <c r="E61" s="15">
        <v>67</v>
      </c>
      <c r="F61" s="2">
        <f t="shared" si="33"/>
        <v>335</v>
      </c>
      <c r="G61" s="2">
        <v>115.2</v>
      </c>
      <c r="H61" s="2">
        <f t="shared" si="34"/>
        <v>576</v>
      </c>
      <c r="I61" s="7">
        <f t="shared" si="35"/>
        <v>911</v>
      </c>
      <c r="J61" s="43"/>
    </row>
    <row r="62" spans="1:10" s="43" customFormat="1">
      <c r="A62" s="36">
        <v>804</v>
      </c>
      <c r="B62" s="36">
        <v>20</v>
      </c>
      <c r="C62" s="9" t="s">
        <v>3</v>
      </c>
      <c r="D62" s="71">
        <v>0.1</v>
      </c>
      <c r="E62" s="15">
        <v>20240</v>
      </c>
      <c r="F62" s="37">
        <f t="shared" si="33"/>
        <v>2024</v>
      </c>
      <c r="G62" s="37">
        <v>168</v>
      </c>
      <c r="H62" s="37">
        <f t="shared" si="34"/>
        <v>16.8</v>
      </c>
      <c r="I62" s="39">
        <f t="shared" si="35"/>
        <v>2040.8</v>
      </c>
    </row>
    <row r="63" spans="1:10" s="43" customFormat="1">
      <c r="A63" s="36">
        <v>804</v>
      </c>
      <c r="B63" s="36">
        <v>20</v>
      </c>
      <c r="C63" s="9" t="s">
        <v>11</v>
      </c>
      <c r="D63" s="37">
        <v>10</v>
      </c>
      <c r="E63" s="15">
        <v>17.600000000000001</v>
      </c>
      <c r="F63" s="37">
        <f t="shared" si="33"/>
        <v>176</v>
      </c>
      <c r="G63" s="37">
        <v>67.2</v>
      </c>
      <c r="H63" s="37">
        <f t="shared" si="34"/>
        <v>672</v>
      </c>
      <c r="I63" s="39">
        <f t="shared" si="35"/>
        <v>848</v>
      </c>
    </row>
    <row r="64" spans="1:10">
      <c r="A64" s="11">
        <v>804</v>
      </c>
      <c r="B64" s="11">
        <v>20</v>
      </c>
      <c r="C64" s="10" t="s">
        <v>44</v>
      </c>
      <c r="D64" s="3">
        <v>22</v>
      </c>
      <c r="E64" s="15">
        <v>5</v>
      </c>
      <c r="F64" s="2">
        <f t="shared" si="33"/>
        <v>110</v>
      </c>
      <c r="G64" s="3">
        <v>10</v>
      </c>
      <c r="H64" s="2">
        <f t="shared" si="34"/>
        <v>220</v>
      </c>
      <c r="I64" s="7">
        <f t="shared" si="35"/>
        <v>330</v>
      </c>
      <c r="J64" s="43"/>
    </row>
    <row r="65" spans="1:10">
      <c r="A65" s="11">
        <v>804</v>
      </c>
      <c r="B65" s="11">
        <v>20</v>
      </c>
      <c r="C65" s="10" t="s">
        <v>45</v>
      </c>
      <c r="D65" s="3">
        <v>22</v>
      </c>
      <c r="E65" s="15">
        <v>7</v>
      </c>
      <c r="F65" s="2">
        <f t="shared" si="33"/>
        <v>154</v>
      </c>
      <c r="G65" s="3">
        <v>11</v>
      </c>
      <c r="H65" s="2">
        <f t="shared" si="34"/>
        <v>242</v>
      </c>
      <c r="I65" s="7">
        <f t="shared" si="35"/>
        <v>396</v>
      </c>
      <c r="J65" s="43"/>
    </row>
    <row r="66" spans="1:10">
      <c r="A66" s="36"/>
      <c r="B66" s="36"/>
      <c r="C66" s="18" t="s">
        <v>30</v>
      </c>
      <c r="D66" s="40"/>
      <c r="E66" s="41"/>
      <c r="F66" s="47"/>
      <c r="G66" s="40"/>
      <c r="H66" s="47"/>
      <c r="I66" s="48"/>
      <c r="J66" s="49"/>
    </row>
    <row r="67" spans="1:10" s="43" customFormat="1" ht="25.5">
      <c r="A67" s="11">
        <v>804</v>
      </c>
      <c r="B67" s="11">
        <v>20</v>
      </c>
      <c r="C67" s="9" t="s">
        <v>33</v>
      </c>
      <c r="D67" s="2">
        <v>1</v>
      </c>
      <c r="E67" s="15">
        <v>34769</v>
      </c>
      <c r="F67" s="2">
        <f t="shared" ref="F67" si="36">D67*E67</f>
        <v>34769</v>
      </c>
      <c r="G67" s="2">
        <v>620</v>
      </c>
      <c r="H67" s="2">
        <f t="shared" ref="H67" si="37">D67*G67</f>
        <v>620</v>
      </c>
      <c r="I67" s="7">
        <f t="shared" ref="I67" si="38">F67+H67</f>
        <v>35389</v>
      </c>
    </row>
    <row r="68" spans="1:10" ht="25.5">
      <c r="A68" s="36">
        <v>804</v>
      </c>
      <c r="B68" s="36">
        <v>20</v>
      </c>
      <c r="C68" s="10" t="s">
        <v>26</v>
      </c>
      <c r="D68" s="42">
        <v>1</v>
      </c>
      <c r="E68" s="15">
        <v>2626</v>
      </c>
      <c r="F68" s="47">
        <f t="shared" ref="F68" si="39">D68*E68</f>
        <v>2626</v>
      </c>
      <c r="G68" s="42">
        <v>2974</v>
      </c>
      <c r="H68" s="47">
        <f t="shared" ref="H68" si="40">D68*G68</f>
        <v>2974</v>
      </c>
      <c r="I68" s="48">
        <f t="shared" ref="I68" si="41">F68+H68</f>
        <v>5600</v>
      </c>
    </row>
    <row r="69" spans="1:10" s="43" customFormat="1">
      <c r="A69" s="51"/>
      <c r="B69" s="51"/>
      <c r="C69" s="52" t="s">
        <v>50</v>
      </c>
      <c r="D69" s="53"/>
      <c r="E69" s="64"/>
      <c r="F69" s="54"/>
      <c r="G69" s="53"/>
      <c r="H69" s="54"/>
      <c r="I69" s="55"/>
    </row>
    <row r="70" spans="1:10">
      <c r="A70" s="36">
        <v>804</v>
      </c>
      <c r="B70" s="36">
        <v>20</v>
      </c>
      <c r="C70" s="9" t="s">
        <v>34</v>
      </c>
      <c r="D70" s="37">
        <v>25</v>
      </c>
      <c r="E70" s="15">
        <v>350</v>
      </c>
      <c r="F70" s="37">
        <f t="shared" ref="F70:F71" si="42">D70*E70</f>
        <v>8750</v>
      </c>
      <c r="G70" s="37">
        <v>276</v>
      </c>
      <c r="H70" s="37">
        <f t="shared" ref="H70:H71" si="43">D70*G70</f>
        <v>6900</v>
      </c>
      <c r="I70" s="39">
        <f t="shared" ref="I70:I71" si="44">F70+H70</f>
        <v>15650</v>
      </c>
      <c r="J70" s="43"/>
    </row>
    <row r="71" spans="1:10">
      <c r="A71" s="36">
        <v>804</v>
      </c>
      <c r="B71" s="36">
        <v>20</v>
      </c>
      <c r="C71" s="9" t="s">
        <v>35</v>
      </c>
      <c r="D71" s="37">
        <v>6</v>
      </c>
      <c r="E71" s="15">
        <v>69</v>
      </c>
      <c r="F71" s="37">
        <f t="shared" si="42"/>
        <v>414</v>
      </c>
      <c r="G71" s="37">
        <v>133.19999999999999</v>
      </c>
      <c r="H71" s="37">
        <f t="shared" si="43"/>
        <v>799.19999999999993</v>
      </c>
      <c r="I71" s="39">
        <f t="shared" si="44"/>
        <v>1213.1999999999998</v>
      </c>
      <c r="J71" s="43"/>
    </row>
    <row r="72" spans="1:10" s="43" customFormat="1">
      <c r="A72" s="36">
        <v>804</v>
      </c>
      <c r="B72" s="36">
        <v>20</v>
      </c>
      <c r="C72" s="9" t="s">
        <v>3</v>
      </c>
      <c r="D72" s="71">
        <v>0.2</v>
      </c>
      <c r="E72" s="15">
        <v>20240</v>
      </c>
      <c r="F72" s="37">
        <f t="shared" ref="F72:F76" si="45">D72*E72</f>
        <v>4048</v>
      </c>
      <c r="G72" s="37">
        <v>168</v>
      </c>
      <c r="H72" s="37">
        <f t="shared" ref="H72:H76" si="46">D72*G72</f>
        <v>33.6</v>
      </c>
      <c r="I72" s="39">
        <f t="shared" ref="I72:I76" si="47">F72+H72</f>
        <v>4081.6</v>
      </c>
    </row>
    <row r="73" spans="1:10" s="43" customFormat="1">
      <c r="A73" s="36">
        <v>804</v>
      </c>
      <c r="B73" s="36">
        <v>20</v>
      </c>
      <c r="C73" s="9" t="s">
        <v>37</v>
      </c>
      <c r="D73" s="37">
        <v>12</v>
      </c>
      <c r="E73" s="15">
        <v>17.600000000000001</v>
      </c>
      <c r="F73" s="37">
        <f t="shared" si="45"/>
        <v>211.20000000000002</v>
      </c>
      <c r="G73" s="37">
        <v>67.2</v>
      </c>
      <c r="H73" s="37">
        <f t="shared" si="46"/>
        <v>806.40000000000009</v>
      </c>
      <c r="I73" s="39">
        <f t="shared" si="47"/>
        <v>1017.6000000000001</v>
      </c>
    </row>
    <row r="74" spans="1:10">
      <c r="A74" s="11">
        <v>804</v>
      </c>
      <c r="B74" s="11">
        <v>20</v>
      </c>
      <c r="C74" s="10" t="s">
        <v>44</v>
      </c>
      <c r="D74" s="3">
        <v>25</v>
      </c>
      <c r="E74" s="15">
        <v>5</v>
      </c>
      <c r="F74" s="2">
        <f t="shared" si="45"/>
        <v>125</v>
      </c>
      <c r="G74" s="3">
        <v>10</v>
      </c>
      <c r="H74" s="2">
        <f t="shared" si="46"/>
        <v>250</v>
      </c>
      <c r="I74" s="7">
        <f t="shared" si="47"/>
        <v>375</v>
      </c>
    </row>
    <row r="75" spans="1:10">
      <c r="A75" s="11">
        <v>804</v>
      </c>
      <c r="B75" s="11">
        <v>20</v>
      </c>
      <c r="C75" s="10" t="s">
        <v>45</v>
      </c>
      <c r="D75" s="3">
        <v>25</v>
      </c>
      <c r="E75" s="15">
        <v>7</v>
      </c>
      <c r="F75" s="2">
        <f t="shared" si="45"/>
        <v>175</v>
      </c>
      <c r="G75" s="3">
        <v>11</v>
      </c>
      <c r="H75" s="2">
        <f t="shared" si="46"/>
        <v>275</v>
      </c>
      <c r="I75" s="7">
        <f t="shared" si="47"/>
        <v>450</v>
      </c>
    </row>
    <row r="76" spans="1:10" s="43" customFormat="1">
      <c r="A76" s="11">
        <v>804</v>
      </c>
      <c r="B76" s="11">
        <v>20</v>
      </c>
      <c r="C76" s="65" t="s">
        <v>53</v>
      </c>
      <c r="D76" s="4">
        <v>1</v>
      </c>
      <c r="E76" s="50">
        <v>0</v>
      </c>
      <c r="F76" s="2">
        <f t="shared" si="45"/>
        <v>0</v>
      </c>
      <c r="G76" s="4">
        <v>1350</v>
      </c>
      <c r="H76" s="2">
        <f t="shared" si="46"/>
        <v>1350</v>
      </c>
      <c r="I76" s="7">
        <f t="shared" si="47"/>
        <v>1350</v>
      </c>
    </row>
    <row r="77" spans="1:10">
      <c r="A77" s="11">
        <v>804</v>
      </c>
      <c r="B77" s="11">
        <v>20</v>
      </c>
      <c r="C77" s="65" t="s">
        <v>51</v>
      </c>
      <c r="D77" s="40">
        <v>1</v>
      </c>
      <c r="E77" s="15">
        <v>9857</v>
      </c>
      <c r="F77" s="37">
        <f t="shared" ref="F77" si="48">D77*E77</f>
        <v>9857</v>
      </c>
      <c r="G77" s="40">
        <v>1650</v>
      </c>
      <c r="H77" s="37">
        <f t="shared" ref="H77" si="49">D77*G77</f>
        <v>1650</v>
      </c>
      <c r="I77" s="39">
        <f t="shared" ref="I77" si="50">F77+H77</f>
        <v>11507</v>
      </c>
    </row>
    <row r="78" spans="1:10">
      <c r="A78" s="11"/>
      <c r="B78" s="11"/>
      <c r="C78" s="18" t="s">
        <v>17</v>
      </c>
      <c r="D78" s="4"/>
      <c r="E78" s="15"/>
      <c r="F78" s="2"/>
      <c r="G78" s="4"/>
      <c r="H78" s="2"/>
      <c r="I78" s="7"/>
    </row>
    <row r="79" spans="1:10" ht="25.5">
      <c r="A79" s="11">
        <v>672</v>
      </c>
      <c r="B79" s="11">
        <v>20</v>
      </c>
      <c r="C79" s="65" t="s">
        <v>59</v>
      </c>
      <c r="D79" s="4">
        <v>1</v>
      </c>
      <c r="E79" s="15">
        <v>2700</v>
      </c>
      <c r="F79" s="2">
        <f t="shared" ref="F79:F83" si="51">D79*E79</f>
        <v>2700</v>
      </c>
      <c r="G79" s="4">
        <v>4500</v>
      </c>
      <c r="H79" s="2">
        <f t="shared" ref="H79:H83" si="52">D79*G79</f>
        <v>4500</v>
      </c>
      <c r="I79" s="7">
        <f t="shared" ref="I79:I83" si="53">F79+H79</f>
        <v>7200</v>
      </c>
    </row>
    <row r="80" spans="1:10">
      <c r="A80" s="11">
        <v>672</v>
      </c>
      <c r="B80" s="11">
        <v>20</v>
      </c>
      <c r="C80" s="65" t="s">
        <v>58</v>
      </c>
      <c r="D80" s="4">
        <v>7</v>
      </c>
      <c r="E80" s="15">
        <v>0</v>
      </c>
      <c r="F80" s="2">
        <f t="shared" si="51"/>
        <v>0</v>
      </c>
      <c r="G80" s="4">
        <v>890</v>
      </c>
      <c r="H80" s="2">
        <f t="shared" si="52"/>
        <v>6230</v>
      </c>
      <c r="I80" s="7">
        <f t="shared" si="53"/>
        <v>6230</v>
      </c>
      <c r="J80" s="43"/>
    </row>
    <row r="81" spans="1:9">
      <c r="A81" s="11">
        <v>672</v>
      </c>
      <c r="B81" s="11">
        <v>20</v>
      </c>
      <c r="C81" s="65" t="s">
        <v>57</v>
      </c>
      <c r="D81" s="4">
        <v>5</v>
      </c>
      <c r="E81" s="15">
        <v>0</v>
      </c>
      <c r="F81" s="2">
        <f t="shared" si="51"/>
        <v>0</v>
      </c>
      <c r="G81" s="4">
        <v>2640</v>
      </c>
      <c r="H81" s="2">
        <f t="shared" si="52"/>
        <v>13200</v>
      </c>
      <c r="I81" s="7">
        <f t="shared" si="53"/>
        <v>13200</v>
      </c>
    </row>
    <row r="82" spans="1:9">
      <c r="A82" s="11">
        <v>672</v>
      </c>
      <c r="B82" s="11">
        <v>20</v>
      </c>
      <c r="C82" s="65" t="s">
        <v>27</v>
      </c>
      <c r="D82" s="4">
        <v>1</v>
      </c>
      <c r="E82" s="15">
        <v>0</v>
      </c>
      <c r="F82" s="2">
        <f t="shared" si="51"/>
        <v>0</v>
      </c>
      <c r="G82" s="4">
        <v>5440</v>
      </c>
      <c r="H82" s="2">
        <f t="shared" si="52"/>
        <v>5440</v>
      </c>
      <c r="I82" s="7">
        <f t="shared" si="53"/>
        <v>5440</v>
      </c>
    </row>
    <row r="83" spans="1:9">
      <c r="A83" s="11">
        <v>672</v>
      </c>
      <c r="B83" s="11">
        <v>20</v>
      </c>
      <c r="C83" s="65" t="s">
        <v>4</v>
      </c>
      <c r="D83" s="4">
        <v>1</v>
      </c>
      <c r="E83" s="15">
        <v>0</v>
      </c>
      <c r="F83" s="2">
        <f t="shared" si="51"/>
        <v>0</v>
      </c>
      <c r="G83" s="4">
        <v>1500</v>
      </c>
      <c r="H83" s="2">
        <f t="shared" si="52"/>
        <v>1500</v>
      </c>
      <c r="I83" s="7">
        <f t="shared" si="53"/>
        <v>1500</v>
      </c>
    </row>
    <row r="84" spans="1:9">
      <c r="A84" s="11">
        <v>672</v>
      </c>
      <c r="B84" s="11">
        <v>20</v>
      </c>
      <c r="C84" s="65" t="s">
        <v>6</v>
      </c>
      <c r="D84" s="4">
        <v>1</v>
      </c>
      <c r="E84" s="15">
        <v>0</v>
      </c>
      <c r="F84" s="2">
        <f>D84*E84</f>
        <v>0</v>
      </c>
      <c r="G84" s="4">
        <v>5000</v>
      </c>
      <c r="H84" s="2">
        <f>D84*G84</f>
        <v>5000</v>
      </c>
      <c r="I84" s="7">
        <f>F84+H84</f>
        <v>5000</v>
      </c>
    </row>
    <row r="85" spans="1:9">
      <c r="A85" s="11">
        <v>672</v>
      </c>
      <c r="B85" s="11">
        <v>20</v>
      </c>
      <c r="C85" s="65" t="s">
        <v>12</v>
      </c>
      <c r="D85" s="4">
        <v>1</v>
      </c>
      <c r="E85" s="15">
        <v>0</v>
      </c>
      <c r="F85" s="2">
        <f>D85*E85</f>
        <v>0</v>
      </c>
      <c r="G85" s="4">
        <v>1000</v>
      </c>
      <c r="H85" s="2">
        <f>D85*G85</f>
        <v>1000</v>
      </c>
      <c r="I85" s="7">
        <f>F85+H85</f>
        <v>1000</v>
      </c>
    </row>
    <row r="86" spans="1:9" s="43" customFormat="1" ht="13.5" thickBot="1">
      <c r="A86" s="11">
        <v>672</v>
      </c>
      <c r="B86" s="11">
        <v>20</v>
      </c>
      <c r="C86" s="65" t="s">
        <v>16</v>
      </c>
      <c r="D86" s="4">
        <v>1</v>
      </c>
      <c r="E86" s="15">
        <v>0</v>
      </c>
      <c r="F86" s="2">
        <f>D86*E86</f>
        <v>0</v>
      </c>
      <c r="G86" s="4">
        <v>58850</v>
      </c>
      <c r="H86" s="2">
        <f>D86*G86</f>
        <v>58850</v>
      </c>
      <c r="I86" s="7">
        <f>F86+H86</f>
        <v>58850</v>
      </c>
    </row>
    <row r="87" spans="1:9" ht="13.5" thickBot="1">
      <c r="A87" s="14"/>
      <c r="B87" s="12"/>
      <c r="C87" s="1" t="s">
        <v>13</v>
      </c>
      <c r="D87" s="5"/>
      <c r="E87" s="6"/>
      <c r="F87" s="6">
        <f>SUM(F15:F86)</f>
        <v>217644.2</v>
      </c>
      <c r="G87" s="5"/>
      <c r="H87" s="5">
        <f>SUM(H15:H86)</f>
        <v>186678.2</v>
      </c>
      <c r="I87" s="8">
        <f>SUM(I15:I86)</f>
        <v>404322.39999999997</v>
      </c>
    </row>
    <row r="88" spans="1:9" ht="13.5" thickBot="1">
      <c r="A88" s="66"/>
      <c r="B88" s="66"/>
      <c r="C88" s="73" t="s">
        <v>66</v>
      </c>
      <c r="D88" s="66"/>
      <c r="E88" s="67"/>
      <c r="F88" s="66"/>
      <c r="G88" s="68"/>
      <c r="H88" s="69"/>
      <c r="I88" s="74">
        <f>PRODUCT(I87,0.2)</f>
        <v>80864.479999999996</v>
      </c>
    </row>
    <row r="89" spans="1:9" ht="13.5" thickBot="1">
      <c r="A89" s="66"/>
      <c r="B89" s="66"/>
      <c r="C89" s="75" t="s">
        <v>67</v>
      </c>
      <c r="D89" s="66"/>
      <c r="E89" s="67"/>
      <c r="F89" s="66"/>
      <c r="G89" s="68"/>
      <c r="H89" s="69"/>
      <c r="I89" s="76">
        <f>SUM(I87:I88)</f>
        <v>485186.87999999995</v>
      </c>
    </row>
    <row r="90" spans="1:9">
      <c r="A90" s="66"/>
      <c r="B90" s="66"/>
      <c r="C90" s="77"/>
      <c r="D90" s="66"/>
      <c r="E90" s="67"/>
      <c r="F90" s="66"/>
      <c r="G90" s="68"/>
      <c r="H90" s="69"/>
      <c r="I90" s="78"/>
    </row>
    <row r="91" spans="1:9">
      <c r="A91" s="13"/>
      <c r="B91" s="13">
        <v>672</v>
      </c>
      <c r="C91" s="13" t="s">
        <v>22</v>
      </c>
      <c r="D91" s="13"/>
      <c r="E91" s="21"/>
      <c r="F91" s="13"/>
      <c r="G91" s="13"/>
      <c r="H91" s="13"/>
      <c r="I91" s="70">
        <f>SUMIF(A15:A86,"=672",I15:I86)</f>
        <v>98420</v>
      </c>
    </row>
    <row r="92" spans="1:9">
      <c r="A92" s="13"/>
      <c r="B92" s="13">
        <v>804</v>
      </c>
      <c r="C92" s="13" t="s">
        <v>20</v>
      </c>
      <c r="D92" s="13"/>
      <c r="E92" s="21"/>
      <c r="F92" s="13"/>
      <c r="G92" s="13"/>
      <c r="H92" s="13"/>
      <c r="I92" s="70">
        <f>SUMIF(A15:A86,"=804",I15:I86)</f>
        <v>305902.39999999997</v>
      </c>
    </row>
    <row r="93" spans="1:9">
      <c r="A93" s="13"/>
      <c r="B93" s="13">
        <v>832</v>
      </c>
      <c r="C93" s="13" t="s">
        <v>21</v>
      </c>
      <c r="D93" s="13"/>
      <c r="E93" s="21"/>
      <c r="F93" s="13"/>
      <c r="G93" s="13"/>
      <c r="H93" s="13"/>
      <c r="I93" s="70">
        <f>SUMIF(A15:A86,"=832",I15:I86)</f>
        <v>0</v>
      </c>
    </row>
    <row r="94" spans="1:9">
      <c r="A94" s="13"/>
      <c r="B94" s="13">
        <v>873</v>
      </c>
      <c r="C94" s="13" t="s">
        <v>55</v>
      </c>
      <c r="D94" s="13"/>
      <c r="E94" s="13"/>
      <c r="F94" s="13"/>
      <c r="G94" s="13"/>
      <c r="H94" s="13"/>
      <c r="I94" s="70">
        <f>SUMIF(A15:A86,"=873",I15:I86)</f>
        <v>0</v>
      </c>
    </row>
    <row r="95" spans="1:9">
      <c r="A95" s="13"/>
      <c r="B95" s="13">
        <v>816</v>
      </c>
      <c r="C95" t="s">
        <v>65</v>
      </c>
      <c r="D95" s="13"/>
      <c r="E95" s="13"/>
      <c r="F95" s="13"/>
      <c r="G95" s="13"/>
      <c r="H95" s="13"/>
      <c r="I95" s="70">
        <f>SUMIF(A16:A87,"=816",I16:I87)</f>
        <v>0</v>
      </c>
    </row>
    <row r="96" spans="1:9">
      <c r="A96" s="13"/>
      <c r="B96" s="13"/>
      <c r="C96" s="13"/>
      <c r="D96" s="13"/>
      <c r="E96" s="21"/>
      <c r="F96" s="13"/>
      <c r="G96" s="13"/>
      <c r="H96" s="13"/>
      <c r="I96" s="22">
        <f>SUM(I91:I95)</f>
        <v>404322.39999999997</v>
      </c>
    </row>
    <row r="97" spans="1:9">
      <c r="A97" s="13"/>
      <c r="B97" s="13"/>
      <c r="C97" s="13"/>
      <c r="D97" s="13"/>
      <c r="E97" s="21"/>
      <c r="F97" s="13"/>
      <c r="G97" s="13"/>
      <c r="H97" s="13"/>
      <c r="I97" s="22"/>
    </row>
    <row r="98" spans="1:9">
      <c r="A98"/>
      <c r="B98" s="13"/>
      <c r="C98" s="13"/>
      <c r="D98" s="13"/>
      <c r="E98" s="21"/>
      <c r="F98" s="13"/>
      <c r="G98" s="13"/>
      <c r="H98" s="13"/>
      <c r="I98" s="13"/>
    </row>
    <row r="99" spans="1:9">
      <c r="A99"/>
      <c r="B99"/>
      <c r="C99"/>
      <c r="D99"/>
      <c r="E99" s="16"/>
      <c r="F99"/>
      <c r="G99"/>
      <c r="H99"/>
      <c r="I99"/>
    </row>
    <row r="100" spans="1:9">
      <c r="A100"/>
      <c r="B100"/>
      <c r="C100"/>
      <c r="D100"/>
      <c r="E100" s="16"/>
      <c r="F100"/>
      <c r="G100"/>
      <c r="H100"/>
      <c r="I100"/>
    </row>
  </sheetData>
  <mergeCells count="2">
    <mergeCell ref="D10:I10"/>
    <mergeCell ref="D11:I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M3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Dytrt Miroslav</dc:creator>
  <cp:lastModifiedBy>marekprochazka</cp:lastModifiedBy>
  <cp:lastPrinted>2011-06-30T12:14:45Z</cp:lastPrinted>
  <dcterms:created xsi:type="dcterms:W3CDTF">1998-09-19T10:10:18Z</dcterms:created>
  <dcterms:modified xsi:type="dcterms:W3CDTF">2011-09-26T09:48:48Z</dcterms:modified>
</cp:coreProperties>
</file>