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8805" firstSheet="1" activeTab="1"/>
  </bookViews>
  <sheets>
    <sheet name="Hospodaření 2007" sheetId="1" r:id="rId1"/>
    <sheet name="Hospodaření 2014" sheetId="5" r:id="rId2"/>
  </sheets>
  <calcPr calcId="125725"/>
</workbook>
</file>

<file path=xl/calcChain.xml><?xml version="1.0" encoding="utf-8"?>
<calcChain xmlns="http://schemas.openxmlformats.org/spreadsheetml/2006/main">
  <c r="L19" i="5"/>
  <c r="M19"/>
  <c r="K19"/>
  <c r="J20"/>
  <c r="J19"/>
  <c r="J51" s="1"/>
  <c r="I20"/>
  <c r="I19"/>
  <c r="J72"/>
  <c r="N29"/>
  <c r="N153"/>
  <c r="N151"/>
  <c r="N155"/>
  <c r="N182"/>
  <c r="N184" s="1"/>
  <c r="J182"/>
  <c r="J184" s="1"/>
  <c r="N157"/>
  <c r="N159"/>
  <c r="N161"/>
  <c r="N163"/>
  <c r="N165"/>
  <c r="N167"/>
  <c r="N169"/>
  <c r="N171"/>
  <c r="N173"/>
  <c r="N175"/>
  <c r="N177"/>
  <c r="N179"/>
  <c r="J153"/>
  <c r="J155"/>
  <c r="J157"/>
  <c r="J159"/>
  <c r="J161"/>
  <c r="J163"/>
  <c r="J165"/>
  <c r="J167"/>
  <c r="J169"/>
  <c r="J171"/>
  <c r="J173"/>
  <c r="J175"/>
  <c r="J177"/>
  <c r="J179"/>
  <c r="J151"/>
  <c r="N144"/>
  <c r="N135"/>
  <c r="N133"/>
  <c r="N131"/>
  <c r="N129"/>
  <c r="N127"/>
  <c r="N125"/>
  <c r="N123"/>
  <c r="N112"/>
  <c r="N110"/>
  <c r="N108"/>
  <c r="N106"/>
  <c r="N104"/>
  <c r="N102"/>
  <c r="N100"/>
  <c r="N70"/>
  <c r="N68"/>
  <c r="N66"/>
  <c r="N64"/>
  <c r="N62"/>
  <c r="N60"/>
  <c r="N33"/>
  <c r="N31"/>
  <c r="N27"/>
  <c r="N25"/>
  <c r="N23"/>
  <c r="N21"/>
  <c r="N138"/>
  <c r="N140" s="1"/>
  <c r="N115"/>
  <c r="N116" s="1"/>
  <c r="N86"/>
  <c r="N73"/>
  <c r="M145" i="1"/>
  <c r="W145"/>
  <c r="W126"/>
  <c r="W143"/>
  <c r="W124"/>
  <c r="W139"/>
  <c r="W122"/>
  <c r="W141"/>
  <c r="W120"/>
  <c r="W161"/>
  <c r="W128"/>
  <c r="W130"/>
  <c r="W132"/>
  <c r="W147"/>
  <c r="W149"/>
  <c r="W151"/>
  <c r="W98"/>
  <c r="W99"/>
  <c r="W79"/>
  <c r="W77"/>
  <c r="W75"/>
  <c r="W66"/>
  <c r="W64"/>
  <c r="W62"/>
  <c r="W60"/>
  <c r="W58"/>
  <c r="W56"/>
  <c r="W54"/>
  <c r="W52"/>
  <c r="W50"/>
  <c r="W48"/>
  <c r="W46"/>
  <c r="W44"/>
  <c r="W42"/>
  <c r="W40"/>
  <c r="W38"/>
  <c r="W36"/>
  <c r="W28"/>
  <c r="W26"/>
  <c r="W24"/>
  <c r="W22"/>
  <c r="W20"/>
  <c r="W18"/>
  <c r="W16"/>
  <c r="W14"/>
  <c r="W12"/>
  <c r="W10"/>
  <c r="W8"/>
  <c r="W6"/>
  <c r="W4"/>
  <c r="W2"/>
  <c r="W106"/>
  <c r="W104"/>
  <c r="V99"/>
  <c r="V98"/>
  <c r="U98"/>
  <c r="U99"/>
  <c r="T98"/>
  <c r="T99"/>
  <c r="S98"/>
  <c r="S99"/>
  <c r="R98"/>
  <c r="R99"/>
  <c r="Q98"/>
  <c r="Q99"/>
  <c r="P98"/>
  <c r="P99"/>
  <c r="O98"/>
  <c r="O99"/>
  <c r="N98"/>
  <c r="N99"/>
  <c r="M98"/>
  <c r="M99"/>
  <c r="L98"/>
  <c r="V151"/>
  <c r="V132"/>
  <c r="V149"/>
  <c r="V130"/>
  <c r="V145"/>
  <c r="V126"/>
  <c r="V141"/>
  <c r="V120"/>
  <c r="V143"/>
  <c r="V124"/>
  <c r="V147"/>
  <c r="V128"/>
  <c r="V139"/>
  <c r="V122"/>
  <c r="V109"/>
  <c r="V106"/>
  <c r="V104"/>
  <c r="V79"/>
  <c r="V77"/>
  <c r="V161"/>
  <c r="V75"/>
  <c r="V71"/>
  <c r="V66"/>
  <c r="V64"/>
  <c r="V62"/>
  <c r="V60"/>
  <c r="V58"/>
  <c r="V56"/>
  <c r="V54"/>
  <c r="V52"/>
  <c r="V50"/>
  <c r="V48"/>
  <c r="V46"/>
  <c r="V44"/>
  <c r="V42"/>
  <c r="V40"/>
  <c r="V38"/>
  <c r="V36"/>
  <c r="V28"/>
  <c r="V26"/>
  <c r="V24"/>
  <c r="V22"/>
  <c r="V20"/>
  <c r="V18"/>
  <c r="V16"/>
  <c r="V14"/>
  <c r="V12"/>
  <c r="V10"/>
  <c r="V8"/>
  <c r="V6"/>
  <c r="V4"/>
  <c r="V2"/>
  <c r="U143"/>
  <c r="U124"/>
  <c r="U145"/>
  <c r="U126"/>
  <c r="U151"/>
  <c r="U132"/>
  <c r="U139"/>
  <c r="U122"/>
  <c r="U141"/>
  <c r="U120"/>
  <c r="U149"/>
  <c r="U130"/>
  <c r="U147"/>
  <c r="U128"/>
  <c r="U106"/>
  <c r="U104"/>
  <c r="U161"/>
  <c r="U79"/>
  <c r="U77"/>
  <c r="U75"/>
  <c r="U71"/>
  <c r="U66"/>
  <c r="U64"/>
  <c r="U62"/>
  <c r="U60"/>
  <c r="U58"/>
  <c r="U56"/>
  <c r="U52"/>
  <c r="U50"/>
  <c r="U48"/>
  <c r="U46"/>
  <c r="U44"/>
  <c r="U42"/>
  <c r="U40"/>
  <c r="U38"/>
  <c r="U36"/>
  <c r="U28"/>
  <c r="U26"/>
  <c r="U24"/>
  <c r="U22"/>
  <c r="U20"/>
  <c r="U18"/>
  <c r="U16"/>
  <c r="U14"/>
  <c r="U12"/>
  <c r="U10"/>
  <c r="U8"/>
  <c r="U6"/>
  <c r="U4"/>
  <c r="U2"/>
  <c r="T106"/>
  <c r="T104"/>
  <c r="T145"/>
  <c r="T126"/>
  <c r="T141"/>
  <c r="T120"/>
  <c r="T147"/>
  <c r="T128"/>
  <c r="T151"/>
  <c r="T132"/>
  <c r="T149"/>
  <c r="T130"/>
  <c r="T139"/>
  <c r="T122"/>
  <c r="T124"/>
  <c r="T143"/>
  <c r="T66"/>
  <c r="T64"/>
  <c r="T62"/>
  <c r="T60"/>
  <c r="T58"/>
  <c r="T56"/>
  <c r="T52"/>
  <c r="T50"/>
  <c r="T48"/>
  <c r="T46"/>
  <c r="T44"/>
  <c r="T42"/>
  <c r="T40"/>
  <c r="T38"/>
  <c r="T36"/>
  <c r="T28"/>
  <c r="T26"/>
  <c r="T24"/>
  <c r="T22"/>
  <c r="T20"/>
  <c r="T18"/>
  <c r="T16"/>
  <c r="T14"/>
  <c r="T12"/>
  <c r="T10"/>
  <c r="T8"/>
  <c r="T6"/>
  <c r="T4"/>
  <c r="T2"/>
  <c r="T79"/>
  <c r="T77"/>
  <c r="T75"/>
  <c r="T71"/>
  <c r="T161"/>
  <c r="S139"/>
  <c r="S122"/>
  <c r="S145"/>
  <c r="S126"/>
  <c r="S154"/>
  <c r="S156"/>
  <c r="S135"/>
  <c r="S136"/>
  <c r="S141"/>
  <c r="S120"/>
  <c r="S143"/>
  <c r="S124"/>
  <c r="S147"/>
  <c r="S128"/>
  <c r="S149"/>
  <c r="S130"/>
  <c r="S151"/>
  <c r="S132"/>
  <c r="S106"/>
  <c r="S104"/>
  <c r="S161"/>
  <c r="S79"/>
  <c r="S77"/>
  <c r="S75"/>
  <c r="S71"/>
  <c r="S66"/>
  <c r="S64"/>
  <c r="S62"/>
  <c r="S60"/>
  <c r="S58"/>
  <c r="S56"/>
  <c r="S52"/>
  <c r="S50"/>
  <c r="S48"/>
  <c r="S46"/>
  <c r="S44"/>
  <c r="S42"/>
  <c r="S40"/>
  <c r="S38"/>
  <c r="S36"/>
  <c r="S28"/>
  <c r="S26"/>
  <c r="S24"/>
  <c r="S22"/>
  <c r="S20"/>
  <c r="S18"/>
  <c r="S16"/>
  <c r="S14"/>
  <c r="S12"/>
  <c r="S10"/>
  <c r="S8"/>
  <c r="S6"/>
  <c r="S4"/>
  <c r="S2"/>
  <c r="R106"/>
  <c r="R104"/>
  <c r="R151"/>
  <c r="R132"/>
  <c r="R149"/>
  <c r="R130"/>
  <c r="R143"/>
  <c r="R124"/>
  <c r="R139"/>
  <c r="R122"/>
  <c r="R161"/>
  <c r="R79"/>
  <c r="R77"/>
  <c r="R75"/>
  <c r="R66"/>
  <c r="R64"/>
  <c r="R62"/>
  <c r="R60"/>
  <c r="R58"/>
  <c r="R56"/>
  <c r="R52"/>
  <c r="R50"/>
  <c r="R48"/>
  <c r="R46"/>
  <c r="R44"/>
  <c r="R42"/>
  <c r="R40"/>
  <c r="R38"/>
  <c r="R36"/>
  <c r="R28"/>
  <c r="R26"/>
  <c r="R24"/>
  <c r="R22"/>
  <c r="R20"/>
  <c r="R18"/>
  <c r="R16"/>
  <c r="R14"/>
  <c r="R12"/>
  <c r="R10"/>
  <c r="R8"/>
  <c r="R6"/>
  <c r="R4"/>
  <c r="R2"/>
  <c r="R147"/>
  <c r="R128"/>
  <c r="R145"/>
  <c r="R126"/>
  <c r="R141"/>
  <c r="R120"/>
  <c r="Q139"/>
  <c r="Q122"/>
  <c r="Q151"/>
  <c r="Q132"/>
  <c r="Q149"/>
  <c r="Q130"/>
  <c r="Q147"/>
  <c r="Q128"/>
  <c r="Q124"/>
  <c r="Q143"/>
  <c r="Q145"/>
  <c r="Q126"/>
  <c r="Q141"/>
  <c r="Q120"/>
  <c r="Q161"/>
  <c r="Q79"/>
  <c r="Q77"/>
  <c r="Q75"/>
  <c r="Q66"/>
  <c r="Q64"/>
  <c r="Q62"/>
  <c r="Q60"/>
  <c r="Q58"/>
  <c r="Q56"/>
  <c r="Q52"/>
  <c r="Q50"/>
  <c r="Q48"/>
  <c r="Q46"/>
  <c r="Q44"/>
  <c r="Q42"/>
  <c r="Q40"/>
  <c r="Q38"/>
  <c r="Q36"/>
  <c r="Q28"/>
  <c r="Q26"/>
  <c r="Q24"/>
  <c r="Q22"/>
  <c r="Q20"/>
  <c r="Q18"/>
  <c r="Q16"/>
  <c r="Q14"/>
  <c r="Q12"/>
  <c r="Q10"/>
  <c r="Q8"/>
  <c r="Q6"/>
  <c r="Q4"/>
  <c r="Q2"/>
  <c r="Q106"/>
  <c r="Q104"/>
  <c r="P143"/>
  <c r="P124"/>
  <c r="P141"/>
  <c r="P120"/>
  <c r="P151"/>
  <c r="P132"/>
  <c r="P149"/>
  <c r="P130"/>
  <c r="P147"/>
  <c r="P128"/>
  <c r="P145"/>
  <c r="P126"/>
  <c r="P139"/>
  <c r="P122"/>
  <c r="P106"/>
  <c r="P104"/>
  <c r="P161"/>
  <c r="P79"/>
  <c r="P77"/>
  <c r="P75"/>
  <c r="P71"/>
  <c r="P66"/>
  <c r="P64"/>
  <c r="P62"/>
  <c r="P60"/>
  <c r="P58"/>
  <c r="P56"/>
  <c r="P52"/>
  <c r="P50"/>
  <c r="P48"/>
  <c r="P46"/>
  <c r="P44"/>
  <c r="P42"/>
  <c r="P40"/>
  <c r="P38"/>
  <c r="P36"/>
  <c r="P28"/>
  <c r="P26"/>
  <c r="P24"/>
  <c r="P22"/>
  <c r="P20"/>
  <c r="P18"/>
  <c r="P16"/>
  <c r="P14"/>
  <c r="P12"/>
  <c r="P10"/>
  <c r="P8"/>
  <c r="P6"/>
  <c r="P4"/>
  <c r="P2"/>
  <c r="J153"/>
  <c r="O141"/>
  <c r="O120"/>
  <c r="O135"/>
  <c r="O136"/>
  <c r="O139"/>
  <c r="O122"/>
  <c r="W154"/>
  <c r="W156"/>
  <c r="V154"/>
  <c r="V156"/>
  <c r="U154"/>
  <c r="U156"/>
  <c r="T154"/>
  <c r="T156"/>
  <c r="S155"/>
  <c r="R154"/>
  <c r="R156"/>
  <c r="R155"/>
  <c r="W135"/>
  <c r="W136"/>
  <c r="V135"/>
  <c r="V136"/>
  <c r="U135"/>
  <c r="U136"/>
  <c r="T135"/>
  <c r="T136"/>
  <c r="R135"/>
  <c r="R136"/>
  <c r="P135"/>
  <c r="P136"/>
  <c r="W118"/>
  <c r="V118"/>
  <c r="U118"/>
  <c r="T118"/>
  <c r="S118"/>
  <c r="W109"/>
  <c r="U109"/>
  <c r="T109"/>
  <c r="S109"/>
  <c r="W73"/>
  <c r="V73"/>
  <c r="U73"/>
  <c r="T73"/>
  <c r="S73"/>
  <c r="R73"/>
  <c r="Q73"/>
  <c r="P73"/>
  <c r="W71"/>
  <c r="O71"/>
  <c r="N71"/>
  <c r="M71"/>
  <c r="L71"/>
  <c r="R71"/>
  <c r="Q71"/>
  <c r="O143"/>
  <c r="O124"/>
  <c r="O151"/>
  <c r="O132"/>
  <c r="O149"/>
  <c r="O130"/>
  <c r="O147"/>
  <c r="O128"/>
  <c r="O145"/>
  <c r="O126"/>
  <c r="O106"/>
  <c r="O104"/>
  <c r="O161"/>
  <c r="O79"/>
  <c r="O77"/>
  <c r="O75"/>
  <c r="O73"/>
  <c r="O66"/>
  <c r="O64"/>
  <c r="O62"/>
  <c r="O60"/>
  <c r="O58"/>
  <c r="O56"/>
  <c r="O52"/>
  <c r="O50"/>
  <c r="O48"/>
  <c r="O46"/>
  <c r="O44"/>
  <c r="O42"/>
  <c r="O40"/>
  <c r="O38"/>
  <c r="O36"/>
  <c r="O28"/>
  <c r="O26"/>
  <c r="O24"/>
  <c r="O22"/>
  <c r="O20"/>
  <c r="O18"/>
  <c r="O16"/>
  <c r="O14"/>
  <c r="O12"/>
  <c r="O10"/>
  <c r="O8"/>
  <c r="O6"/>
  <c r="O4"/>
  <c r="O2"/>
  <c r="N122"/>
  <c r="N120"/>
  <c r="N135"/>
  <c r="N136"/>
  <c r="N126"/>
  <c r="N132"/>
  <c r="N124"/>
  <c r="N128"/>
  <c r="N151"/>
  <c r="N147"/>
  <c r="N145"/>
  <c r="N143"/>
  <c r="N141"/>
  <c r="N139"/>
  <c r="N149"/>
  <c r="N130"/>
  <c r="N106"/>
  <c r="N104"/>
  <c r="N161"/>
  <c r="N66"/>
  <c r="N64"/>
  <c r="N62"/>
  <c r="N60"/>
  <c r="N58"/>
  <c r="N56"/>
  <c r="N52"/>
  <c r="N50"/>
  <c r="N48"/>
  <c r="M154"/>
  <c r="M156"/>
  <c r="L154"/>
  <c r="L156"/>
  <c r="L155"/>
  <c r="N46"/>
  <c r="M135"/>
  <c r="M136"/>
  <c r="M161"/>
  <c r="M143"/>
  <c r="M139"/>
  <c r="M151"/>
  <c r="M147"/>
  <c r="M141"/>
  <c r="M149"/>
  <c r="M124"/>
  <c r="M122"/>
  <c r="L139"/>
  <c r="L143"/>
  <c r="M50"/>
  <c r="M56"/>
  <c r="M58"/>
  <c r="L58"/>
  <c r="L56"/>
  <c r="M48"/>
  <c r="L122"/>
  <c r="P154"/>
  <c r="P155"/>
  <c r="Q154"/>
  <c r="Q156"/>
  <c r="P156"/>
  <c r="O154"/>
  <c r="O156"/>
  <c r="N154"/>
  <c r="N156"/>
  <c r="L141"/>
  <c r="L145"/>
  <c r="L147"/>
  <c r="L151"/>
  <c r="L124"/>
  <c r="L149"/>
  <c r="L161"/>
  <c r="K153"/>
  <c r="K154"/>
  <c r="K155"/>
  <c r="L106"/>
  <c r="L54"/>
  <c r="L50"/>
  <c r="L48"/>
  <c r="L104"/>
  <c r="L120"/>
  <c r="L126"/>
  <c r="L128"/>
  <c r="L130"/>
  <c r="L132"/>
  <c r="M132"/>
  <c r="M130"/>
  <c r="M128"/>
  <c r="M126"/>
  <c r="M120"/>
  <c r="K97"/>
  <c r="K99"/>
  <c r="J97"/>
  <c r="J98"/>
  <c r="L52"/>
  <c r="L60"/>
  <c r="K118"/>
  <c r="M118"/>
  <c r="L4"/>
  <c r="N79"/>
  <c r="M79"/>
  <c r="L79"/>
  <c r="N77"/>
  <c r="M77"/>
  <c r="L77"/>
  <c r="N75"/>
  <c r="M75"/>
  <c r="L75"/>
  <c r="N73"/>
  <c r="M73"/>
  <c r="L73"/>
  <c r="M66"/>
  <c r="L66"/>
  <c r="M64"/>
  <c r="L64"/>
  <c r="M62"/>
  <c r="L62"/>
  <c r="M60"/>
  <c r="N54"/>
  <c r="M54"/>
  <c r="M46"/>
  <c r="L46"/>
  <c r="N44"/>
  <c r="M44"/>
  <c r="L44"/>
  <c r="N42"/>
  <c r="M42"/>
  <c r="L42"/>
  <c r="N40"/>
  <c r="M40"/>
  <c r="L40"/>
  <c r="N38"/>
  <c r="M38"/>
  <c r="L38"/>
  <c r="N36"/>
  <c r="M36"/>
  <c r="L36"/>
  <c r="Q135"/>
  <c r="P118"/>
  <c r="Q118"/>
  <c r="R118"/>
  <c r="O118"/>
  <c r="N118"/>
  <c r="R109"/>
  <c r="Q109"/>
  <c r="P109"/>
  <c r="O109"/>
  <c r="N109"/>
  <c r="M109"/>
  <c r="N28"/>
  <c r="M28"/>
  <c r="N26"/>
  <c r="M26"/>
  <c r="M24"/>
  <c r="N22"/>
  <c r="M22"/>
  <c r="N20"/>
  <c r="M20"/>
  <c r="N18"/>
  <c r="M18"/>
  <c r="N16"/>
  <c r="M16"/>
  <c r="N14"/>
  <c r="M14"/>
  <c r="N12"/>
  <c r="M12"/>
  <c r="N10"/>
  <c r="M10"/>
  <c r="N8"/>
  <c r="M8"/>
  <c r="N6"/>
  <c r="M6"/>
  <c r="N4"/>
  <c r="M4"/>
  <c r="L135"/>
  <c r="L136"/>
  <c r="K134"/>
  <c r="K136"/>
  <c r="J154"/>
  <c r="J156"/>
  <c r="I156"/>
  <c r="I155"/>
  <c r="J155"/>
  <c r="J135"/>
  <c r="J136"/>
  <c r="J134"/>
  <c r="I136"/>
  <c r="L118"/>
  <c r="I118"/>
  <c r="J118"/>
  <c r="L109"/>
  <c r="K109"/>
  <c r="J109"/>
  <c r="J108"/>
  <c r="K108"/>
  <c r="L28"/>
  <c r="L26"/>
  <c r="L24"/>
  <c r="L22"/>
  <c r="L20"/>
  <c r="L18"/>
  <c r="L16"/>
  <c r="L14"/>
  <c r="L12"/>
  <c r="L10"/>
  <c r="L8"/>
  <c r="L6"/>
  <c r="M2"/>
  <c r="N2"/>
  <c r="L2"/>
  <c r="K156"/>
  <c r="M155"/>
  <c r="N155"/>
  <c r="O155"/>
  <c r="Q155"/>
  <c r="T155"/>
  <c r="U155"/>
  <c r="V155"/>
  <c r="W155"/>
  <c r="N52" i="5"/>
  <c r="N53" s="1"/>
  <c r="N183" l="1"/>
  <c r="J183"/>
  <c r="N139"/>
  <c r="N54"/>
</calcChain>
</file>

<file path=xl/comments1.xml><?xml version="1.0" encoding="utf-8"?>
<comments xmlns="http://schemas.openxmlformats.org/spreadsheetml/2006/main">
  <authors>
    <author>Fakultní nemocnice Olomouc</author>
  </authors>
  <commentList>
    <comment ref="Q139" authorId="0">
      <text>
        <r>
          <rPr>
            <b/>
            <sz val="8"/>
            <color indexed="81"/>
            <rFont val="Tahoma"/>
            <charset val="238"/>
          </rPr>
          <t>Fakultní nemocnice Olomouc: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63222</author>
    <author>61416</author>
  </authors>
  <commentList>
    <comment ref="J13" authorId="0">
      <text>
        <r>
          <rPr>
            <sz val="8"/>
            <color indexed="81"/>
            <rFont val="Tahoma"/>
            <charset val="1"/>
          </rPr>
          <t>původně: 15.500 tis. Kč
v 06/2013 navýšeno o 720 tis. Kč</t>
        </r>
      </text>
    </comment>
    <comment ref="K13" authorId="0">
      <text>
        <r>
          <rPr>
            <sz val="8"/>
            <color indexed="81"/>
            <rFont val="Tahoma"/>
            <charset val="1"/>
          </rPr>
          <t>původně: 15.500 tis. Kč
v 06/2013 navýšeno o 720 tis. Kč</t>
        </r>
      </text>
    </comment>
    <comment ref="J17" authorId="0">
      <text>
        <r>
          <rPr>
            <sz val="8"/>
            <color indexed="81"/>
            <rFont val="Tahoma"/>
            <charset val="1"/>
          </rPr>
          <t>původně: 1.460 tis. Kč
v 06/2013 navýšeno o 700 tis. Kč</t>
        </r>
      </text>
    </comment>
    <comment ref="A61" authorId="1">
      <text>
        <r>
          <rPr>
            <b/>
            <sz val="8"/>
            <color indexed="81"/>
            <rFont val="Tahoma"/>
            <charset val="238"/>
          </rPr>
          <t>61416:</t>
        </r>
        <r>
          <rPr>
            <sz val="8"/>
            <color indexed="81"/>
            <rFont val="Tahoma"/>
            <charset val="238"/>
          </rPr>
          <t xml:space="preserve">
603 13 422,603 25 422
603 11 421,603 12 421
603 25 421,</t>
        </r>
      </text>
    </comment>
    <comment ref="A63" authorId="1">
      <text>
        <r>
          <rPr>
            <b/>
            <sz val="8"/>
            <color indexed="81"/>
            <rFont val="Tahoma"/>
            <charset val="238"/>
          </rPr>
          <t>61416:</t>
        </r>
        <r>
          <rPr>
            <sz val="8"/>
            <color indexed="81"/>
            <rFont val="Tahoma"/>
            <charset val="238"/>
          </rPr>
          <t xml:space="preserve">
603 13 423,603 25 423
603 25 424,603 14 429
603 15 429,603 25 426
603 25 425</t>
        </r>
      </text>
    </comment>
    <comment ref="G112" authorId="1">
      <text>
        <r>
          <rPr>
            <b/>
            <sz val="8"/>
            <color indexed="81"/>
            <rFont val="Tahoma"/>
            <charset val="238"/>
          </rPr>
          <t>61416:</t>
        </r>
        <r>
          <rPr>
            <sz val="8"/>
            <color indexed="81"/>
            <rFont val="Tahoma"/>
            <charset val="238"/>
          </rPr>
          <t xml:space="preserve">
Tento rozp. změněn dne 20.5.09. Dřívější rozp. byl za 1,2,3=1212.</t>
        </r>
      </text>
    </comment>
    <comment ref="H112" authorId="1">
      <text>
        <r>
          <rPr>
            <b/>
            <sz val="8"/>
            <color indexed="81"/>
            <rFont val="Tahoma"/>
            <charset val="238"/>
          </rPr>
          <t>61416:</t>
        </r>
        <r>
          <rPr>
            <sz val="8"/>
            <color indexed="81"/>
            <rFont val="Tahoma"/>
            <charset val="238"/>
          </rPr>
          <t xml:space="preserve">
Tento rozp. změněn dne 20.5.09. Dřívější rozp. byl za 1,2,3=1212.</t>
        </r>
      </text>
    </comment>
    <comment ref="J112" authorId="1">
      <text>
        <r>
          <rPr>
            <b/>
            <sz val="8"/>
            <color indexed="81"/>
            <rFont val="Tahoma"/>
            <charset val="238"/>
          </rPr>
          <t>61416:</t>
        </r>
        <r>
          <rPr>
            <sz val="8"/>
            <color indexed="81"/>
            <rFont val="Tahoma"/>
            <charset val="238"/>
          </rPr>
          <t xml:space="preserve">
Tento rozp. změněn dne 20.5.09. Dřívější rozp. byl za 1,2,3=1212.</t>
        </r>
      </text>
    </comment>
    <comment ref="G135" authorId="1">
      <text>
        <r>
          <rPr>
            <b/>
            <sz val="8"/>
            <color indexed="81"/>
            <rFont val="Tahoma"/>
            <charset val="238"/>
          </rPr>
          <t>61416:</t>
        </r>
        <r>
          <rPr>
            <sz val="8"/>
            <color indexed="81"/>
            <rFont val="Tahoma"/>
            <charset val="238"/>
          </rPr>
          <t xml:space="preserve">
Tento rozp.změněn dne 20.5.09.Zřívější rozp.byl za 1,2,3,=2112.
</t>
        </r>
      </text>
    </comment>
    <comment ref="H135" authorId="1">
      <text>
        <r>
          <rPr>
            <b/>
            <sz val="8"/>
            <color indexed="81"/>
            <rFont val="Tahoma"/>
            <charset val="238"/>
          </rPr>
          <t>61416:</t>
        </r>
        <r>
          <rPr>
            <sz val="8"/>
            <color indexed="81"/>
            <rFont val="Tahoma"/>
            <charset val="238"/>
          </rPr>
          <t xml:space="preserve">
Tento rozp.změněn dne 20.5.09.Zřívější rozp.byl za 1,2,3,=2112.
</t>
        </r>
      </text>
    </comment>
    <comment ref="J135" authorId="1">
      <text>
        <r>
          <rPr>
            <b/>
            <sz val="8"/>
            <color indexed="81"/>
            <rFont val="Tahoma"/>
            <charset val="238"/>
          </rPr>
          <t>61416:</t>
        </r>
        <r>
          <rPr>
            <sz val="8"/>
            <color indexed="81"/>
            <rFont val="Tahoma"/>
            <charset val="238"/>
          </rPr>
          <t xml:space="preserve">
Tento rozp.změněn dne 20.5.09.Zřívější rozp.byl za 1,2,3,=2112.
</t>
        </r>
      </text>
    </comment>
    <comment ref="F163" authorId="1">
      <text>
        <r>
          <rPr>
            <b/>
            <sz val="8"/>
            <color indexed="81"/>
            <rFont val="Tahoma"/>
            <charset val="238"/>
          </rPr>
          <t>61416:</t>
        </r>
        <r>
          <rPr>
            <sz val="8"/>
            <color indexed="81"/>
            <rFont val="Tahoma"/>
            <charset val="238"/>
          </rPr>
          <t xml:space="preserve">
Tento rozp.změněn dne 20.5.09.Zřívější rozp.byl za 1,2,3,=2112.
</t>
        </r>
      </text>
    </comment>
  </commentList>
</comments>
</file>

<file path=xl/sharedStrings.xml><?xml version="1.0" encoding="utf-8"?>
<sst xmlns="http://schemas.openxmlformats.org/spreadsheetml/2006/main" count="557" uniqueCount="169">
  <si>
    <t>účet</t>
  </si>
  <si>
    <t>501 17 002 drogistické zboží</t>
  </si>
  <si>
    <t>501 19 002 prádlo pacientů</t>
  </si>
  <si>
    <t>501 19 099 netkaný textil</t>
  </si>
  <si>
    <t>518 06 001 úklid ISS</t>
  </si>
  <si>
    <t>518 06 003 úklid ostatní</t>
  </si>
  <si>
    <t>501 17 190 technické plyny</t>
  </si>
  <si>
    <t>nitě-prádelna</t>
  </si>
  <si>
    <t>518 07 411 stravné dodavatelsky</t>
  </si>
  <si>
    <t>Vaření pro cizí strávníky</t>
  </si>
  <si>
    <t>Výnos z vjezdového systému</t>
  </si>
  <si>
    <t>Výnos doprava - jízdy + prodej</t>
  </si>
  <si>
    <t>Kauce na ubytování</t>
  </si>
  <si>
    <t>Celkem ostatní výnosy</t>
  </si>
  <si>
    <t>skut.</t>
  </si>
  <si>
    <t>Prádelna</t>
  </si>
  <si>
    <t>Doprava</t>
  </si>
  <si>
    <t>Stravovací provoz</t>
  </si>
  <si>
    <t>Odd. bytového hospodářství</t>
  </si>
  <si>
    <t>Sklady (všeobecný + textil)</t>
  </si>
  <si>
    <t>Podatelna</t>
  </si>
  <si>
    <t>Provoz</t>
  </si>
  <si>
    <t>pl.</t>
  </si>
  <si>
    <t>501 12 001 aut. Benzín</t>
  </si>
  <si>
    <t>501 12 002 motorová nafta</t>
  </si>
  <si>
    <t>501 12 003 oleje a mazadla</t>
  </si>
  <si>
    <t>501 16 010 nápoje-horké provozy</t>
  </si>
  <si>
    <t>501 17 001 všeobecný materiál</t>
  </si>
  <si>
    <t>501 17 003 dezinf.prostř.lékárny</t>
  </si>
  <si>
    <t>501 17 004 tiskopisy a kanc. potřeby</t>
  </si>
  <si>
    <t>501 17 006 prášky pro prádelnu</t>
  </si>
  <si>
    <t>501 17 007 údrž. Mat. ost. Sklady</t>
  </si>
  <si>
    <t>501 17 009 spotřeb. Mat. k SZM</t>
  </si>
  <si>
    <t>501 17 010 lékárničky</t>
  </si>
  <si>
    <t>501 17 011 obaly pro sterilizaci</t>
  </si>
  <si>
    <t>501 18 001 ND-ostatní(všeob.sklad)</t>
  </si>
  <si>
    <t>501 18 007 ND-doprava</t>
  </si>
  <si>
    <t>501 19 001 DDHM ostatní (do40000)</t>
  </si>
  <si>
    <t>501 19 077 prádlo OOPP</t>
  </si>
  <si>
    <t>501 19 090 OOP pacient+doprovod</t>
  </si>
  <si>
    <t>501 19 092 lůžkoviny</t>
  </si>
  <si>
    <t>511 01 027 opravy stavební</t>
  </si>
  <si>
    <t>511 01 028 opravy elektro</t>
  </si>
  <si>
    <t>511 02 027 opravy vozového parku</t>
  </si>
  <si>
    <t>518 02 001 poštovné</t>
  </si>
  <si>
    <t>518 04 005 nájem plynových lahví</t>
  </si>
  <si>
    <t>518 74 001 ostatní služby</t>
  </si>
  <si>
    <t>518 74 002 služby SOS</t>
  </si>
  <si>
    <t>538 01 006 dálniční známky</t>
  </si>
  <si>
    <t>549 11 003 pojištění vozidel</t>
  </si>
  <si>
    <t>Garantované účty - celkem</t>
  </si>
  <si>
    <t>Rozdíl - plán x skutečnost</t>
  </si>
  <si>
    <t>včetně SIMR do 2005</t>
  </si>
  <si>
    <t>do roku 2004-všechny služby</t>
  </si>
  <si>
    <t>Náklady provozního odboru</t>
  </si>
  <si>
    <t>Nájmy bytů a ubytoven</t>
  </si>
  <si>
    <t>Nájmy nebytových prostor</t>
  </si>
  <si>
    <t>Celkem výnosy z nájmů</t>
  </si>
  <si>
    <t>424, 425</t>
  </si>
  <si>
    <t>426, 427, 428, 429</t>
  </si>
  <si>
    <t>sk.</t>
  </si>
  <si>
    <t>Praní pro cizí + prodej (sudy,odpad)</t>
  </si>
  <si>
    <t>Prodaný majetek - sklad</t>
  </si>
  <si>
    <t>Osobní náklady - doprava</t>
  </si>
  <si>
    <t>Osobní náklady - prádelna</t>
  </si>
  <si>
    <t>Osobní náklady - strav. provoz</t>
  </si>
  <si>
    <t>Osobní náklady - sklady + stěh. Četa</t>
  </si>
  <si>
    <t>včetně SZM do 31.3.2005</t>
  </si>
  <si>
    <t>Osobní náklady - podatelna</t>
  </si>
  <si>
    <t>Osobní náklady - provoz</t>
  </si>
  <si>
    <t>Celkem osobní náklady</t>
  </si>
  <si>
    <t>provozní odbor</t>
  </si>
  <si>
    <t>Osobní náklady- bytové hosp.</t>
  </si>
  <si>
    <t>rozd.</t>
  </si>
  <si>
    <t>Celkem náklady provozního odboru</t>
  </si>
  <si>
    <t>roz.</t>
  </si>
  <si>
    <t>%</t>
  </si>
  <si>
    <t>Osobní náklady - nemocnice</t>
  </si>
  <si>
    <t>I. 8,33</t>
  </si>
  <si>
    <t>II. 16,67</t>
  </si>
  <si>
    <t>III. 25</t>
  </si>
  <si>
    <t>IV. 33,33</t>
  </si>
  <si>
    <t>V. 41,66</t>
  </si>
  <si>
    <t>VI. 50</t>
  </si>
  <si>
    <t>501 17 201 obaly ostatní</t>
  </si>
  <si>
    <t>ROZDÍL PLÁNU A SKUTEČNOSTI</t>
  </si>
  <si>
    <t>SKUTEČNOST / PLÁN A PŘEDĚLAT NA %</t>
  </si>
  <si>
    <t>Plán aktual.roku / 12 x 1,2,3…</t>
  </si>
  <si>
    <t>VII. 58,31</t>
  </si>
  <si>
    <t>VIII. 66,64</t>
  </si>
  <si>
    <t>IX. 74,97</t>
  </si>
  <si>
    <t>X. 83,3</t>
  </si>
  <si>
    <t>XI. 91,63</t>
  </si>
  <si>
    <t>XII. 99,96</t>
  </si>
  <si>
    <t xml:space="preserve">                 do areálu FNO</t>
  </si>
  <si>
    <t xml:space="preserve">649 24 448 SOS-poplatky za vjezd </t>
  </si>
  <si>
    <t>518 08 011 revize sml servis doprava</t>
  </si>
  <si>
    <t>518 99 004 nájem bytu Brožíkova</t>
  </si>
  <si>
    <t>649 10 001 bonusy SZM</t>
  </si>
  <si>
    <t>Osobní náklady - Sklad SZM</t>
  </si>
  <si>
    <t>Sklad SZM</t>
  </si>
  <si>
    <t>Náklady odboru provozu a služeb</t>
  </si>
  <si>
    <t xml:space="preserve">Celkem náklady odboru provozu </t>
  </si>
  <si>
    <t>a služeb</t>
  </si>
  <si>
    <t>odbor provozu a služeb</t>
  </si>
  <si>
    <t xml:space="preserve">649 14 424 motorové vozidlo </t>
  </si>
  <si>
    <t>Osobní náklady - sklady+stěh.četa</t>
  </si>
  <si>
    <t xml:space="preserve">Osobní náklady: </t>
  </si>
  <si>
    <t xml:space="preserve"> - hrubá mzda event. případné odstupné</t>
  </si>
  <si>
    <t xml:space="preserve"> - zdravotní a sociální pojištění</t>
  </si>
  <si>
    <t xml:space="preserve"> - FKSP</t>
  </si>
  <si>
    <t xml:space="preserve"> - náhrada mzdy za dobu neschopnosti</t>
  </si>
  <si>
    <t>Celkové náklady:</t>
  </si>
  <si>
    <t xml:space="preserve"> - účet 50, 51, 52, 54, 55, 59, 64, 65, 69</t>
  </si>
  <si>
    <t>nezvýrazněné účty mají všichni v FNOL, zvýrazněné účty jsou specifické ke konkrétnímu útvaru!!!</t>
  </si>
  <si>
    <t>viz. tabulka pí. Malúšové (uloženo: ve složce Hospodaření)</t>
  </si>
  <si>
    <t xml:space="preserve"> </t>
  </si>
  <si>
    <t>649 24 402 reklamní plochy</t>
  </si>
  <si>
    <t>Impl.umělé těl.náhr.-kardiostim.</t>
  </si>
  <si>
    <t>501 15 001</t>
  </si>
  <si>
    <t>Impl.umělé těl.náhr.-defibr.kar.</t>
  </si>
  <si>
    <t>501 15 002</t>
  </si>
  <si>
    <t>Impl.umělé těl.náhr.TEP(sk.518)</t>
  </si>
  <si>
    <t>501 15 003</t>
  </si>
  <si>
    <t>Impl.umělé těl.náhr.-ostat.nákl.</t>
  </si>
  <si>
    <t>501 15 004</t>
  </si>
  <si>
    <t>Impl.umělé těl.náhr.-neurostim.</t>
  </si>
  <si>
    <t>501 15 005</t>
  </si>
  <si>
    <t>Impl.umělé těl.náhr.-neuromod.-D</t>
  </si>
  <si>
    <t>501 15 006</t>
  </si>
  <si>
    <t>RTG materiál, filmy a chemikálie</t>
  </si>
  <si>
    <t>501 15 010</t>
  </si>
  <si>
    <t>diagnostika laboratorní-LEK(sk.501)</t>
  </si>
  <si>
    <t>501 15 020</t>
  </si>
  <si>
    <t>laboratorní materiál (sk.505)</t>
  </si>
  <si>
    <t>501 15 040</t>
  </si>
  <si>
    <t>obvazový materiál (sk. 502)</t>
  </si>
  <si>
    <t>501 15 050</t>
  </si>
  <si>
    <t>ostatní ZPr-mimo níže uvedené</t>
  </si>
  <si>
    <t>501 15 060</t>
  </si>
  <si>
    <t>ostatní ZPr-robotické centrum</t>
  </si>
  <si>
    <t>501 15 061</t>
  </si>
  <si>
    <t>ostatní ZPr-katetry,stenty, port</t>
  </si>
  <si>
    <t>501 15 070</t>
  </si>
  <si>
    <t>ostatní ZPr-stapl.,extra.,end.ma</t>
  </si>
  <si>
    <t>501 15 080</t>
  </si>
  <si>
    <t>ostatní ZPr-zubolékařský materiál</t>
  </si>
  <si>
    <t>501 15 090</t>
  </si>
  <si>
    <t xml:space="preserve">CELKEM </t>
  </si>
  <si>
    <t>501 15 ***</t>
  </si>
  <si>
    <t>649 15 424(soukr.cesty)</t>
  </si>
  <si>
    <t>538 01 001 poplatky (odvod) - ubytovny</t>
  </si>
  <si>
    <t>501 18 003 ND ostatní technika</t>
  </si>
  <si>
    <t>501 18 004 ND zdravotní technika</t>
  </si>
  <si>
    <t>511 02 021 opravy zdrav. techniky</t>
  </si>
  <si>
    <t>511 02 023 opravy ostatní techniky</t>
  </si>
  <si>
    <t>518 08 008 revize a zkoušky</t>
  </si>
  <si>
    <t>CELKEM OHM</t>
  </si>
  <si>
    <t>518 08 013 metrolog</t>
  </si>
  <si>
    <t>518 08 018 smluvní servis - OHM</t>
  </si>
  <si>
    <t>oček. 2014</t>
  </si>
  <si>
    <t>plán 2015</t>
  </si>
  <si>
    <t>pozn.</t>
  </si>
  <si>
    <t>Hospodaření  OHM (tis.Kč) + návrh plánu na rok 2015</t>
  </si>
  <si>
    <t>+0,500 - reakreditace</t>
  </si>
  <si>
    <t>+0,400 - reakreditace</t>
  </si>
  <si>
    <t>Zpracoval :</t>
  </si>
  <si>
    <t>V Olomouci :</t>
  </si>
  <si>
    <t>Ing. Pavel Gregor MBA</t>
  </si>
</sst>
</file>

<file path=xl/styles.xml><?xml version="1.0" encoding="utf-8"?>
<styleSheet xmlns="http://schemas.openxmlformats.org/spreadsheetml/2006/main">
  <numFmts count="1">
    <numFmt numFmtId="164" formatCode="0.0%"/>
  </numFmts>
  <fonts count="46">
    <font>
      <sz val="10"/>
      <name val="Arial"/>
      <charset val="238"/>
    </font>
    <font>
      <sz val="10"/>
      <name val="Arial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8"/>
      <color indexed="10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charset val="238"/>
    </font>
    <font>
      <b/>
      <sz val="10"/>
      <name val="Arial"/>
      <charset val="238"/>
    </font>
    <font>
      <sz val="10"/>
      <color indexed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Arial"/>
      <charset val="238"/>
    </font>
    <font>
      <sz val="9"/>
      <name val="Arial"/>
      <charset val="238"/>
    </font>
    <font>
      <b/>
      <sz val="8"/>
      <name val="Arial"/>
      <family val="2"/>
      <charset val="238"/>
    </font>
    <font>
      <sz val="9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10"/>
      <name val="Arial"/>
      <family val="2"/>
      <charset val="238"/>
    </font>
    <font>
      <sz val="8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8"/>
      <name val="Arial"/>
      <charset val="238"/>
    </font>
    <font>
      <b/>
      <sz val="8"/>
      <name val="Arial CE"/>
      <charset val="238"/>
    </font>
    <font>
      <b/>
      <sz val="10"/>
      <color indexed="8"/>
      <name val="Arial"/>
      <family val="2"/>
      <charset val="238"/>
    </font>
    <font>
      <b/>
      <sz val="9"/>
      <name val="Arial"/>
      <charset val="238"/>
    </font>
    <font>
      <b/>
      <sz val="10"/>
      <name val="Arial CE"/>
      <charset val="238"/>
    </font>
    <font>
      <sz val="10"/>
      <color indexed="8"/>
      <name val="Arial"/>
      <charset val="238"/>
    </font>
    <font>
      <sz val="10"/>
      <color indexed="8"/>
      <name val="Arial"/>
      <family val="2"/>
      <charset val="238"/>
    </font>
    <font>
      <sz val="8"/>
      <name val="Arial"/>
      <charset val="238"/>
    </font>
    <font>
      <sz val="10"/>
      <color indexed="8"/>
      <name val="Arial CE"/>
      <charset val="238"/>
    </font>
    <font>
      <b/>
      <sz val="10"/>
      <color indexed="8"/>
      <name val="Arial"/>
      <charset val="238"/>
    </font>
    <font>
      <b/>
      <sz val="10"/>
      <color indexed="10"/>
      <name val="Arial CE"/>
      <charset val="238"/>
    </font>
    <font>
      <sz val="8"/>
      <color indexed="81"/>
      <name val="Tahoma"/>
      <charset val="1"/>
    </font>
    <font>
      <sz val="2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b/>
      <sz val="12"/>
      <color indexed="8"/>
      <name val="Arial CE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 CE"/>
      <charset val="238"/>
    </font>
    <font>
      <b/>
      <sz val="12"/>
      <color indexed="8"/>
      <name val="Arial CE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DFED0"/>
        <bgColor indexed="64"/>
      </patternFill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3">
    <xf numFmtId="0" fontId="0" fillId="0" borderId="0" xfId="0"/>
    <xf numFmtId="0" fontId="0" fillId="0" borderId="1" xfId="0" applyBorder="1"/>
    <xf numFmtId="0" fontId="2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4" xfId="0" applyFont="1" applyBorder="1"/>
    <xf numFmtId="0" fontId="2" fillId="2" borderId="4" xfId="0" applyFont="1" applyFill="1" applyBorder="1"/>
    <xf numFmtId="17" fontId="3" fillId="0" borderId="4" xfId="0" applyNumberFormat="1" applyFont="1" applyBorder="1"/>
    <xf numFmtId="17" fontId="3" fillId="0" borderId="2" xfId="0" applyNumberFormat="1" applyFont="1" applyBorder="1"/>
    <xf numFmtId="17" fontId="3" fillId="0" borderId="3" xfId="0" applyNumberFormat="1" applyFont="1" applyBorder="1"/>
    <xf numFmtId="0" fontId="2" fillId="0" borderId="5" xfId="0" applyFont="1" applyBorder="1"/>
    <xf numFmtId="0" fontId="2" fillId="0" borderId="0" xfId="0" applyFont="1" applyBorder="1"/>
    <xf numFmtId="0" fontId="0" fillId="0" borderId="6" xfId="0" applyBorder="1"/>
    <xf numFmtId="0" fontId="4" fillId="2" borderId="6" xfId="0" applyFon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8" xfId="0" applyFont="1" applyBorder="1"/>
    <xf numFmtId="0" fontId="4" fillId="2" borderId="10" xfId="0" applyFont="1" applyFill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0" fillId="0" borderId="14" xfId="0" applyBorder="1"/>
    <xf numFmtId="0" fontId="0" fillId="0" borderId="5" xfId="0" applyBorder="1"/>
    <xf numFmtId="0" fontId="0" fillId="0" borderId="0" xfId="0" applyBorder="1"/>
    <xf numFmtId="0" fontId="5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0" fillId="0" borderId="17" xfId="0" applyBorder="1"/>
    <xf numFmtId="0" fontId="4" fillId="2" borderId="9" xfId="0" applyFont="1" applyFill="1" applyBorder="1"/>
    <xf numFmtId="0" fontId="0" fillId="3" borderId="6" xfId="0" applyFill="1" applyBorder="1"/>
    <xf numFmtId="0" fontId="4" fillId="3" borderId="6" xfId="0" applyFont="1" applyFill="1" applyBorder="1"/>
    <xf numFmtId="0" fontId="2" fillId="3" borderId="16" xfId="0" applyFont="1" applyFill="1" applyBorder="1"/>
    <xf numFmtId="0" fontId="0" fillId="3" borderId="17" xfId="0" applyFill="1" applyBorder="1"/>
    <xf numFmtId="0" fontId="0" fillId="3" borderId="8" xfId="0" applyFill="1" applyBorder="1"/>
    <xf numFmtId="0" fontId="4" fillId="0" borderId="0" xfId="0" applyFont="1" applyBorder="1"/>
    <xf numFmtId="0" fontId="5" fillId="0" borderId="18" xfId="0" applyFont="1" applyBorder="1"/>
    <xf numFmtId="0" fontId="5" fillId="0" borderId="19" xfId="0" applyFont="1" applyBorder="1"/>
    <xf numFmtId="0" fontId="5" fillId="2" borderId="9" xfId="0" applyFont="1" applyFill="1" applyBorder="1"/>
    <xf numFmtId="0" fontId="5" fillId="2" borderId="0" xfId="0" applyFont="1" applyFill="1" applyBorder="1"/>
    <xf numFmtId="0" fontId="5" fillId="0" borderId="0" xfId="0" applyFont="1" applyBorder="1"/>
    <xf numFmtId="0" fontId="4" fillId="2" borderId="0" xfId="0" applyFont="1" applyFill="1" applyBorder="1"/>
    <xf numFmtId="0" fontId="2" fillId="2" borderId="0" xfId="0" applyFont="1" applyFill="1" applyBorder="1"/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/>
    <xf numFmtId="0" fontId="4" fillId="0" borderId="6" xfId="0" applyFont="1" applyBorder="1"/>
    <xf numFmtId="164" fontId="6" fillId="0" borderId="20" xfId="0" applyNumberFormat="1" applyFont="1" applyFill="1" applyBorder="1"/>
    <xf numFmtId="164" fontId="6" fillId="0" borderId="6" xfId="0" applyNumberFormat="1" applyFont="1" applyFill="1" applyBorder="1"/>
    <xf numFmtId="164" fontId="5" fillId="0" borderId="21" xfId="0" applyNumberFormat="1" applyFont="1" applyFill="1" applyBorder="1"/>
    <xf numFmtId="164" fontId="5" fillId="0" borderId="20" xfId="0" applyNumberFormat="1" applyFont="1" applyFill="1" applyBorder="1"/>
    <xf numFmtId="0" fontId="4" fillId="0" borderId="9" xfId="0" applyFont="1" applyBorder="1"/>
    <xf numFmtId="0" fontId="5" fillId="2" borderId="11" xfId="0" applyFont="1" applyFill="1" applyBorder="1"/>
    <xf numFmtId="164" fontId="5" fillId="0" borderId="6" xfId="0" applyNumberFormat="1" applyFont="1" applyFill="1" applyBorder="1"/>
    <xf numFmtId="164" fontId="5" fillId="0" borderId="22" xfId="0" applyNumberFormat="1" applyFont="1" applyFill="1" applyBorder="1"/>
    <xf numFmtId="0" fontId="5" fillId="0" borderId="13" xfId="0" applyFont="1" applyFill="1" applyBorder="1"/>
    <xf numFmtId="0" fontId="5" fillId="0" borderId="11" xfId="0" applyFont="1" applyFill="1" applyBorder="1"/>
    <xf numFmtId="0" fontId="2" fillId="0" borderId="7" xfId="0" applyFont="1" applyBorder="1"/>
    <xf numFmtId="0" fontId="0" fillId="0" borderId="11" xfId="0" applyBorder="1"/>
    <xf numFmtId="0" fontId="4" fillId="0" borderId="11" xfId="0" applyFont="1" applyBorder="1"/>
    <xf numFmtId="0" fontId="0" fillId="4" borderId="2" xfId="0" applyFill="1" applyBorder="1"/>
    <xf numFmtId="0" fontId="0" fillId="4" borderId="4" xfId="0" applyFill="1" applyBorder="1"/>
    <xf numFmtId="0" fontId="4" fillId="4" borderId="4" xfId="0" applyFont="1" applyFill="1" applyBorder="1"/>
    <xf numFmtId="0" fontId="2" fillId="5" borderId="1" xfId="0" applyFont="1" applyFill="1" applyBorder="1"/>
    <xf numFmtId="0" fontId="2" fillId="2" borderId="16" xfId="0" applyFont="1" applyFill="1" applyBorder="1"/>
    <xf numFmtId="0" fontId="0" fillId="2" borderId="17" xfId="0" applyFill="1" applyBorder="1"/>
    <xf numFmtId="0" fontId="0" fillId="2" borderId="4" xfId="0" applyFill="1" applyBorder="1"/>
    <xf numFmtId="0" fontId="0" fillId="2" borderId="8" xfId="0" applyFill="1" applyBorder="1"/>
    <xf numFmtId="0" fontId="0" fillId="2" borderId="10" xfId="0" applyFill="1" applyBorder="1"/>
    <xf numFmtId="0" fontId="2" fillId="2" borderId="17" xfId="0" applyFont="1" applyFill="1" applyBorder="1"/>
    <xf numFmtId="0" fontId="0" fillId="2" borderId="6" xfId="0" applyFill="1" applyBorder="1"/>
    <xf numFmtId="0" fontId="0" fillId="5" borderId="17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11" xfId="0" applyFill="1" applyBorder="1"/>
    <xf numFmtId="0" fontId="4" fillId="5" borderId="11" xfId="0" applyFont="1" applyFill="1" applyBorder="1"/>
    <xf numFmtId="0" fontId="0" fillId="5" borderId="20" xfId="0" applyFill="1" applyBorder="1"/>
    <xf numFmtId="0" fontId="4" fillId="5" borderId="20" xfId="0" applyFont="1" applyFill="1" applyBorder="1"/>
    <xf numFmtId="0" fontId="2" fillId="2" borderId="5" xfId="0" applyFont="1" applyFill="1" applyBorder="1"/>
    <xf numFmtId="0" fontId="0" fillId="2" borderId="0" xfId="0" applyFill="1" applyBorder="1"/>
    <xf numFmtId="164" fontId="5" fillId="2" borderId="6" xfId="0" applyNumberFormat="1" applyFont="1" applyFill="1" applyBorder="1"/>
    <xf numFmtId="164" fontId="5" fillId="2" borderId="22" xfId="0" applyNumberFormat="1" applyFont="1" applyFill="1" applyBorder="1"/>
    <xf numFmtId="0" fontId="0" fillId="2" borderId="5" xfId="0" applyFill="1" applyBorder="1"/>
    <xf numFmtId="0" fontId="5" fillId="2" borderId="18" xfId="0" applyFont="1" applyFill="1" applyBorder="1"/>
    <xf numFmtId="0" fontId="5" fillId="2" borderId="19" xfId="0" applyFont="1" applyFill="1" applyBorder="1"/>
    <xf numFmtId="0" fontId="0" fillId="2" borderId="7" xfId="0" applyFill="1" applyBorder="1"/>
    <xf numFmtId="0" fontId="0" fillId="2" borderId="9" xfId="0" applyFill="1" applyBorder="1"/>
    <xf numFmtId="0" fontId="4" fillId="2" borderId="8" xfId="0" applyFont="1" applyFill="1" applyBorder="1"/>
    <xf numFmtId="0" fontId="5" fillId="2" borderId="12" xfId="0" applyFont="1" applyFill="1" applyBorder="1"/>
    <xf numFmtId="0" fontId="5" fillId="2" borderId="13" xfId="0" applyFont="1" applyFill="1" applyBorder="1"/>
    <xf numFmtId="0" fontId="0" fillId="0" borderId="23" xfId="0" applyBorder="1"/>
    <xf numFmtId="0" fontId="0" fillId="0" borderId="20" xfId="0" applyBorder="1"/>
    <xf numFmtId="17" fontId="3" fillId="0" borderId="0" xfId="0" applyNumberFormat="1" applyFont="1" applyBorder="1"/>
    <xf numFmtId="0" fontId="2" fillId="0" borderId="8" xfId="0" applyFont="1" applyBorder="1"/>
    <xf numFmtId="164" fontId="6" fillId="0" borderId="8" xfId="0" applyNumberFormat="1" applyFont="1" applyBorder="1"/>
    <xf numFmtId="164" fontId="5" fillId="0" borderId="8" xfId="0" applyNumberFormat="1" applyFont="1" applyBorder="1"/>
    <xf numFmtId="0" fontId="0" fillId="0" borderId="24" xfId="0" applyBorder="1"/>
    <xf numFmtId="0" fontId="0" fillId="0" borderId="25" xfId="0" applyBorder="1"/>
    <xf numFmtId="0" fontId="0" fillId="0" borderId="12" xfId="0" applyBorder="1"/>
    <xf numFmtId="0" fontId="0" fillId="0" borderId="16" xfId="0" applyBorder="1"/>
    <xf numFmtId="0" fontId="0" fillId="0" borderId="26" xfId="0" applyBorder="1"/>
    <xf numFmtId="0" fontId="8" fillId="0" borderId="17" xfId="0" applyFont="1" applyBorder="1"/>
    <xf numFmtId="0" fontId="2" fillId="0" borderId="17" xfId="0" applyFont="1" applyFill="1" applyBorder="1"/>
    <xf numFmtId="0" fontId="10" fillId="0" borderId="23" xfId="0" applyFont="1" applyBorder="1"/>
    <xf numFmtId="0" fontId="2" fillId="2" borderId="23" xfId="0" applyFont="1" applyFill="1" applyBorder="1"/>
    <xf numFmtId="0" fontId="0" fillId="0" borderId="18" xfId="0" applyBorder="1"/>
    <xf numFmtId="17" fontId="3" fillId="0" borderId="17" xfId="0" applyNumberFormat="1" applyFont="1" applyBorder="1"/>
    <xf numFmtId="0" fontId="8" fillId="0" borderId="16" xfId="0" applyFont="1" applyBorder="1"/>
    <xf numFmtId="0" fontId="0" fillId="2" borderId="23" xfId="0" applyFill="1" applyBorder="1"/>
    <xf numFmtId="164" fontId="6" fillId="2" borderId="6" xfId="0" applyNumberFormat="1" applyFont="1" applyFill="1" applyBorder="1"/>
    <xf numFmtId="164" fontId="5" fillId="2" borderId="21" xfId="0" applyNumberFormat="1" applyFont="1" applyFill="1" applyBorder="1"/>
    <xf numFmtId="164" fontId="5" fillId="2" borderId="20" xfId="0" applyNumberFormat="1" applyFont="1" applyFill="1" applyBorder="1"/>
    <xf numFmtId="164" fontId="6" fillId="0" borderId="0" xfId="0" applyNumberFormat="1" applyFont="1" applyBorder="1"/>
    <xf numFmtId="164" fontId="5" fillId="0" borderId="0" xfId="0" applyNumberFormat="1" applyFont="1" applyBorder="1"/>
    <xf numFmtId="0" fontId="8" fillId="0" borderId="2" xfId="0" applyFont="1" applyBorder="1"/>
    <xf numFmtId="0" fontId="10" fillId="0" borderId="4" xfId="0" applyFont="1" applyBorder="1"/>
    <xf numFmtId="0" fontId="4" fillId="2" borderId="17" xfId="0" applyFont="1" applyFill="1" applyBorder="1"/>
    <xf numFmtId="0" fontId="7" fillId="0" borderId="20" xfId="0" applyFont="1" applyBorder="1"/>
    <xf numFmtId="0" fontId="11" fillId="0" borderId="20" xfId="0" applyFont="1" applyBorder="1"/>
    <xf numFmtId="0" fontId="9" fillId="0" borderId="11" xfId="0" applyFont="1" applyBorder="1"/>
    <xf numFmtId="0" fontId="2" fillId="2" borderId="1" xfId="0" applyFont="1" applyFill="1" applyBorder="1"/>
    <xf numFmtId="0" fontId="0" fillId="2" borderId="2" xfId="0" applyFill="1" applyBorder="1"/>
    <xf numFmtId="0" fontId="5" fillId="2" borderId="17" xfId="0" applyFont="1" applyFill="1" applyBorder="1"/>
    <xf numFmtId="0" fontId="0" fillId="3" borderId="14" xfId="0" applyFill="1" applyBorder="1"/>
    <xf numFmtId="0" fontId="2" fillId="3" borderId="8" xfId="0" applyFont="1" applyFill="1" applyBorder="1"/>
    <xf numFmtId="0" fontId="2" fillId="3" borderId="24" xfId="0" applyFont="1" applyFill="1" applyBorder="1"/>
    <xf numFmtId="0" fontId="4" fillId="3" borderId="11" xfId="0" applyFont="1" applyFill="1" applyBorder="1"/>
    <xf numFmtId="0" fontId="0" fillId="3" borderId="11" xfId="0" applyFill="1" applyBorder="1"/>
    <xf numFmtId="0" fontId="2" fillId="3" borderId="17" xfId="0" applyFont="1" applyFill="1" applyBorder="1"/>
    <xf numFmtId="0" fontId="13" fillId="3" borderId="7" xfId="0" applyFont="1" applyFill="1" applyBorder="1"/>
    <xf numFmtId="0" fontId="13" fillId="3" borderId="8" xfId="0" applyFont="1" applyFill="1" applyBorder="1"/>
    <xf numFmtId="0" fontId="0" fillId="2" borderId="3" xfId="0" applyFill="1" applyBorder="1"/>
    <xf numFmtId="0" fontId="10" fillId="2" borderId="4" xfId="0" applyFont="1" applyFill="1" applyBorder="1"/>
    <xf numFmtId="0" fontId="0" fillId="2" borderId="1" xfId="0" applyFill="1" applyBorder="1"/>
    <xf numFmtId="164" fontId="5" fillId="2" borderId="17" xfId="0" applyNumberFormat="1" applyFont="1" applyFill="1" applyBorder="1"/>
    <xf numFmtId="164" fontId="6" fillId="2" borderId="17" xfId="0" applyNumberFormat="1" applyFont="1" applyFill="1" applyBorder="1"/>
    <xf numFmtId="0" fontId="0" fillId="4" borderId="3" xfId="0" applyFill="1" applyBorder="1"/>
    <xf numFmtId="0" fontId="0" fillId="4" borderId="1" xfId="0" applyFill="1" applyBorder="1"/>
    <xf numFmtId="0" fontId="4" fillId="4" borderId="1" xfId="0" applyFont="1" applyFill="1" applyBorder="1"/>
    <xf numFmtId="0" fontId="9" fillId="4" borderId="2" xfId="0" applyFont="1" applyFill="1" applyBorder="1"/>
    <xf numFmtId="0" fontId="2" fillId="5" borderId="16" xfId="0" applyFont="1" applyFill="1" applyBorder="1"/>
    <xf numFmtId="0" fontId="0" fillId="5" borderId="14" xfId="0" applyFill="1" applyBorder="1"/>
    <xf numFmtId="0" fontId="10" fillId="5" borderId="6" xfId="0" applyFont="1" applyFill="1" applyBorder="1"/>
    <xf numFmtId="0" fontId="2" fillId="5" borderId="6" xfId="0" applyFont="1" applyFill="1" applyBorder="1"/>
    <xf numFmtId="0" fontId="2" fillId="5" borderId="7" xfId="0" applyFont="1" applyFill="1" applyBorder="1"/>
    <xf numFmtId="0" fontId="0" fillId="5" borderId="24" xfId="0" applyFill="1" applyBorder="1"/>
    <xf numFmtId="0" fontId="10" fillId="5" borderId="9" xfId="0" applyFont="1" applyFill="1" applyBorder="1"/>
    <xf numFmtId="0" fontId="2" fillId="5" borderId="11" xfId="0" applyFont="1" applyFill="1" applyBorder="1"/>
    <xf numFmtId="0" fontId="10" fillId="5" borderId="11" xfId="0" applyFont="1" applyFill="1" applyBorder="1"/>
    <xf numFmtId="0" fontId="10" fillId="5" borderId="2" xfId="0" applyFont="1" applyFill="1" applyBorder="1"/>
    <xf numFmtId="0" fontId="10" fillId="5" borderId="3" xfId="0" applyFont="1" applyFill="1" applyBorder="1"/>
    <xf numFmtId="0" fontId="10" fillId="5" borderId="4" xfId="0" applyFont="1" applyFill="1" applyBorder="1"/>
    <xf numFmtId="0" fontId="2" fillId="5" borderId="4" xfId="0" applyFont="1" applyFill="1" applyBorder="1"/>
    <xf numFmtId="0" fontId="10" fillId="5" borderId="25" xfId="0" applyFont="1" applyFill="1" applyBorder="1"/>
    <xf numFmtId="0" fontId="2" fillId="6" borderId="25" xfId="0" applyFont="1" applyFill="1" applyBorder="1"/>
    <xf numFmtId="0" fontId="0" fillId="6" borderId="27" xfId="0" applyFill="1" applyBorder="1"/>
    <xf numFmtId="0" fontId="0" fillId="6" borderId="6" xfId="0" applyFill="1" applyBorder="1"/>
    <xf numFmtId="0" fontId="4" fillId="6" borderId="6" xfId="0" applyFont="1" applyFill="1" applyBorder="1"/>
    <xf numFmtId="0" fontId="0" fillId="6" borderId="12" xfId="0" applyFill="1" applyBorder="1"/>
    <xf numFmtId="0" fontId="0" fillId="6" borderId="13" xfId="0" applyFill="1" applyBorder="1"/>
    <xf numFmtId="0" fontId="0" fillId="6" borderId="11" xfId="0" applyFill="1" applyBorder="1"/>
    <xf numFmtId="0" fontId="4" fillId="6" borderId="11" xfId="0" applyFont="1" applyFill="1" applyBorder="1"/>
    <xf numFmtId="0" fontId="2" fillId="6" borderId="26" xfId="0" applyFont="1" applyFill="1" applyBorder="1"/>
    <xf numFmtId="0" fontId="0" fillId="6" borderId="28" xfId="0" applyFill="1" applyBorder="1"/>
    <xf numFmtId="0" fontId="0" fillId="6" borderId="20" xfId="0" applyFill="1" applyBorder="1"/>
    <xf numFmtId="0" fontId="4" fillId="6" borderId="20" xfId="0" applyFont="1" applyFill="1" applyBorder="1"/>
    <xf numFmtId="0" fontId="0" fillId="6" borderId="18" xfId="0" applyFill="1" applyBorder="1"/>
    <xf numFmtId="0" fontId="0" fillId="6" borderId="29" xfId="0" applyFill="1" applyBorder="1"/>
    <xf numFmtId="0" fontId="0" fillId="6" borderId="19" xfId="0" applyFill="1" applyBorder="1"/>
    <xf numFmtId="0" fontId="4" fillId="6" borderId="19" xfId="0" applyFont="1" applyFill="1" applyBorder="1"/>
    <xf numFmtId="0" fontId="8" fillId="2" borderId="0" xfId="0" applyFont="1" applyFill="1" applyBorder="1"/>
    <xf numFmtId="0" fontId="8" fillId="2" borderId="1" xfId="0" applyFont="1" applyFill="1" applyBorder="1"/>
    <xf numFmtId="0" fontId="8" fillId="2" borderId="2" xfId="0" applyFont="1" applyFill="1" applyBorder="1"/>
    <xf numFmtId="0" fontId="0" fillId="5" borderId="30" xfId="0" applyFill="1" applyBorder="1"/>
    <xf numFmtId="0" fontId="4" fillId="5" borderId="30" xfId="0" applyFont="1" applyFill="1" applyBorder="1"/>
    <xf numFmtId="0" fontId="2" fillId="5" borderId="0" xfId="0" applyFont="1" applyFill="1" applyBorder="1"/>
    <xf numFmtId="0" fontId="0" fillId="5" borderId="31" xfId="0" applyFill="1" applyBorder="1"/>
    <xf numFmtId="0" fontId="10" fillId="5" borderId="16" xfId="0" applyFont="1" applyFill="1" applyBorder="1"/>
    <xf numFmtId="0" fontId="10" fillId="5" borderId="17" xfId="0" applyFont="1" applyFill="1" applyBorder="1"/>
    <xf numFmtId="0" fontId="10" fillId="5" borderId="5" xfId="0" applyFont="1" applyFill="1" applyBorder="1"/>
    <xf numFmtId="0" fontId="10" fillId="5" borderId="0" xfId="0" applyFont="1" applyFill="1" applyBorder="1"/>
    <xf numFmtId="0" fontId="9" fillId="5" borderId="20" xfId="0" applyFont="1" applyFill="1" applyBorder="1"/>
    <xf numFmtId="0" fontId="9" fillId="5" borderId="30" xfId="0" applyFont="1" applyFill="1" applyBorder="1"/>
    <xf numFmtId="0" fontId="9" fillId="5" borderId="11" xfId="0" applyFont="1" applyFill="1" applyBorder="1"/>
    <xf numFmtId="0" fontId="11" fillId="5" borderId="11" xfId="0" applyFont="1" applyFill="1" applyBorder="1"/>
    <xf numFmtId="0" fontId="0" fillId="0" borderId="31" xfId="0" applyBorder="1"/>
    <xf numFmtId="0" fontId="0" fillId="5" borderId="6" xfId="0" applyFill="1" applyBorder="1"/>
    <xf numFmtId="0" fontId="0" fillId="5" borderId="5" xfId="0" applyFill="1" applyBorder="1"/>
    <xf numFmtId="0" fontId="0" fillId="5" borderId="0" xfId="0" applyFill="1" applyBorder="1"/>
    <xf numFmtId="0" fontId="0" fillId="5" borderId="19" xfId="0" applyFill="1" applyBorder="1"/>
    <xf numFmtId="0" fontId="8" fillId="5" borderId="16" xfId="0" applyFont="1" applyFill="1" applyBorder="1"/>
    <xf numFmtId="0" fontId="8" fillId="5" borderId="17" xfId="0" applyFont="1" applyFill="1" applyBorder="1"/>
    <xf numFmtId="0" fontId="8" fillId="5" borderId="14" xfId="0" applyFont="1" applyFill="1" applyBorder="1"/>
    <xf numFmtId="0" fontId="8" fillId="0" borderId="4" xfId="0" applyFont="1" applyBorder="1"/>
    <xf numFmtId="0" fontId="11" fillId="0" borderId="11" xfId="0" applyFont="1" applyBorder="1"/>
    <xf numFmtId="0" fontId="16" fillId="5" borderId="11" xfId="0" applyFont="1" applyFill="1" applyBorder="1"/>
    <xf numFmtId="0" fontId="17" fillId="5" borderId="11" xfId="0" applyFont="1" applyFill="1" applyBorder="1"/>
    <xf numFmtId="0" fontId="2" fillId="7" borderId="25" xfId="0" applyFont="1" applyFill="1" applyBorder="1"/>
    <xf numFmtId="0" fontId="0" fillId="7" borderId="27" xfId="0" applyFill="1" applyBorder="1"/>
    <xf numFmtId="0" fontId="0" fillId="7" borderId="22" xfId="0" applyFill="1" applyBorder="1"/>
    <xf numFmtId="0" fontId="0" fillId="7" borderId="6" xfId="0" applyFill="1" applyBorder="1"/>
    <xf numFmtId="0" fontId="4" fillId="7" borderId="6" xfId="0" applyFont="1" applyFill="1" applyBorder="1"/>
    <xf numFmtId="0" fontId="2" fillId="7" borderId="18" xfId="0" applyFont="1" applyFill="1" applyBorder="1"/>
    <xf numFmtId="0" fontId="0" fillId="7" borderId="29" xfId="0" applyFill="1" applyBorder="1"/>
    <xf numFmtId="0" fontId="0" fillId="7" borderId="32" xfId="0" applyFill="1" applyBorder="1"/>
    <xf numFmtId="0" fontId="0" fillId="7" borderId="19" xfId="0" applyFill="1" applyBorder="1"/>
    <xf numFmtId="0" fontId="4" fillId="7" borderId="19" xfId="0" applyFont="1" applyFill="1" applyBorder="1"/>
    <xf numFmtId="0" fontId="2" fillId="7" borderId="12" xfId="0" applyFont="1" applyFill="1" applyBorder="1"/>
    <xf numFmtId="0" fontId="0" fillId="7" borderId="13" xfId="0" applyFill="1" applyBorder="1"/>
    <xf numFmtId="0" fontId="0" fillId="7" borderId="15" xfId="0" applyFill="1" applyBorder="1"/>
    <xf numFmtId="0" fontId="0" fillId="7" borderId="11" xfId="0" applyFill="1" applyBorder="1"/>
    <xf numFmtId="0" fontId="4" fillId="7" borderId="11" xfId="0" applyFont="1" applyFill="1" applyBorder="1"/>
    <xf numFmtId="0" fontId="2" fillId="7" borderId="26" xfId="0" applyFont="1" applyFill="1" applyBorder="1"/>
    <xf numFmtId="0" fontId="2" fillId="7" borderId="28" xfId="0" applyFont="1" applyFill="1" applyBorder="1"/>
    <xf numFmtId="0" fontId="10" fillId="7" borderId="28" xfId="0" applyFont="1" applyFill="1" applyBorder="1"/>
    <xf numFmtId="0" fontId="10" fillId="7" borderId="21" xfId="0" applyFont="1" applyFill="1" applyBorder="1"/>
    <xf numFmtId="0" fontId="0" fillId="7" borderId="20" xfId="0" applyFill="1" applyBorder="1"/>
    <xf numFmtId="0" fontId="4" fillId="7" borderId="20" xfId="0" applyFont="1" applyFill="1" applyBorder="1"/>
    <xf numFmtId="0" fontId="10" fillId="7" borderId="29" xfId="0" applyFont="1" applyFill="1" applyBorder="1"/>
    <xf numFmtId="0" fontId="10" fillId="7" borderId="32" xfId="0" applyFont="1" applyFill="1" applyBorder="1"/>
    <xf numFmtId="0" fontId="10" fillId="7" borderId="25" xfId="0" applyFont="1" applyFill="1" applyBorder="1"/>
    <xf numFmtId="0" fontId="10" fillId="7" borderId="27" xfId="0" applyFont="1" applyFill="1" applyBorder="1"/>
    <xf numFmtId="0" fontId="10" fillId="7" borderId="22" xfId="0" applyFont="1" applyFill="1" applyBorder="1"/>
    <xf numFmtId="0" fontId="0" fillId="7" borderId="12" xfId="0" applyFill="1" applyBorder="1"/>
    <xf numFmtId="0" fontId="0" fillId="7" borderId="28" xfId="0" applyFill="1" applyBorder="1"/>
    <xf numFmtId="0" fontId="0" fillId="7" borderId="21" xfId="0" applyFill="1" applyBorder="1"/>
    <xf numFmtId="0" fontId="9" fillId="7" borderId="20" xfId="0" applyFont="1" applyFill="1" applyBorder="1"/>
    <xf numFmtId="0" fontId="0" fillId="7" borderId="18" xfId="0" applyFill="1" applyBorder="1"/>
    <xf numFmtId="0" fontId="9" fillId="7" borderId="19" xfId="0" applyFont="1" applyFill="1" applyBorder="1"/>
    <xf numFmtId="0" fontId="8" fillId="7" borderId="25" xfId="0" applyFont="1" applyFill="1" applyBorder="1"/>
    <xf numFmtId="0" fontId="8" fillId="7" borderId="27" xfId="0" applyFont="1" applyFill="1" applyBorder="1"/>
    <xf numFmtId="0" fontId="9" fillId="7" borderId="6" xfId="0" applyFont="1" applyFill="1" applyBorder="1"/>
    <xf numFmtId="0" fontId="8" fillId="7" borderId="12" xfId="0" applyFont="1" applyFill="1" applyBorder="1"/>
    <xf numFmtId="0" fontId="8" fillId="7" borderId="13" xfId="0" applyFont="1" applyFill="1" applyBorder="1"/>
    <xf numFmtId="0" fontId="9" fillId="7" borderId="11" xfId="0" applyFont="1" applyFill="1" applyBorder="1"/>
    <xf numFmtId="164" fontId="0" fillId="5" borderId="11" xfId="0" applyNumberFormat="1" applyFill="1" applyBorder="1"/>
    <xf numFmtId="17" fontId="3" fillId="0" borderId="1" xfId="0" applyNumberFormat="1" applyFont="1" applyBorder="1"/>
    <xf numFmtId="0" fontId="19" fillId="0" borderId="14" xfId="0" applyFont="1" applyBorder="1"/>
    <xf numFmtId="0" fontId="18" fillId="0" borderId="0" xfId="0" applyFont="1"/>
    <xf numFmtId="0" fontId="2" fillId="5" borderId="23" xfId="0" applyFont="1" applyFill="1" applyBorder="1"/>
    <xf numFmtId="0" fontId="17" fillId="5" borderId="12" xfId="0" applyFont="1" applyFill="1" applyBorder="1"/>
    <xf numFmtId="1" fontId="7" fillId="2" borderId="26" xfId="0" applyNumberFormat="1" applyFont="1" applyFill="1" applyBorder="1"/>
    <xf numFmtId="0" fontId="2" fillId="8" borderId="5" xfId="0" applyFont="1" applyFill="1" applyBorder="1"/>
    <xf numFmtId="0" fontId="2" fillId="8" borderId="0" xfId="0" applyFont="1" applyFill="1" applyBorder="1"/>
    <xf numFmtId="0" fontId="0" fillId="8" borderId="0" xfId="0" applyFill="1"/>
    <xf numFmtId="0" fontId="0" fillId="8" borderId="7" xfId="0" applyFill="1" applyBorder="1"/>
    <xf numFmtId="0" fontId="0" fillId="8" borderId="8" xfId="0" applyFill="1" applyBorder="1"/>
    <xf numFmtId="0" fontId="0" fillId="8" borderId="14" xfId="0" applyFill="1" applyBorder="1"/>
    <xf numFmtId="0" fontId="0" fillId="8" borderId="5" xfId="0" applyFill="1" applyBorder="1"/>
    <xf numFmtId="0" fontId="0" fillId="8" borderId="0" xfId="0" applyFill="1" applyBorder="1"/>
    <xf numFmtId="0" fontId="2" fillId="8" borderId="16" xfId="0" applyFont="1" applyFill="1" applyBorder="1"/>
    <xf numFmtId="0" fontId="2" fillId="8" borderId="17" xfId="0" applyFont="1" applyFill="1" applyBorder="1"/>
    <xf numFmtId="0" fontId="0" fillId="8" borderId="17" xfId="0" applyFill="1" applyBorder="1"/>
    <xf numFmtId="0" fontId="8" fillId="8" borderId="16" xfId="0" applyFont="1" applyFill="1" applyBorder="1"/>
    <xf numFmtId="0" fontId="8" fillId="8" borderId="17" xfId="0" applyFont="1" applyFill="1" applyBorder="1"/>
    <xf numFmtId="0" fontId="8" fillId="8" borderId="14" xfId="0" applyFont="1" applyFill="1" applyBorder="1"/>
    <xf numFmtId="0" fontId="8" fillId="8" borderId="5" xfId="0" applyFont="1" applyFill="1" applyBorder="1"/>
    <xf numFmtId="0" fontId="8" fillId="8" borderId="0" xfId="0" applyFont="1" applyFill="1" applyBorder="1"/>
    <xf numFmtId="0" fontId="8" fillId="8" borderId="31" xfId="0" applyFont="1" applyFill="1" applyBorder="1"/>
    <xf numFmtId="0" fontId="8" fillId="8" borderId="7" xfId="0" applyFont="1" applyFill="1" applyBorder="1"/>
    <xf numFmtId="0" fontId="8" fillId="8" borderId="8" xfId="0" applyFont="1" applyFill="1" applyBorder="1"/>
    <xf numFmtId="0" fontId="8" fillId="8" borderId="24" xfId="0" applyFont="1" applyFill="1" applyBorder="1"/>
    <xf numFmtId="0" fontId="12" fillId="8" borderId="7" xfId="0" applyFont="1" applyFill="1" applyBorder="1"/>
    <xf numFmtId="0" fontId="12" fillId="8" borderId="8" xfId="0" applyFont="1" applyFill="1" applyBorder="1"/>
    <xf numFmtId="0" fontId="12" fillId="8" borderId="24" xfId="0" applyFont="1" applyFill="1" applyBorder="1"/>
    <xf numFmtId="0" fontId="8" fillId="8" borderId="25" xfId="0" applyFont="1" applyFill="1" applyBorder="1"/>
    <xf numFmtId="0" fontId="8" fillId="8" borderId="27" xfId="0" applyFont="1" applyFill="1" applyBorder="1"/>
    <xf numFmtId="0" fontId="8" fillId="8" borderId="22" xfId="0" applyFont="1" applyFill="1" applyBorder="1"/>
    <xf numFmtId="0" fontId="8" fillId="8" borderId="12" xfId="0" applyFont="1" applyFill="1" applyBorder="1"/>
    <xf numFmtId="0" fontId="8" fillId="8" borderId="13" xfId="0" applyFont="1" applyFill="1" applyBorder="1"/>
    <xf numFmtId="0" fontId="8" fillId="8" borderId="15" xfId="0" applyFont="1" applyFill="1" applyBorder="1"/>
    <xf numFmtId="0" fontId="13" fillId="3" borderId="11" xfId="0" applyFont="1" applyFill="1" applyBorder="1"/>
    <xf numFmtId="3" fontId="4" fillId="7" borderId="19" xfId="0" applyNumberFormat="1" applyFont="1" applyFill="1" applyBorder="1"/>
    <xf numFmtId="0" fontId="7" fillId="5" borderId="11" xfId="0" applyFont="1" applyFill="1" applyBorder="1"/>
    <xf numFmtId="0" fontId="4" fillId="2" borderId="27" xfId="0" applyFont="1" applyFill="1" applyBorder="1"/>
    <xf numFmtId="0" fontId="0" fillId="2" borderId="27" xfId="0" applyFill="1" applyBorder="1"/>
    <xf numFmtId="0" fontId="4" fillId="2" borderId="6" xfId="0" applyNumberFormat="1" applyFont="1" applyFill="1" applyBorder="1"/>
    <xf numFmtId="0" fontId="4" fillId="2" borderId="11" xfId="0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0" fontId="0" fillId="2" borderId="11" xfId="0" applyFill="1" applyBorder="1"/>
    <xf numFmtId="0" fontId="0" fillId="2" borderId="22" xfId="0" applyFill="1" applyBorder="1"/>
    <xf numFmtId="0" fontId="4" fillId="2" borderId="23" xfId="0" applyNumberFormat="1" applyFont="1" applyFill="1" applyBorder="1"/>
    <xf numFmtId="0" fontId="4" fillId="2" borderId="23" xfId="0" applyFont="1" applyFill="1" applyBorder="1"/>
    <xf numFmtId="0" fontId="20" fillId="2" borderId="9" xfId="0" applyFont="1" applyFill="1" applyBorder="1"/>
    <xf numFmtId="0" fontId="0" fillId="2" borderId="19" xfId="0" applyFill="1" applyBorder="1"/>
    <xf numFmtId="0" fontId="4" fillId="2" borderId="19" xfId="0" applyFont="1" applyFill="1" applyBorder="1"/>
    <xf numFmtId="0" fontId="0" fillId="2" borderId="20" xfId="0" applyFill="1" applyBorder="1"/>
    <xf numFmtId="0" fontId="4" fillId="2" borderId="20" xfId="0" applyFont="1" applyFill="1" applyBorder="1"/>
    <xf numFmtId="0" fontId="9" fillId="2" borderId="13" xfId="0" applyFont="1" applyFill="1" applyBorder="1"/>
    <xf numFmtId="3" fontId="4" fillId="4" borderId="1" xfId="0" applyNumberFormat="1" applyFont="1" applyFill="1" applyBorder="1"/>
    <xf numFmtId="0" fontId="2" fillId="5" borderId="9" xfId="0" applyFont="1" applyFill="1" applyBorder="1"/>
    <xf numFmtId="0" fontId="13" fillId="7" borderId="11" xfId="0" applyFont="1" applyFill="1" applyBorder="1"/>
    <xf numFmtId="0" fontId="2" fillId="5" borderId="12" xfId="0" applyFont="1" applyFill="1" applyBorder="1"/>
    <xf numFmtId="10" fontId="4" fillId="7" borderId="6" xfId="0" applyNumberFormat="1" applyFont="1" applyFill="1" applyBorder="1"/>
    <xf numFmtId="0" fontId="21" fillId="7" borderId="11" xfId="0" applyFont="1" applyFill="1" applyBorder="1"/>
    <xf numFmtId="0" fontId="9" fillId="6" borderId="19" xfId="0" applyFont="1" applyFill="1" applyBorder="1"/>
    <xf numFmtId="0" fontId="9" fillId="6" borderId="11" xfId="0" applyFont="1" applyFill="1" applyBorder="1"/>
    <xf numFmtId="0" fontId="4" fillId="6" borderId="20" xfId="0" applyNumberFormat="1" applyFont="1" applyFill="1" applyBorder="1"/>
    <xf numFmtId="0" fontId="9" fillId="5" borderId="6" xfId="0" applyFont="1" applyFill="1" applyBorder="1"/>
    <xf numFmtId="0" fontId="9" fillId="5" borderId="19" xfId="0" applyFont="1" applyFill="1" applyBorder="1"/>
    <xf numFmtId="164" fontId="9" fillId="5" borderId="11" xfId="0" applyNumberFormat="1" applyFont="1" applyFill="1" applyBorder="1"/>
    <xf numFmtId="10" fontId="4" fillId="6" borderId="6" xfId="0" applyNumberFormat="1" applyFont="1" applyFill="1" applyBorder="1"/>
    <xf numFmtId="0" fontId="4" fillId="7" borderId="20" xfId="0" applyNumberFormat="1" applyFont="1" applyFill="1" applyBorder="1"/>
    <xf numFmtId="0" fontId="4" fillId="4" borderId="3" xfId="0" applyFont="1" applyFill="1" applyBorder="1"/>
    <xf numFmtId="0" fontId="9" fillId="4" borderId="4" xfId="0" applyFont="1" applyFill="1" applyBorder="1"/>
    <xf numFmtId="164" fontId="4" fillId="2" borderId="6" xfId="0" applyNumberFormat="1" applyFont="1" applyFill="1" applyBorder="1"/>
    <xf numFmtId="0" fontId="4" fillId="2" borderId="29" xfId="0" applyFont="1" applyFill="1" applyBorder="1"/>
    <xf numFmtId="0" fontId="4" fillId="2" borderId="32" xfId="0" applyFont="1" applyFill="1" applyBorder="1"/>
    <xf numFmtId="0" fontId="9" fillId="2" borderId="12" xfId="0" applyFont="1" applyFill="1" applyBorder="1"/>
    <xf numFmtId="164" fontId="4" fillId="2" borderId="27" xfId="0" applyNumberFormat="1" applyFont="1" applyFill="1" applyBorder="1"/>
    <xf numFmtId="0" fontId="4" fillId="2" borderId="15" xfId="0" applyFont="1" applyFill="1" applyBorder="1"/>
    <xf numFmtId="0" fontId="9" fillId="2" borderId="29" xfId="0" applyFont="1" applyFill="1" applyBorder="1"/>
    <xf numFmtId="0" fontId="9" fillId="0" borderId="19" xfId="0" applyFont="1" applyBorder="1"/>
    <xf numFmtId="164" fontId="4" fillId="2" borderId="22" xfId="0" applyNumberFormat="1" applyFont="1" applyFill="1" applyBorder="1"/>
    <xf numFmtId="164" fontId="9" fillId="2" borderId="6" xfId="0" applyNumberFormat="1" applyFont="1" applyFill="1" applyBorder="1"/>
    <xf numFmtId="10" fontId="4" fillId="2" borderId="6" xfId="0" applyNumberFormat="1" applyFont="1" applyFill="1" applyBorder="1"/>
    <xf numFmtId="10" fontId="9" fillId="2" borderId="6" xfId="0" applyNumberFormat="1" applyFont="1" applyFill="1" applyBorder="1"/>
    <xf numFmtId="164" fontId="9" fillId="2" borderId="20" xfId="0" applyNumberFormat="1" applyFont="1" applyFill="1" applyBorder="1"/>
    <xf numFmtId="0" fontId="9" fillId="2" borderId="19" xfId="0" applyFont="1" applyFill="1" applyBorder="1"/>
    <xf numFmtId="164" fontId="9" fillId="2" borderId="26" xfId="0" applyNumberFormat="1" applyFont="1" applyFill="1" applyBorder="1"/>
    <xf numFmtId="164" fontId="12" fillId="2" borderId="6" xfId="0" applyNumberFormat="1" applyFont="1" applyFill="1" applyBorder="1"/>
    <xf numFmtId="0" fontId="4" fillId="2" borderId="18" xfId="0" applyFont="1" applyFill="1" applyBorder="1"/>
    <xf numFmtId="0" fontId="9" fillId="2" borderId="18" xfId="0" applyFont="1" applyFill="1" applyBorder="1"/>
    <xf numFmtId="164" fontId="4" fillId="0" borderId="6" xfId="0" applyNumberFormat="1" applyFont="1" applyBorder="1"/>
    <xf numFmtId="0" fontId="9" fillId="2" borderId="11" xfId="0" applyFont="1" applyFill="1" applyBorder="1"/>
    <xf numFmtId="0" fontId="9" fillId="2" borderId="32" xfId="0" applyFont="1" applyFill="1" applyBorder="1"/>
    <xf numFmtId="0" fontId="21" fillId="2" borderId="11" xfId="0" applyFont="1" applyFill="1" applyBorder="1"/>
    <xf numFmtId="0" fontId="9" fillId="3" borderId="11" xfId="0" applyFont="1" applyFill="1" applyBorder="1"/>
    <xf numFmtId="0" fontId="4" fillId="6" borderId="33" xfId="0" applyNumberFormat="1" applyFont="1" applyFill="1" applyBorder="1"/>
    <xf numFmtId="0" fontId="4" fillId="6" borderId="34" xfId="0" applyFont="1" applyFill="1" applyBorder="1"/>
    <xf numFmtId="0" fontId="4" fillId="6" borderId="35" xfId="0" applyFont="1" applyFill="1" applyBorder="1"/>
    <xf numFmtId="0" fontId="21" fillId="2" borderId="27" xfId="0" applyNumberFormat="1" applyFont="1" applyFill="1" applyBorder="1"/>
    <xf numFmtId="0" fontId="21" fillId="2" borderId="12" xfId="0" applyNumberFormat="1" applyFont="1" applyFill="1" applyBorder="1"/>
    <xf numFmtId="0" fontId="21" fillId="2" borderId="11" xfId="0" applyNumberFormat="1" applyFont="1" applyFill="1" applyBorder="1"/>
    <xf numFmtId="0" fontId="23" fillId="0" borderId="0" xfId="0" applyFont="1" applyBorder="1"/>
    <xf numFmtId="0" fontId="21" fillId="2" borderId="25" xfId="0" applyNumberFormat="1" applyFont="1" applyFill="1" applyBorder="1"/>
    <xf numFmtId="0" fontId="21" fillId="2" borderId="6" xfId="0" applyNumberFormat="1" applyFont="1" applyFill="1" applyBorder="1"/>
    <xf numFmtId="0" fontId="21" fillId="2" borderId="19" xfId="0" applyNumberFormat="1" applyFont="1" applyFill="1" applyBorder="1"/>
    <xf numFmtId="0" fontId="21" fillId="2" borderId="20" xfId="0" applyNumberFormat="1" applyFont="1" applyFill="1" applyBorder="1"/>
    <xf numFmtId="0" fontId="24" fillId="0" borderId="17" xfId="0" applyNumberFormat="1" applyFont="1" applyBorder="1"/>
    <xf numFmtId="0" fontId="23" fillId="0" borderId="0" xfId="0" applyNumberFormat="1" applyFont="1" applyBorder="1"/>
    <xf numFmtId="0" fontId="25" fillId="0" borderId="4" xfId="0" applyNumberFormat="1" applyFont="1" applyBorder="1"/>
    <xf numFmtId="0" fontId="21" fillId="2" borderId="36" xfId="0" applyNumberFormat="1" applyFont="1" applyFill="1" applyBorder="1"/>
    <xf numFmtId="0" fontId="23" fillId="2" borderId="20" xfId="0" applyNumberFormat="1" applyFont="1" applyFill="1" applyBorder="1"/>
    <xf numFmtId="0" fontId="23" fillId="2" borderId="11" xfId="0" applyNumberFormat="1" applyFont="1" applyFill="1" applyBorder="1"/>
    <xf numFmtId="0" fontId="23" fillId="2" borderId="6" xfId="0" applyNumberFormat="1" applyFont="1" applyFill="1" applyBorder="1"/>
    <xf numFmtId="0" fontId="23" fillId="0" borderId="20" xfId="0" applyNumberFormat="1" applyFont="1" applyFill="1" applyBorder="1"/>
    <xf numFmtId="0" fontId="23" fillId="0" borderId="11" xfId="0" applyNumberFormat="1" applyFont="1" applyBorder="1"/>
    <xf numFmtId="0" fontId="23" fillId="0" borderId="6" xfId="0" applyNumberFormat="1" applyFont="1" applyFill="1" applyBorder="1"/>
    <xf numFmtId="0" fontId="23" fillId="0" borderId="19" xfId="0" applyNumberFormat="1" applyFont="1" applyBorder="1"/>
    <xf numFmtId="10" fontId="4" fillId="2" borderId="20" xfId="0" applyNumberFormat="1" applyFont="1" applyFill="1" applyBorder="1"/>
    <xf numFmtId="0" fontId="7" fillId="0" borderId="21" xfId="0" applyNumberFormat="1" applyFont="1" applyFill="1" applyBorder="1"/>
    <xf numFmtId="10" fontId="0" fillId="0" borderId="20" xfId="0" applyNumberFormat="1" applyBorder="1"/>
    <xf numFmtId="164" fontId="7" fillId="2" borderId="6" xfId="0" applyNumberFormat="1" applyFont="1" applyFill="1" applyBorder="1"/>
    <xf numFmtId="164" fontId="11" fillId="2" borderId="6" xfId="0" applyNumberFormat="1" applyFont="1" applyFill="1" applyBorder="1"/>
    <xf numFmtId="10" fontId="7" fillId="2" borderId="6" xfId="0" applyNumberFormat="1" applyFont="1" applyFill="1" applyBorder="1"/>
    <xf numFmtId="164" fontId="11" fillId="2" borderId="20" xfId="0" applyNumberFormat="1" applyFont="1" applyFill="1" applyBorder="1"/>
    <xf numFmtId="164" fontId="22" fillId="2" borderId="6" xfId="0" applyNumberFormat="1" applyFont="1" applyFill="1" applyBorder="1"/>
    <xf numFmtId="10" fontId="7" fillId="7" borderId="6" xfId="0" applyNumberFormat="1" applyFont="1" applyFill="1" applyBorder="1"/>
    <xf numFmtId="10" fontId="7" fillId="6" borderId="6" xfId="0" applyNumberFormat="1" applyFont="1" applyFill="1" applyBorder="1"/>
    <xf numFmtId="0" fontId="4" fillId="7" borderId="19" xfId="0" applyNumberFormat="1" applyFont="1" applyFill="1" applyBorder="1"/>
    <xf numFmtId="0" fontId="21" fillId="7" borderId="19" xfId="0" applyNumberFormat="1" applyFont="1" applyFill="1" applyBorder="1"/>
    <xf numFmtId="0" fontId="9" fillId="5" borderId="6" xfId="0" applyNumberFormat="1" applyFont="1" applyFill="1" applyBorder="1"/>
    <xf numFmtId="0" fontId="4" fillId="0" borderId="20" xfId="0" applyNumberFormat="1" applyFont="1" applyFill="1" applyBorder="1"/>
    <xf numFmtId="10" fontId="7" fillId="3" borderId="6" xfId="0" applyNumberFormat="1" applyFont="1" applyFill="1" applyBorder="1"/>
    <xf numFmtId="10" fontId="21" fillId="6" borderId="6" xfId="0" applyNumberFormat="1" applyFont="1" applyFill="1" applyBorder="1"/>
    <xf numFmtId="164" fontId="7" fillId="2" borderId="27" xfId="0" applyNumberFormat="1" applyFont="1" applyFill="1" applyBorder="1"/>
    <xf numFmtId="164" fontId="0" fillId="0" borderId="20" xfId="0" applyNumberFormat="1" applyBorder="1"/>
    <xf numFmtId="164" fontId="7" fillId="3" borderId="6" xfId="0" applyNumberFormat="1" applyFont="1" applyFill="1" applyBorder="1"/>
    <xf numFmtId="164" fontId="4" fillId="7" borderId="6" xfId="0" applyNumberFormat="1" applyFont="1" applyFill="1" applyBorder="1"/>
    <xf numFmtId="164" fontId="4" fillId="6" borderId="6" xfId="0" applyNumberFormat="1" applyFont="1" applyFill="1" applyBorder="1"/>
    <xf numFmtId="164" fontId="7" fillId="6" borderId="6" xfId="0" applyNumberFormat="1" applyFont="1" applyFill="1" applyBorder="1"/>
    <xf numFmtId="0" fontId="4" fillId="2" borderId="11" xfId="0" applyNumberFormat="1" applyFont="1" applyFill="1" applyBorder="1"/>
    <xf numFmtId="0" fontId="4" fillId="2" borderId="19" xfId="0" applyNumberFormat="1" applyFont="1" applyFill="1" applyBorder="1"/>
    <xf numFmtId="164" fontId="7" fillId="2" borderId="20" xfId="0" applyNumberFormat="1" applyFont="1" applyFill="1" applyBorder="1"/>
    <xf numFmtId="0" fontId="4" fillId="6" borderId="11" xfId="0" applyNumberFormat="1" applyFont="1" applyFill="1" applyBorder="1"/>
    <xf numFmtId="0" fontId="4" fillId="6" borderId="19" xfId="0" applyNumberFormat="1" applyFont="1" applyFill="1" applyBorder="1"/>
    <xf numFmtId="0" fontId="19" fillId="0" borderId="23" xfId="0" applyFont="1" applyBorder="1"/>
    <xf numFmtId="0" fontId="26" fillId="0" borderId="23" xfId="0" applyFont="1" applyBorder="1"/>
    <xf numFmtId="0" fontId="0" fillId="0" borderId="15" xfId="0" applyBorder="1"/>
    <xf numFmtId="0" fontId="19" fillId="0" borderId="37" xfId="0" applyFont="1" applyBorder="1"/>
    <xf numFmtId="0" fontId="9" fillId="0" borderId="18" xfId="0" applyFont="1" applyBorder="1"/>
    <xf numFmtId="0" fontId="9" fillId="0" borderId="12" xfId="0" applyFont="1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21" xfId="0" applyBorder="1"/>
    <xf numFmtId="0" fontId="2" fillId="5" borderId="22" xfId="0" applyFont="1" applyFill="1" applyBorder="1"/>
    <xf numFmtId="0" fontId="4" fillId="2" borderId="41" xfId="0" applyFont="1" applyFill="1" applyBorder="1"/>
    <xf numFmtId="0" fontId="4" fillId="0" borderId="42" xfId="0" applyFont="1" applyBorder="1"/>
    <xf numFmtId="1" fontId="21" fillId="2" borderId="43" xfId="0" applyNumberFormat="1" applyFont="1" applyFill="1" applyBorder="1"/>
    <xf numFmtId="0" fontId="25" fillId="5" borderId="15" xfId="0" applyFont="1" applyFill="1" applyBorder="1"/>
    <xf numFmtId="0" fontId="25" fillId="5" borderId="11" xfId="0" applyFont="1" applyFill="1" applyBorder="1"/>
    <xf numFmtId="0" fontId="26" fillId="0" borderId="2" xfId="0" applyFont="1" applyBorder="1"/>
    <xf numFmtId="0" fontId="19" fillId="0" borderId="4" xfId="0" applyFont="1" applyBorder="1"/>
    <xf numFmtId="0" fontId="19" fillId="0" borderId="3" xfId="0" applyFont="1" applyBorder="1"/>
    <xf numFmtId="0" fontId="12" fillId="4" borderId="37" xfId="0" applyFont="1" applyFill="1" applyBorder="1"/>
    <xf numFmtId="0" fontId="12" fillId="4" borderId="44" xfId="0" applyFont="1" applyFill="1" applyBorder="1"/>
    <xf numFmtId="0" fontId="4" fillId="2" borderId="20" xfId="0" applyNumberFormat="1" applyFont="1" applyFill="1" applyBorder="1"/>
    <xf numFmtId="0" fontId="9" fillId="0" borderId="20" xfId="0" applyNumberFormat="1" applyFont="1" applyBorder="1"/>
    <xf numFmtId="0" fontId="9" fillId="2" borderId="29" xfId="0" applyNumberFormat="1" applyFont="1" applyFill="1" applyBorder="1"/>
    <xf numFmtId="0" fontId="9" fillId="0" borderId="19" xfId="0" applyNumberFormat="1" applyFont="1" applyBorder="1"/>
    <xf numFmtId="0" fontId="0" fillId="0" borderId="11" xfId="0" applyNumberFormat="1" applyBorder="1"/>
    <xf numFmtId="0" fontId="9" fillId="2" borderId="13" xfId="0" applyNumberFormat="1" applyFont="1" applyFill="1" applyBorder="1"/>
    <xf numFmtId="0" fontId="9" fillId="0" borderId="11" xfId="0" applyNumberFormat="1" applyFont="1" applyBorder="1"/>
    <xf numFmtId="0" fontId="4" fillId="7" borderId="11" xfId="0" applyNumberFormat="1" applyFont="1" applyFill="1" applyBorder="1"/>
    <xf numFmtId="0" fontId="19" fillId="0" borderId="45" xfId="0" applyFont="1" applyBorder="1"/>
    <xf numFmtId="0" fontId="0" fillId="6" borderId="15" xfId="0" applyFill="1" applyBorder="1"/>
    <xf numFmtId="0" fontId="0" fillId="6" borderId="46" xfId="0" applyFill="1" applyBorder="1"/>
    <xf numFmtId="0" fontId="0" fillId="6" borderId="47" xfId="0" applyFill="1" applyBorder="1"/>
    <xf numFmtId="0" fontId="0" fillId="5" borderId="22" xfId="0" applyFill="1" applyBorder="1"/>
    <xf numFmtId="0" fontId="0" fillId="5" borderId="48" xfId="0" applyFill="1" applyBorder="1"/>
    <xf numFmtId="0" fontId="0" fillId="5" borderId="15" xfId="0" applyFill="1" applyBorder="1"/>
    <xf numFmtId="0" fontId="0" fillId="5" borderId="21" xfId="0" applyFill="1" applyBorder="1"/>
    <xf numFmtId="0" fontId="26" fillId="2" borderId="3" xfId="0" applyFont="1" applyFill="1" applyBorder="1"/>
    <xf numFmtId="0" fontId="19" fillId="2" borderId="4" xfId="0" applyFont="1" applyFill="1" applyBorder="1"/>
    <xf numFmtId="17" fontId="27" fillId="0" borderId="4" xfId="0" applyNumberFormat="1" applyFont="1" applyFill="1" applyBorder="1"/>
    <xf numFmtId="0" fontId="2" fillId="5" borderId="12" xfId="0" applyNumberFormat="1" applyFont="1" applyFill="1" applyBorder="1"/>
    <xf numFmtId="164" fontId="9" fillId="0" borderId="25" xfId="0" applyNumberFormat="1" applyFont="1" applyBorder="1"/>
    <xf numFmtId="164" fontId="0" fillId="2" borderId="23" xfId="0" applyNumberFormat="1" applyFill="1" applyBorder="1"/>
    <xf numFmtId="164" fontId="0" fillId="0" borderId="6" xfId="0" applyNumberFormat="1" applyBorder="1"/>
    <xf numFmtId="164" fontId="9" fillId="2" borderId="9" xfId="0" applyNumberFormat="1" applyFont="1" applyFill="1" applyBorder="1"/>
    <xf numFmtId="0" fontId="8" fillId="5" borderId="4" xfId="0" applyFont="1" applyFill="1" applyBorder="1"/>
    <xf numFmtId="0" fontId="4" fillId="5" borderId="30" xfId="0" applyNumberFormat="1" applyFont="1" applyFill="1" applyBorder="1"/>
    <xf numFmtId="164" fontId="0" fillId="5" borderId="15" xfId="0" applyNumberFormat="1" applyFill="1" applyBorder="1"/>
    <xf numFmtId="164" fontId="0" fillId="6" borderId="6" xfId="0" applyNumberFormat="1" applyFill="1" applyBorder="1"/>
    <xf numFmtId="164" fontId="0" fillId="6" borderId="22" xfId="0" applyNumberFormat="1" applyFill="1" applyBorder="1"/>
    <xf numFmtId="164" fontId="0" fillId="6" borderId="49" xfId="0" applyNumberFormat="1" applyFill="1" applyBorder="1"/>
    <xf numFmtId="164" fontId="0" fillId="6" borderId="50" xfId="0" applyNumberFormat="1" applyFill="1" applyBorder="1"/>
    <xf numFmtId="164" fontId="0" fillId="6" borderId="20" xfId="0" applyNumberFormat="1" applyFill="1" applyBorder="1"/>
    <xf numFmtId="164" fontId="0" fillId="6" borderId="21" xfId="0" applyNumberFormat="1" applyFill="1" applyBorder="1"/>
    <xf numFmtId="164" fontId="0" fillId="7" borderId="6" xfId="0" applyNumberFormat="1" applyFill="1" applyBorder="1"/>
    <xf numFmtId="164" fontId="0" fillId="7" borderId="22" xfId="0" applyNumberFormat="1" applyFill="1" applyBorder="1"/>
    <xf numFmtId="164" fontId="0" fillId="3" borderId="6" xfId="0" applyNumberFormat="1" applyFill="1" applyBorder="1"/>
    <xf numFmtId="0" fontId="2" fillId="5" borderId="11" xfId="0" applyNumberFormat="1" applyFont="1" applyFill="1" applyBorder="1"/>
    <xf numFmtId="0" fontId="28" fillId="5" borderId="6" xfId="0" applyFont="1" applyFill="1" applyBorder="1"/>
    <xf numFmtId="0" fontId="28" fillId="5" borderId="22" xfId="0" applyFont="1" applyFill="1" applyBorder="1"/>
    <xf numFmtId="0" fontId="12" fillId="0" borderId="11" xfId="0" applyFont="1" applyBorder="1"/>
    <xf numFmtId="164" fontId="9" fillId="0" borderId="6" xfId="0" applyNumberFormat="1" applyFont="1" applyBorder="1"/>
    <xf numFmtId="0" fontId="29" fillId="5" borderId="20" xfId="0" applyFont="1" applyFill="1" applyBorder="1"/>
    <xf numFmtId="0" fontId="30" fillId="5" borderId="11" xfId="0" applyFont="1" applyFill="1" applyBorder="1"/>
    <xf numFmtId="0" fontId="8" fillId="5" borderId="20" xfId="0" applyFont="1" applyFill="1" applyBorder="1"/>
    <xf numFmtId="164" fontId="7" fillId="7" borderId="6" xfId="0" applyNumberFormat="1" applyFont="1" applyFill="1" applyBorder="1"/>
    <xf numFmtId="10" fontId="11" fillId="0" borderId="20" xfId="0" applyNumberFormat="1" applyFont="1" applyBorder="1"/>
    <xf numFmtId="164" fontId="21" fillId="6" borderId="6" xfId="0" applyNumberFormat="1" applyFont="1" applyFill="1" applyBorder="1"/>
    <xf numFmtId="0" fontId="9" fillId="2" borderId="11" xfId="0" applyNumberFormat="1" applyFont="1" applyFill="1" applyBorder="1"/>
    <xf numFmtId="0" fontId="9" fillId="2" borderId="9" xfId="0" applyNumberFormat="1" applyFont="1" applyFill="1" applyBorder="1"/>
    <xf numFmtId="164" fontId="11" fillId="2" borderId="26" xfId="0" applyNumberFormat="1" applyFont="1" applyFill="1" applyBorder="1"/>
    <xf numFmtId="0" fontId="7" fillId="0" borderId="20" xfId="0" applyNumberFormat="1" applyFont="1" applyBorder="1"/>
    <xf numFmtId="0" fontId="31" fillId="0" borderId="11" xfId="0" applyFont="1" applyBorder="1"/>
    <xf numFmtId="0" fontId="21" fillId="3" borderId="11" xfId="0" applyFont="1" applyFill="1" applyBorder="1"/>
    <xf numFmtId="164" fontId="11" fillId="2" borderId="23" xfId="0" applyNumberFormat="1" applyFont="1" applyFill="1" applyBorder="1"/>
    <xf numFmtId="164" fontId="22" fillId="2" borderId="20" xfId="0" applyNumberFormat="1" applyFont="1" applyFill="1" applyBorder="1"/>
    <xf numFmtId="164" fontId="11" fillId="3" borderId="20" xfId="0" applyNumberFormat="1" applyFont="1" applyFill="1" applyBorder="1"/>
    <xf numFmtId="164" fontId="11" fillId="3" borderId="6" xfId="0" applyNumberFormat="1" applyFont="1" applyFill="1" applyBorder="1"/>
    <xf numFmtId="164" fontId="11" fillId="0" borderId="20" xfId="0" applyNumberFormat="1" applyFont="1" applyBorder="1"/>
    <xf numFmtId="164" fontId="9" fillId="0" borderId="20" xfId="0" applyNumberFormat="1" applyFont="1" applyBorder="1"/>
    <xf numFmtId="0" fontId="9" fillId="0" borderId="24" xfId="0" applyNumberFormat="1" applyFont="1" applyBorder="1"/>
    <xf numFmtId="0" fontId="11" fillId="0" borderId="26" xfId="0" applyFont="1" applyBorder="1"/>
    <xf numFmtId="164" fontId="11" fillId="0" borderId="26" xfId="0" applyNumberFormat="1" applyFont="1" applyBorder="1"/>
    <xf numFmtId="164" fontId="11" fillId="0" borderId="25" xfId="0" applyNumberFormat="1" applyFont="1" applyBorder="1"/>
    <xf numFmtId="164" fontId="11" fillId="0" borderId="27" xfId="0" applyNumberFormat="1" applyFont="1" applyBorder="1"/>
    <xf numFmtId="164" fontId="11" fillId="0" borderId="6" xfId="0" applyNumberFormat="1" applyFont="1" applyBorder="1"/>
    <xf numFmtId="0" fontId="0" fillId="0" borderId="6" xfId="0" applyNumberFormat="1" applyBorder="1"/>
    <xf numFmtId="164" fontId="1" fillId="6" borderId="20" xfId="0" applyNumberFormat="1" applyFont="1" applyFill="1" applyBorder="1"/>
    <xf numFmtId="164" fontId="11" fillId="7" borderId="6" xfId="0" applyNumberFormat="1" applyFont="1" applyFill="1" applyBorder="1"/>
    <xf numFmtId="164" fontId="11" fillId="6" borderId="6" xfId="0" applyNumberFormat="1" applyFont="1" applyFill="1" applyBorder="1"/>
    <xf numFmtId="164" fontId="11" fillId="0" borderId="51" xfId="0" applyNumberFormat="1" applyFont="1" applyBorder="1"/>
    <xf numFmtId="164" fontId="11" fillId="0" borderId="52" xfId="0" applyNumberFormat="1" applyFont="1" applyBorder="1"/>
    <xf numFmtId="0" fontId="23" fillId="2" borderId="12" xfId="0" applyNumberFormat="1" applyFont="1" applyFill="1" applyBorder="1"/>
    <xf numFmtId="0" fontId="23" fillId="0" borderId="12" xfId="0" applyNumberFormat="1" applyFont="1" applyBorder="1"/>
    <xf numFmtId="0" fontId="23" fillId="0" borderId="18" xfId="0" applyNumberFormat="1" applyFont="1" applyBorder="1"/>
    <xf numFmtId="0" fontId="8" fillId="0" borderId="1" xfId="0" applyFont="1" applyBorder="1"/>
    <xf numFmtId="0" fontId="23" fillId="2" borderId="25" xfId="0" applyNumberFormat="1" applyFont="1" applyFill="1" applyBorder="1"/>
    <xf numFmtId="0" fontId="23" fillId="0" borderId="26" xfId="0" applyNumberFormat="1" applyFont="1" applyFill="1" applyBorder="1"/>
    <xf numFmtId="0" fontId="23" fillId="0" borderId="25" xfId="0" applyNumberFormat="1" applyFont="1" applyFill="1" applyBorder="1"/>
    <xf numFmtId="0" fontId="4" fillId="7" borderId="25" xfId="0" applyFont="1" applyFill="1" applyBorder="1"/>
    <xf numFmtId="0" fontId="4" fillId="7" borderId="12" xfId="0" applyFont="1" applyFill="1" applyBorder="1"/>
    <xf numFmtId="0" fontId="4" fillId="5" borderId="26" xfId="0" applyFont="1" applyFill="1" applyBorder="1"/>
    <xf numFmtId="0" fontId="4" fillId="5" borderId="53" xfId="0" applyFont="1" applyFill="1" applyBorder="1"/>
    <xf numFmtId="0" fontId="4" fillId="5" borderId="12" xfId="0" applyFont="1" applyFill="1" applyBorder="1"/>
    <xf numFmtId="164" fontId="7" fillId="0" borderId="10" xfId="0" applyNumberFormat="1" applyFont="1" applyFill="1" applyBorder="1"/>
    <xf numFmtId="0" fontId="12" fillId="4" borderId="4" xfId="0" applyFont="1" applyFill="1" applyBorder="1"/>
    <xf numFmtId="164" fontId="11" fillId="6" borderId="22" xfId="0" applyNumberFormat="1" applyFont="1" applyFill="1" applyBorder="1"/>
    <xf numFmtId="0" fontId="25" fillId="5" borderId="47" xfId="0" applyFont="1" applyFill="1" applyBorder="1"/>
    <xf numFmtId="0" fontId="25" fillId="5" borderId="12" xfId="0" applyFont="1" applyFill="1" applyBorder="1"/>
    <xf numFmtId="0" fontId="7" fillId="0" borderId="20" xfId="0" applyNumberFormat="1" applyFont="1" applyFill="1" applyBorder="1"/>
    <xf numFmtId="0" fontId="25" fillId="5" borderId="12" xfId="0" applyNumberFormat="1" applyFont="1" applyFill="1" applyBorder="1"/>
    <xf numFmtId="164" fontId="11" fillId="7" borderId="22" xfId="0" applyNumberFormat="1" applyFont="1" applyFill="1" applyBorder="1"/>
    <xf numFmtId="164" fontId="11" fillId="0" borderId="54" xfId="0" applyNumberFormat="1" applyFont="1" applyBorder="1"/>
    <xf numFmtId="0" fontId="4" fillId="6" borderId="6" xfId="0" applyNumberFormat="1" applyFont="1" applyFill="1" applyBorder="1"/>
    <xf numFmtId="0" fontId="32" fillId="4" borderId="45" xfId="0" applyFont="1" applyFill="1" applyBorder="1"/>
    <xf numFmtId="0" fontId="21" fillId="0" borderId="55" xfId="0" applyNumberFormat="1" applyFont="1" applyFill="1" applyBorder="1"/>
    <xf numFmtId="0" fontId="10" fillId="3" borderId="0" xfId="0" applyFont="1" applyFill="1" applyBorder="1"/>
    <xf numFmtId="0" fontId="10" fillId="5" borderId="20" xfId="0" applyFont="1" applyFill="1" applyBorder="1"/>
    <xf numFmtId="0" fontId="2" fillId="5" borderId="20" xfId="0" applyFont="1" applyFill="1" applyBorder="1"/>
    <xf numFmtId="164" fontId="21" fillId="2" borderId="6" xfId="0" applyNumberFormat="1" applyFont="1" applyFill="1" applyBorder="1"/>
    <xf numFmtId="164" fontId="31" fillId="2" borderId="20" xfId="0" applyNumberFormat="1" applyFont="1" applyFill="1" applyBorder="1"/>
    <xf numFmtId="164" fontId="4" fillId="6" borderId="20" xfId="0" applyNumberFormat="1" applyFont="1" applyFill="1" applyBorder="1"/>
    <xf numFmtId="164" fontId="4" fillId="2" borderId="20" xfId="0" applyNumberFormat="1" applyFont="1" applyFill="1" applyBorder="1"/>
    <xf numFmtId="0" fontId="31" fillId="2" borderId="20" xfId="0" applyNumberFormat="1" applyFont="1" applyFill="1" applyBorder="1"/>
    <xf numFmtId="0" fontId="30" fillId="3" borderId="5" xfId="0" applyFont="1" applyFill="1" applyBorder="1"/>
    <xf numFmtId="0" fontId="0" fillId="6" borderId="23" xfId="0" applyFill="1" applyBorder="1"/>
    <xf numFmtId="164" fontId="7" fillId="0" borderId="15" xfId="0" applyNumberFormat="1" applyFont="1" applyBorder="1"/>
    <xf numFmtId="0" fontId="21" fillId="5" borderId="12" xfId="0" applyNumberFormat="1" applyFont="1" applyFill="1" applyBorder="1"/>
    <xf numFmtId="0" fontId="21" fillId="5" borderId="6" xfId="0" applyNumberFormat="1" applyFont="1" applyFill="1" applyBorder="1"/>
    <xf numFmtId="0" fontId="21" fillId="5" borderId="19" xfId="0" applyNumberFormat="1" applyFont="1" applyFill="1" applyBorder="1"/>
    <xf numFmtId="0" fontId="21" fillId="5" borderId="11" xfId="0" applyNumberFormat="1" applyFont="1" applyFill="1" applyBorder="1"/>
    <xf numFmtId="0" fontId="21" fillId="5" borderId="20" xfId="0" applyNumberFormat="1" applyFont="1" applyFill="1" applyBorder="1"/>
    <xf numFmtId="0" fontId="12" fillId="4" borderId="3" xfId="0" applyFont="1" applyFill="1" applyBorder="1"/>
    <xf numFmtId="0" fontId="0" fillId="3" borderId="19" xfId="0" applyFill="1" applyBorder="1"/>
    <xf numFmtId="0" fontId="4" fillId="3" borderId="19" xfId="0" applyFont="1" applyFill="1" applyBorder="1"/>
    <xf numFmtId="0" fontId="2" fillId="5" borderId="5" xfId="0" applyFont="1" applyFill="1" applyBorder="1"/>
    <xf numFmtId="0" fontId="30" fillId="3" borderId="16" xfId="0" applyFont="1" applyFill="1" applyBorder="1"/>
    <xf numFmtId="0" fontId="10" fillId="3" borderId="17" xfId="0" applyFont="1" applyFill="1" applyBorder="1"/>
    <xf numFmtId="0" fontId="10" fillId="3" borderId="14" xfId="0" applyFont="1" applyFill="1" applyBorder="1"/>
    <xf numFmtId="0" fontId="30" fillId="3" borderId="7" xfId="0" applyFont="1" applyFill="1" applyBorder="1"/>
    <xf numFmtId="0" fontId="10" fillId="3" borderId="8" xfId="0" applyFont="1" applyFill="1" applyBorder="1"/>
    <xf numFmtId="0" fontId="10" fillId="3" borderId="24" xfId="0" applyFont="1" applyFill="1" applyBorder="1"/>
    <xf numFmtId="164" fontId="4" fillId="7" borderId="22" xfId="0" applyNumberFormat="1" applyFont="1" applyFill="1" applyBorder="1"/>
    <xf numFmtId="0" fontId="4" fillId="7" borderId="32" xfId="0" applyNumberFormat="1" applyFont="1" applyFill="1" applyBorder="1"/>
    <xf numFmtId="0" fontId="4" fillId="7" borderId="15" xfId="0" applyFont="1" applyFill="1" applyBorder="1"/>
    <xf numFmtId="0" fontId="4" fillId="7" borderId="32" xfId="0" applyFont="1" applyFill="1" applyBorder="1"/>
    <xf numFmtId="0" fontId="4" fillId="5" borderId="21" xfId="0" applyFont="1" applyFill="1" applyBorder="1"/>
    <xf numFmtId="0" fontId="4" fillId="5" borderId="48" xfId="0" applyFont="1" applyFill="1" applyBorder="1"/>
    <xf numFmtId="164" fontId="4" fillId="2" borderId="11" xfId="0" applyNumberFormat="1" applyFont="1" applyFill="1" applyBorder="1"/>
    <xf numFmtId="164" fontId="4" fillId="2" borderId="23" xfId="0" applyNumberFormat="1" applyFont="1" applyFill="1" applyBorder="1"/>
    <xf numFmtId="0" fontId="7" fillId="0" borderId="10" xfId="0" applyNumberFormat="1" applyFont="1" applyFill="1" applyBorder="1"/>
    <xf numFmtId="0" fontId="32" fillId="4" borderId="23" xfId="0" applyFont="1" applyFill="1" applyBorder="1"/>
    <xf numFmtId="0" fontId="5" fillId="2" borderId="11" xfId="0" applyNumberFormat="1" applyFont="1" applyFill="1" applyBorder="1"/>
    <xf numFmtId="164" fontId="31" fillId="2" borderId="10" xfId="0" applyNumberFormat="1" applyFont="1" applyFill="1" applyBorder="1"/>
    <xf numFmtId="0" fontId="31" fillId="2" borderId="11" xfId="0" applyNumberFormat="1" applyFont="1" applyFill="1" applyBorder="1"/>
    <xf numFmtId="0" fontId="21" fillId="3" borderId="11" xfId="0" applyNumberFormat="1" applyFont="1" applyFill="1" applyBorder="1"/>
    <xf numFmtId="0" fontId="8" fillId="6" borderId="25" xfId="0" applyFont="1" applyFill="1" applyBorder="1"/>
    <xf numFmtId="164" fontId="11" fillId="2" borderId="10" xfId="0" applyNumberFormat="1" applyFont="1" applyFill="1" applyBorder="1"/>
    <xf numFmtId="164" fontId="7" fillId="3" borderId="23" xfId="0" applyNumberFormat="1" applyFont="1" applyFill="1" applyBorder="1"/>
    <xf numFmtId="0" fontId="4" fillId="3" borderId="22" xfId="0" applyFont="1" applyFill="1" applyBorder="1"/>
    <xf numFmtId="0" fontId="4" fillId="3" borderId="15" xfId="0" applyFont="1" applyFill="1" applyBorder="1"/>
    <xf numFmtId="0" fontId="33" fillId="0" borderId="0" xfId="0" applyFont="1"/>
    <xf numFmtId="164" fontId="31" fillId="5" borderId="11" xfId="0" applyNumberFormat="1" applyFont="1" applyFill="1" applyBorder="1"/>
    <xf numFmtId="0" fontId="17" fillId="7" borderId="22" xfId="0" applyFont="1" applyFill="1" applyBorder="1"/>
    <xf numFmtId="0" fontId="11" fillId="7" borderId="12" xfId="0" applyFont="1" applyFill="1" applyBorder="1"/>
    <xf numFmtId="0" fontId="11" fillId="7" borderId="13" xfId="0" applyFont="1" applyFill="1" applyBorder="1"/>
    <xf numFmtId="0" fontId="11" fillId="7" borderId="15" xfId="0" applyFont="1" applyFill="1" applyBorder="1"/>
    <xf numFmtId="0" fontId="11" fillId="6" borderId="28" xfId="0" applyFont="1" applyFill="1" applyBorder="1"/>
    <xf numFmtId="0" fontId="11" fillId="6" borderId="18" xfId="0" applyFont="1" applyFill="1" applyBorder="1"/>
    <xf numFmtId="0" fontId="11" fillId="6" borderId="29" xfId="0" applyFont="1" applyFill="1" applyBorder="1"/>
    <xf numFmtId="0" fontId="21" fillId="7" borderId="6" xfId="0" applyFont="1" applyFill="1" applyBorder="1"/>
    <xf numFmtId="0" fontId="25" fillId="6" borderId="25" xfId="0" applyFont="1" applyFill="1" applyBorder="1"/>
    <xf numFmtId="0" fontId="28" fillId="7" borderId="25" xfId="0" applyFont="1" applyFill="1" applyBorder="1"/>
    <xf numFmtId="0" fontId="28" fillId="7" borderId="27" xfId="0" applyFont="1" applyFill="1" applyBorder="1"/>
    <xf numFmtId="0" fontId="25" fillId="2" borderId="5" xfId="0" applyFont="1" applyFill="1" applyBorder="1"/>
    <xf numFmtId="0" fontId="31" fillId="2" borderId="0" xfId="0" applyFont="1" applyFill="1" applyBorder="1"/>
    <xf numFmtId="0" fontId="34" fillId="7" borderId="6" xfId="0" applyFont="1" applyFill="1" applyBorder="1"/>
    <xf numFmtId="0" fontId="35" fillId="7" borderId="25" xfId="0" applyFont="1" applyFill="1" applyBorder="1"/>
    <xf numFmtId="0" fontId="35" fillId="7" borderId="27" xfId="0" applyFont="1" applyFill="1" applyBorder="1"/>
    <xf numFmtId="0" fontId="34" fillId="6" borderId="20" xfId="0" applyNumberFormat="1" applyFont="1" applyFill="1" applyBorder="1"/>
    <xf numFmtId="0" fontId="25" fillId="6" borderId="26" xfId="0" applyFont="1" applyFill="1" applyBorder="1"/>
    <xf numFmtId="0" fontId="31" fillId="6" borderId="28" xfId="0" applyFont="1" applyFill="1" applyBorder="1"/>
    <xf numFmtId="164" fontId="11" fillId="5" borderId="11" xfId="0" applyNumberFormat="1" applyFont="1" applyFill="1" applyBorder="1"/>
    <xf numFmtId="0" fontId="8" fillId="5" borderId="5" xfId="0" applyFont="1" applyFill="1" applyBorder="1"/>
    <xf numFmtId="0" fontId="0" fillId="3" borderId="10" xfId="0" applyFill="1" applyBorder="1"/>
    <xf numFmtId="0" fontId="4" fillId="3" borderId="31" xfId="0" applyFont="1" applyFill="1" applyBorder="1"/>
    <xf numFmtId="0" fontId="4" fillId="3" borderId="10" xfId="0" applyFont="1" applyFill="1" applyBorder="1"/>
    <xf numFmtId="0" fontId="30" fillId="3" borderId="12" xfId="0" applyFont="1" applyFill="1" applyBorder="1"/>
    <xf numFmtId="0" fontId="10" fillId="3" borderId="13" xfId="0" applyFont="1" applyFill="1" applyBorder="1"/>
    <xf numFmtId="0" fontId="10" fillId="3" borderId="15" xfId="0" applyFont="1" applyFill="1" applyBorder="1"/>
    <xf numFmtId="0" fontId="30" fillId="9" borderId="5" xfId="0" applyFont="1" applyFill="1" applyBorder="1"/>
    <xf numFmtId="0" fontId="10" fillId="9" borderId="0" xfId="0" applyFont="1" applyFill="1" applyBorder="1"/>
    <xf numFmtId="0" fontId="10" fillId="9" borderId="31" xfId="0" applyFont="1" applyFill="1" applyBorder="1"/>
    <xf numFmtId="0" fontId="30" fillId="9" borderId="12" xfId="0" applyFont="1" applyFill="1" applyBorder="1"/>
    <xf numFmtId="0" fontId="10" fillId="9" borderId="13" xfId="0" applyFont="1" applyFill="1" applyBorder="1"/>
    <xf numFmtId="0" fontId="10" fillId="9" borderId="15" xfId="0" applyFont="1" applyFill="1" applyBorder="1"/>
    <xf numFmtId="1" fontId="4" fillId="7" borderId="19" xfId="0" applyNumberFormat="1" applyFont="1" applyFill="1" applyBorder="1"/>
    <xf numFmtId="0" fontId="8" fillId="0" borderId="0" xfId="0" applyFont="1"/>
    <xf numFmtId="164" fontId="1" fillId="2" borderId="10" xfId="0" applyNumberFormat="1" applyFont="1" applyFill="1" applyBorder="1"/>
    <xf numFmtId="164" fontId="4" fillId="3" borderId="23" xfId="0" applyNumberFormat="1" applyFont="1" applyFill="1" applyBorder="1"/>
    <xf numFmtId="0" fontId="4" fillId="3" borderId="11" xfId="0" applyNumberFormat="1" applyFont="1" applyFill="1" applyBorder="1"/>
    <xf numFmtId="164" fontId="1" fillId="5" borderId="11" xfId="0" applyNumberFormat="1" applyFont="1" applyFill="1" applyBorder="1"/>
    <xf numFmtId="164" fontId="11" fillId="3" borderId="0" xfId="0" applyNumberFormat="1" applyFont="1" applyFill="1"/>
    <xf numFmtId="0" fontId="4" fillId="7" borderId="6" xfId="0" applyNumberFormat="1" applyFont="1" applyFill="1" applyBorder="1"/>
    <xf numFmtId="0" fontId="12" fillId="4" borderId="14" xfId="0" applyFont="1" applyFill="1" applyBorder="1"/>
    <xf numFmtId="0" fontId="36" fillId="5" borderId="11" xfId="0" applyFont="1" applyFill="1" applyBorder="1"/>
    <xf numFmtId="0" fontId="2" fillId="10" borderId="26" xfId="0" applyFont="1" applyFill="1" applyBorder="1"/>
    <xf numFmtId="0" fontId="0" fillId="10" borderId="28" xfId="0" applyFill="1" applyBorder="1"/>
    <xf numFmtId="0" fontId="0" fillId="10" borderId="20" xfId="0" applyFill="1" applyBorder="1"/>
    <xf numFmtId="0" fontId="4" fillId="10" borderId="20" xfId="0" applyNumberFormat="1" applyFont="1" applyFill="1" applyBorder="1"/>
    <xf numFmtId="164" fontId="4" fillId="10" borderId="20" xfId="0" applyNumberFormat="1" applyFont="1" applyFill="1" applyBorder="1"/>
    <xf numFmtId="0" fontId="8" fillId="10" borderId="12" xfId="0" applyFont="1" applyFill="1" applyBorder="1"/>
    <xf numFmtId="0" fontId="0" fillId="10" borderId="13" xfId="0" applyFill="1" applyBorder="1"/>
    <xf numFmtId="0" fontId="0" fillId="10" borderId="11" xfId="0" applyFill="1" applyBorder="1"/>
    <xf numFmtId="0" fontId="4" fillId="10" borderId="11" xfId="0" applyFont="1" applyFill="1" applyBorder="1"/>
    <xf numFmtId="0" fontId="9" fillId="10" borderId="11" xfId="0" applyFont="1" applyFill="1" applyBorder="1"/>
    <xf numFmtId="0" fontId="4" fillId="10" borderId="6" xfId="0" applyNumberFormat="1" applyFont="1" applyFill="1" applyBorder="1"/>
    <xf numFmtId="164" fontId="7" fillId="10" borderId="6" xfId="0" applyNumberFormat="1" applyFont="1" applyFill="1" applyBorder="1"/>
    <xf numFmtId="164" fontId="4" fillId="10" borderId="6" xfId="0" applyNumberFormat="1" applyFont="1" applyFill="1" applyBorder="1"/>
    <xf numFmtId="0" fontId="8" fillId="10" borderId="18" xfId="0" applyFont="1" applyFill="1" applyBorder="1"/>
    <xf numFmtId="0" fontId="0" fillId="10" borderId="29" xfId="0" applyFill="1" applyBorder="1"/>
    <xf numFmtId="0" fontId="0" fillId="10" borderId="19" xfId="0" applyFill="1" applyBorder="1"/>
    <xf numFmtId="0" fontId="2" fillId="10" borderId="25" xfId="0" applyFont="1" applyFill="1" applyBorder="1"/>
    <xf numFmtId="0" fontId="0" fillId="10" borderId="27" xfId="0" applyFill="1" applyBorder="1"/>
    <xf numFmtId="0" fontId="0" fillId="10" borderId="6" xfId="0" applyFill="1" applyBorder="1"/>
    <xf numFmtId="0" fontId="25" fillId="10" borderId="26" xfId="0" applyFont="1" applyFill="1" applyBorder="1"/>
    <xf numFmtId="0" fontId="31" fillId="10" borderId="28" xfId="0" applyFont="1" applyFill="1" applyBorder="1"/>
    <xf numFmtId="0" fontId="11" fillId="10" borderId="28" xfId="0" applyFont="1" applyFill="1" applyBorder="1"/>
    <xf numFmtId="0" fontId="34" fillId="10" borderId="20" xfId="0" applyNumberFormat="1" applyFont="1" applyFill="1" applyBorder="1"/>
    <xf numFmtId="164" fontId="7" fillId="10" borderId="20" xfId="0" applyNumberFormat="1" applyFont="1" applyFill="1" applyBorder="1"/>
    <xf numFmtId="0" fontId="11" fillId="10" borderId="29" xfId="0" applyFont="1" applyFill="1" applyBorder="1"/>
    <xf numFmtId="0" fontId="25" fillId="10" borderId="25" xfId="0" applyFont="1" applyFill="1" applyBorder="1"/>
    <xf numFmtId="0" fontId="8" fillId="10" borderId="25" xfId="0" applyFont="1" applyFill="1" applyBorder="1"/>
    <xf numFmtId="0" fontId="4" fillId="10" borderId="6" xfId="0" applyFont="1" applyFill="1" applyBorder="1"/>
    <xf numFmtId="0" fontId="8" fillId="5" borderId="25" xfId="0" applyFont="1" applyFill="1" applyBorder="1"/>
    <xf numFmtId="0" fontId="0" fillId="5" borderId="27" xfId="0" applyFill="1" applyBorder="1"/>
    <xf numFmtId="0" fontId="4" fillId="5" borderId="6" xfId="0" applyFont="1" applyFill="1" applyBorder="1"/>
    <xf numFmtId="0" fontId="8" fillId="5" borderId="12" xfId="0" applyFont="1" applyFill="1" applyBorder="1"/>
    <xf numFmtId="0" fontId="0" fillId="5" borderId="13" xfId="0" applyFill="1" applyBorder="1"/>
    <xf numFmtId="0" fontId="7" fillId="5" borderId="15" xfId="0" applyFont="1" applyFill="1" applyBorder="1"/>
    <xf numFmtId="0" fontId="21" fillId="0" borderId="10" xfId="0" applyNumberFormat="1" applyFont="1" applyFill="1" applyBorder="1"/>
    <xf numFmtId="0" fontId="8" fillId="5" borderId="18" xfId="0" applyFont="1" applyFill="1" applyBorder="1"/>
    <xf numFmtId="0" fontId="0" fillId="5" borderId="29" xfId="0" applyFill="1" applyBorder="1"/>
    <xf numFmtId="0" fontId="4" fillId="5" borderId="19" xfId="0" applyFont="1" applyFill="1" applyBorder="1"/>
    <xf numFmtId="0" fontId="8" fillId="5" borderId="53" xfId="0" applyFont="1" applyFill="1" applyBorder="1"/>
    <xf numFmtId="0" fontId="0" fillId="5" borderId="56" xfId="0" applyFill="1" applyBorder="1"/>
    <xf numFmtId="0" fontId="0" fillId="0" borderId="0" xfId="0" applyFill="1" applyBorder="1"/>
    <xf numFmtId="0" fontId="8" fillId="0" borderId="0" xfId="0" applyFont="1" applyFill="1" applyBorder="1"/>
    <xf numFmtId="0" fontId="9" fillId="0" borderId="0" xfId="0" applyFont="1" applyFill="1" applyBorder="1"/>
    <xf numFmtId="164" fontId="9" fillId="0" borderId="0" xfId="0" applyNumberFormat="1" applyFont="1" applyFill="1" applyBorder="1"/>
    <xf numFmtId="164" fontId="31" fillId="0" borderId="0" xfId="0" applyNumberFormat="1" applyFont="1" applyFill="1" applyBorder="1"/>
    <xf numFmtId="0" fontId="8" fillId="0" borderId="5" xfId="0" applyFont="1" applyBorder="1"/>
    <xf numFmtId="0" fontId="7" fillId="5" borderId="11" xfId="0" applyNumberFormat="1" applyFont="1" applyFill="1" applyBorder="1"/>
    <xf numFmtId="164" fontId="4" fillId="0" borderId="11" xfId="0" applyNumberFormat="1" applyFont="1" applyBorder="1"/>
    <xf numFmtId="0" fontId="21" fillId="11" borderId="12" xfId="0" applyNumberFormat="1" applyFont="1" applyFill="1" applyBorder="1"/>
    <xf numFmtId="10" fontId="7" fillId="5" borderId="11" xfId="0" applyNumberFormat="1" applyFont="1" applyFill="1" applyBorder="1"/>
    <xf numFmtId="164" fontId="1" fillId="2" borderId="6" xfId="0" applyNumberFormat="1" applyFont="1" applyFill="1" applyBorder="1"/>
    <xf numFmtId="0" fontId="0" fillId="11" borderId="6" xfId="0" applyFill="1" applyBorder="1"/>
    <xf numFmtId="0" fontId="21" fillId="11" borderId="6" xfId="0" applyNumberFormat="1" applyFont="1" applyFill="1" applyBorder="1"/>
    <xf numFmtId="0" fontId="0" fillId="11" borderId="0" xfId="0" applyFill="1"/>
    <xf numFmtId="0" fontId="4" fillId="11" borderId="10" xfId="0" applyNumberFormat="1" applyFont="1" applyFill="1" applyBorder="1"/>
    <xf numFmtId="0" fontId="9" fillId="11" borderId="10" xfId="0" applyNumberFormat="1" applyFont="1" applyFill="1" applyBorder="1"/>
    <xf numFmtId="0" fontId="8" fillId="11" borderId="5" xfId="0" applyFont="1" applyFill="1" applyBorder="1"/>
    <xf numFmtId="0" fontId="8" fillId="11" borderId="0" xfId="0" applyFont="1" applyFill="1" applyBorder="1"/>
    <xf numFmtId="164" fontId="31" fillId="11" borderId="6" xfId="0" applyNumberFormat="1" applyFont="1" applyFill="1" applyBorder="1"/>
    <xf numFmtId="164" fontId="21" fillId="11" borderId="6" xfId="0" applyNumberFormat="1" applyFont="1" applyFill="1" applyBorder="1"/>
    <xf numFmtId="0" fontId="0" fillId="11" borderId="5" xfId="0" applyFill="1" applyBorder="1"/>
    <xf numFmtId="0" fontId="0" fillId="11" borderId="0" xfId="0" applyFill="1" applyBorder="1"/>
    <xf numFmtId="0" fontId="0" fillId="11" borderId="9" xfId="0" applyFill="1" applyBorder="1"/>
    <xf numFmtId="0" fontId="21" fillId="11" borderId="10" xfId="0" applyNumberFormat="1" applyFont="1" applyFill="1" applyBorder="1"/>
    <xf numFmtId="0" fontId="31" fillId="11" borderId="10" xfId="0" applyNumberFormat="1" applyFont="1" applyFill="1" applyBorder="1"/>
    <xf numFmtId="0" fontId="0" fillId="0" borderId="0" xfId="0" applyFill="1"/>
    <xf numFmtId="164" fontId="1" fillId="0" borderId="20" xfId="0" applyNumberFormat="1" applyFont="1" applyBorder="1"/>
    <xf numFmtId="0" fontId="0" fillId="12" borderId="17" xfId="0" applyFill="1" applyBorder="1"/>
    <xf numFmtId="0" fontId="0" fillId="12" borderId="14" xfId="0" applyFill="1" applyBorder="1"/>
    <xf numFmtId="0" fontId="8" fillId="12" borderId="8" xfId="0" applyFont="1" applyFill="1" applyBorder="1"/>
    <xf numFmtId="0" fontId="0" fillId="12" borderId="8" xfId="0" applyFill="1" applyBorder="1"/>
    <xf numFmtId="0" fontId="0" fillId="12" borderId="24" xfId="0" applyFill="1" applyBorder="1"/>
    <xf numFmtId="0" fontId="21" fillId="5" borderId="10" xfId="0" applyNumberFormat="1" applyFont="1" applyFill="1" applyBorder="1"/>
    <xf numFmtId="0" fontId="23" fillId="2" borderId="5" xfId="0" applyNumberFormat="1" applyFont="1" applyFill="1" applyBorder="1"/>
    <xf numFmtId="0" fontId="23" fillId="2" borderId="18" xfId="0" applyNumberFormat="1" applyFont="1" applyFill="1" applyBorder="1"/>
    <xf numFmtId="0" fontId="4" fillId="0" borderId="15" xfId="0" applyFont="1" applyBorder="1"/>
    <xf numFmtId="0" fontId="4" fillId="3" borderId="23" xfId="0" applyFont="1" applyFill="1" applyBorder="1"/>
    <xf numFmtId="0" fontId="4" fillId="3" borderId="0" xfId="0" applyFont="1" applyFill="1" applyBorder="1"/>
    <xf numFmtId="0" fontId="2" fillId="2" borderId="2" xfId="0" applyFont="1" applyFill="1" applyBorder="1"/>
    <xf numFmtId="0" fontId="4" fillId="7" borderId="22" xfId="0" applyFont="1" applyFill="1" applyBorder="1"/>
    <xf numFmtId="0" fontId="34" fillId="7" borderId="22" xfId="0" applyFont="1" applyFill="1" applyBorder="1"/>
    <xf numFmtId="0" fontId="4" fillId="7" borderId="22" xfId="0" applyNumberFormat="1" applyFont="1" applyFill="1" applyBorder="1"/>
    <xf numFmtId="0" fontId="21" fillId="7" borderId="22" xfId="0" applyFont="1" applyFill="1" applyBorder="1"/>
    <xf numFmtId="0" fontId="4" fillId="7" borderId="15" xfId="0" applyNumberFormat="1" applyFont="1" applyFill="1" applyBorder="1"/>
    <xf numFmtId="0" fontId="4" fillId="5" borderId="48" xfId="0" applyNumberFormat="1" applyFont="1" applyFill="1" applyBorder="1"/>
    <xf numFmtId="0" fontId="2" fillId="13" borderId="17" xfId="0" applyFont="1" applyFill="1" applyBorder="1"/>
    <xf numFmtId="0" fontId="0" fillId="13" borderId="14" xfId="0" applyFill="1" applyBorder="1"/>
    <xf numFmtId="0" fontId="0" fillId="13" borderId="0" xfId="0" applyFill="1" applyBorder="1"/>
    <xf numFmtId="0" fontId="0" fillId="13" borderId="8" xfId="0" applyFill="1" applyBorder="1"/>
    <xf numFmtId="0" fontId="0" fillId="13" borderId="17" xfId="0" applyFill="1" applyBorder="1"/>
    <xf numFmtId="0" fontId="31" fillId="13" borderId="17" xfId="0" applyFont="1" applyFill="1" applyBorder="1"/>
    <xf numFmtId="0" fontId="31" fillId="13" borderId="14" xfId="0" applyFont="1" applyFill="1" applyBorder="1"/>
    <xf numFmtId="0" fontId="0" fillId="13" borderId="24" xfId="0" applyFill="1" applyBorder="1"/>
    <xf numFmtId="0" fontId="2" fillId="13" borderId="0" xfId="0" applyFont="1" applyFill="1" applyBorder="1"/>
    <xf numFmtId="0" fontId="8" fillId="13" borderId="8" xfId="0" applyFont="1" applyFill="1" applyBorder="1"/>
    <xf numFmtId="0" fontId="8" fillId="13" borderId="0" xfId="0" applyFont="1" applyFill="1" applyBorder="1"/>
    <xf numFmtId="0" fontId="38" fillId="0" borderId="0" xfId="0" applyFont="1" applyAlignment="1">
      <alignment horizontal="left" indent="1"/>
    </xf>
    <xf numFmtId="0" fontId="40" fillId="13" borderId="16" xfId="0" applyFont="1" applyFill="1" applyBorder="1" applyAlignment="1">
      <alignment horizontal="left" indent="1"/>
    </xf>
    <xf numFmtId="0" fontId="39" fillId="13" borderId="5" xfId="0" applyFont="1" applyFill="1" applyBorder="1" applyAlignment="1">
      <alignment horizontal="left" indent="1"/>
    </xf>
    <xf numFmtId="0" fontId="39" fillId="13" borderId="7" xfId="0" applyFont="1" applyFill="1" applyBorder="1" applyAlignment="1">
      <alignment horizontal="left" indent="1"/>
    </xf>
    <xf numFmtId="0" fontId="41" fillId="13" borderId="16" xfId="0" applyFont="1" applyFill="1" applyBorder="1" applyAlignment="1">
      <alignment horizontal="left" indent="1"/>
    </xf>
    <xf numFmtId="0" fontId="40" fillId="13" borderId="5" xfId="0" applyFont="1" applyFill="1" applyBorder="1" applyAlignment="1">
      <alignment horizontal="left" indent="1"/>
    </xf>
    <xf numFmtId="0" fontId="42" fillId="13" borderId="7" xfId="0" applyFont="1" applyFill="1" applyBorder="1" applyAlignment="1">
      <alignment horizontal="left" indent="1"/>
    </xf>
    <xf numFmtId="0" fontId="42" fillId="13" borderId="5" xfId="0" applyFont="1" applyFill="1" applyBorder="1" applyAlignment="1">
      <alignment horizontal="left" indent="1"/>
    </xf>
    <xf numFmtId="0" fontId="42" fillId="12" borderId="16" xfId="0" applyFont="1" applyFill="1" applyBorder="1" applyAlignment="1">
      <alignment horizontal="left" indent="1"/>
    </xf>
    <xf numFmtId="0" fontId="42" fillId="12" borderId="7" xfId="0" applyFont="1" applyFill="1" applyBorder="1" applyAlignment="1">
      <alignment horizontal="left" indent="1"/>
    </xf>
    <xf numFmtId="0" fontId="42" fillId="13" borderId="22" xfId="0" applyFont="1" applyFill="1" applyBorder="1" applyAlignment="1">
      <alignment horizontal="left" vertical="center" indent="1"/>
    </xf>
    <xf numFmtId="0" fontId="41" fillId="13" borderId="25" xfId="0" applyNumberFormat="1" applyFont="1" applyFill="1" applyBorder="1" applyAlignment="1">
      <alignment vertical="center"/>
    </xf>
    <xf numFmtId="3" fontId="41" fillId="13" borderId="25" xfId="0" applyNumberFormat="1" applyFont="1" applyFill="1" applyBorder="1" applyAlignment="1">
      <alignment horizontal="right" vertical="center" indent="1"/>
    </xf>
    <xf numFmtId="3" fontId="40" fillId="13" borderId="6" xfId="0" applyNumberFormat="1" applyFont="1" applyFill="1" applyBorder="1" applyAlignment="1">
      <alignment horizontal="right" vertical="center" indent="1"/>
    </xf>
    <xf numFmtId="0" fontId="42" fillId="13" borderId="10" xfId="0" applyFont="1" applyFill="1" applyBorder="1" applyAlignment="1">
      <alignment horizontal="left" vertical="center" indent="1"/>
    </xf>
    <xf numFmtId="0" fontId="40" fillId="13" borderId="12" xfId="0" applyFont="1" applyFill="1" applyBorder="1" applyAlignment="1">
      <alignment vertical="center"/>
    </xf>
    <xf numFmtId="0" fontId="41" fillId="13" borderId="12" xfId="0" applyFont="1" applyFill="1" applyBorder="1" applyAlignment="1">
      <alignment vertical="center"/>
    </xf>
    <xf numFmtId="3" fontId="40" fillId="13" borderId="12" xfId="0" applyNumberFormat="1" applyFont="1" applyFill="1" applyBorder="1" applyAlignment="1">
      <alignment horizontal="right" vertical="center" indent="1"/>
    </xf>
    <xf numFmtId="3" fontId="41" fillId="13" borderId="11" xfId="0" applyNumberFormat="1" applyFont="1" applyFill="1" applyBorder="1" applyAlignment="1">
      <alignment horizontal="right" vertical="center" indent="1"/>
    </xf>
    <xf numFmtId="0" fontId="42" fillId="13" borderId="6" xfId="0" applyFont="1" applyFill="1" applyBorder="1" applyAlignment="1">
      <alignment horizontal="left" vertical="center" indent="1"/>
    </xf>
    <xf numFmtId="0" fontId="42" fillId="13" borderId="9" xfId="0" applyFont="1" applyFill="1" applyBorder="1" applyAlignment="1">
      <alignment horizontal="left" vertical="center" indent="1"/>
    </xf>
    <xf numFmtId="0" fontId="41" fillId="13" borderId="12" xfId="0" applyNumberFormat="1" applyFont="1" applyFill="1" applyBorder="1" applyAlignment="1">
      <alignment vertical="center"/>
    </xf>
    <xf numFmtId="3" fontId="41" fillId="13" borderId="12" xfId="0" applyNumberFormat="1" applyFont="1" applyFill="1" applyBorder="1" applyAlignment="1">
      <alignment horizontal="right" vertical="center" indent="1"/>
    </xf>
    <xf numFmtId="0" fontId="42" fillId="13" borderId="23" xfId="0" applyFont="1" applyFill="1" applyBorder="1" applyAlignment="1">
      <alignment vertical="center"/>
    </xf>
    <xf numFmtId="0" fontId="41" fillId="13" borderId="10" xfId="0" applyNumberFormat="1" applyFont="1" applyFill="1" applyBorder="1" applyAlignment="1">
      <alignment vertical="center"/>
    </xf>
    <xf numFmtId="3" fontId="41" fillId="13" borderId="10" xfId="0" applyNumberFormat="1" applyFont="1" applyFill="1" applyBorder="1" applyAlignment="1">
      <alignment horizontal="right" vertical="center" indent="1"/>
    </xf>
    <xf numFmtId="3" fontId="42" fillId="13" borderId="10" xfId="0" applyNumberFormat="1" applyFont="1" applyFill="1" applyBorder="1" applyAlignment="1">
      <alignment horizontal="right" vertical="center" indent="1"/>
    </xf>
    <xf numFmtId="0" fontId="42" fillId="13" borderId="11" xfId="0" applyFont="1" applyFill="1" applyBorder="1" applyAlignment="1">
      <alignment horizontal="left" vertical="center" indent="1"/>
    </xf>
    <xf numFmtId="3" fontId="43" fillId="13" borderId="11" xfId="0" applyNumberFormat="1" applyFont="1" applyFill="1" applyBorder="1" applyAlignment="1">
      <alignment horizontal="right" vertical="center" indent="1"/>
    </xf>
    <xf numFmtId="3" fontId="40" fillId="13" borderId="11" xfId="0" applyNumberFormat="1" applyFont="1" applyFill="1" applyBorder="1" applyAlignment="1">
      <alignment horizontal="right" vertical="center" indent="1"/>
    </xf>
    <xf numFmtId="0" fontId="42" fillId="12" borderId="6" xfId="0" applyFont="1" applyFill="1" applyBorder="1" applyAlignment="1">
      <alignment horizontal="left" vertical="center" indent="1"/>
    </xf>
    <xf numFmtId="0" fontId="41" fillId="12" borderId="25" xfId="0" applyNumberFormat="1" applyFont="1" applyFill="1" applyBorder="1" applyAlignment="1">
      <alignment vertical="center"/>
    </xf>
    <xf numFmtId="3" fontId="41" fillId="12" borderId="25" xfId="0" applyNumberFormat="1" applyFont="1" applyFill="1" applyBorder="1" applyAlignment="1">
      <alignment horizontal="right" vertical="center" indent="1"/>
    </xf>
    <xf numFmtId="3" fontId="40" fillId="12" borderId="6" xfId="0" applyNumberFormat="1" applyFont="1" applyFill="1" applyBorder="1" applyAlignment="1">
      <alignment horizontal="right" vertical="center" indent="1"/>
    </xf>
    <xf numFmtId="0" fontId="42" fillId="12" borderId="9" xfId="0" applyFont="1" applyFill="1" applyBorder="1" applyAlignment="1">
      <alignment horizontal="left" vertical="center" indent="1"/>
    </xf>
    <xf numFmtId="0" fontId="41" fillId="12" borderId="12" xfId="0" applyNumberFormat="1" applyFont="1" applyFill="1" applyBorder="1" applyAlignment="1">
      <alignment vertical="center"/>
    </xf>
    <xf numFmtId="3" fontId="41" fillId="12" borderId="12" xfId="0" applyNumberFormat="1" applyFont="1" applyFill="1" applyBorder="1" applyAlignment="1">
      <alignment horizontal="right" vertical="center" indent="1"/>
    </xf>
    <xf numFmtId="49" fontId="44" fillId="13" borderId="6" xfId="0" applyNumberFormat="1" applyFont="1" applyFill="1" applyBorder="1" applyAlignment="1">
      <alignment horizontal="left" vertical="center" indent="1"/>
    </xf>
    <xf numFmtId="49" fontId="45" fillId="13" borderId="11" xfId="0" applyNumberFormat="1" applyFont="1" applyFill="1" applyBorder="1" applyAlignment="1">
      <alignment horizontal="left" vertical="center" indent="1"/>
    </xf>
    <xf numFmtId="49" fontId="44" fillId="13" borderId="11" xfId="0" applyNumberFormat="1" applyFont="1" applyFill="1" applyBorder="1" applyAlignment="1">
      <alignment horizontal="left" vertical="center" indent="1"/>
    </xf>
    <xf numFmtId="49" fontId="44" fillId="12" borderId="6" xfId="0" applyNumberFormat="1" applyFont="1" applyFill="1" applyBorder="1" applyAlignment="1">
      <alignment horizontal="left" vertical="center" indent="1"/>
    </xf>
    <xf numFmtId="49" fontId="45" fillId="12" borderId="11" xfId="0" applyNumberFormat="1" applyFont="1" applyFill="1" applyBorder="1" applyAlignment="1">
      <alignment horizontal="left" vertical="center" indent="1"/>
    </xf>
    <xf numFmtId="0" fontId="40" fillId="14" borderId="1" xfId="0" applyFont="1" applyFill="1" applyBorder="1" applyAlignment="1">
      <alignment horizontal="center" vertical="center"/>
    </xf>
    <xf numFmtId="0" fontId="39" fillId="14" borderId="1" xfId="0" applyFont="1" applyFill="1" applyBorder="1" applyAlignment="1">
      <alignment horizontal="center" vertical="center"/>
    </xf>
    <xf numFmtId="0" fontId="40" fillId="14" borderId="2" xfId="0" applyFont="1" applyFill="1" applyBorder="1" applyAlignment="1">
      <alignment horizontal="center" vertical="center"/>
    </xf>
    <xf numFmtId="0" fontId="39" fillId="14" borderId="2" xfId="0" applyFont="1" applyFill="1" applyBorder="1" applyAlignment="1">
      <alignment horizontal="center" vertical="center"/>
    </xf>
    <xf numFmtId="0" fontId="39" fillId="14" borderId="3" xfId="0" applyFont="1" applyFill="1" applyBorder="1" applyAlignment="1">
      <alignment horizontal="center" vertical="center"/>
    </xf>
    <xf numFmtId="0" fontId="39" fillId="14" borderId="4" xfId="0" applyFont="1" applyFill="1" applyBorder="1" applyAlignment="1">
      <alignment horizontal="center" vertical="center"/>
    </xf>
    <xf numFmtId="0" fontId="41" fillId="14" borderId="1" xfId="0" applyFont="1" applyFill="1" applyBorder="1" applyAlignment="1">
      <alignment horizontal="center" vertical="center"/>
    </xf>
    <xf numFmtId="0" fontId="40" fillId="14" borderId="4" xfId="0" applyFont="1" applyFill="1" applyBorder="1" applyAlignment="1">
      <alignment horizontal="center" vertical="center"/>
    </xf>
    <xf numFmtId="0" fontId="39" fillId="0" borderId="0" xfId="0" applyFont="1"/>
    <xf numFmtId="14" fontId="39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DFED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63"/>
  <sheetViews>
    <sheetView topLeftCell="A85" workbookViewId="0">
      <selection activeCell="M154" sqref="M154"/>
    </sheetView>
  </sheetViews>
  <sheetFormatPr defaultRowHeight="12.75"/>
  <cols>
    <col min="4" max="4" width="6" customWidth="1"/>
    <col min="5" max="5" width="4.7109375" customWidth="1"/>
    <col min="6" max="7" width="6.7109375" customWidth="1"/>
    <col min="8" max="8" width="7" customWidth="1"/>
    <col min="9" max="9" width="7.7109375" customWidth="1"/>
    <col min="10" max="10" width="7.140625" customWidth="1"/>
    <col min="11" max="11" width="10.140625" customWidth="1"/>
    <col min="12" max="12" width="7.7109375" customWidth="1"/>
    <col min="13" max="13" width="7.140625" customWidth="1"/>
    <col min="14" max="14" width="7" customWidth="1"/>
    <col min="15" max="15" width="7.5703125" customWidth="1"/>
    <col min="16" max="16" width="7.7109375" customWidth="1"/>
    <col min="17" max="17" width="6.5703125" customWidth="1"/>
    <col min="18" max="18" width="7.5703125" customWidth="1"/>
    <col min="19" max="19" width="8.28515625" customWidth="1"/>
    <col min="20" max="20" width="7.42578125" customWidth="1"/>
    <col min="21" max="21" width="7.5703125" customWidth="1"/>
    <col min="22" max="22" width="8.5703125" customWidth="1"/>
    <col min="23" max="23" width="7.85546875" customWidth="1"/>
  </cols>
  <sheetData>
    <row r="1" spans="1:23" ht="14.25" thickTop="1" thickBot="1">
      <c r="A1" s="1"/>
      <c r="B1" s="2" t="s">
        <v>0</v>
      </c>
      <c r="C1" s="3"/>
      <c r="D1" s="4"/>
      <c r="E1" s="5"/>
      <c r="F1" s="2">
        <v>2002</v>
      </c>
      <c r="G1" s="6">
        <v>2003</v>
      </c>
      <c r="H1" s="2">
        <v>2004</v>
      </c>
      <c r="I1" s="6">
        <v>2005</v>
      </c>
      <c r="J1" s="7">
        <v>2006</v>
      </c>
      <c r="K1" s="6">
        <v>2007</v>
      </c>
      <c r="L1" s="237" t="s">
        <v>78</v>
      </c>
      <c r="M1" s="8" t="s">
        <v>79</v>
      </c>
      <c r="N1" s="9" t="s">
        <v>80</v>
      </c>
      <c r="O1" s="8" t="s">
        <v>81</v>
      </c>
      <c r="P1" s="10" t="s">
        <v>82</v>
      </c>
      <c r="Q1" s="238" t="s">
        <v>83</v>
      </c>
      <c r="R1" s="379" t="s">
        <v>88</v>
      </c>
      <c r="S1" s="379" t="s">
        <v>89</v>
      </c>
      <c r="T1" s="379" t="s">
        <v>90</v>
      </c>
      <c r="U1" s="379" t="s">
        <v>91</v>
      </c>
      <c r="V1" s="379" t="s">
        <v>92</v>
      </c>
      <c r="W1" s="379" t="s">
        <v>93</v>
      </c>
    </row>
    <row r="2" spans="1:23" ht="13.5" thickTop="1">
      <c r="A2" s="243" t="s">
        <v>23</v>
      </c>
      <c r="B2" s="244"/>
      <c r="C2" s="244"/>
      <c r="D2" s="245"/>
      <c r="E2" s="71" t="s">
        <v>22</v>
      </c>
      <c r="F2" s="275">
        <v>1400</v>
      </c>
      <c r="G2" s="71">
        <v>1215</v>
      </c>
      <c r="H2" s="276">
        <v>740</v>
      </c>
      <c r="I2" s="71">
        <v>575</v>
      </c>
      <c r="J2" s="14">
        <v>600</v>
      </c>
      <c r="K2" s="277">
        <v>600</v>
      </c>
      <c r="L2" s="307">
        <f>L3/K2</f>
        <v>0.06</v>
      </c>
      <c r="M2" s="307">
        <f>M3/K2</f>
        <v>0.11</v>
      </c>
      <c r="N2" s="307">
        <f>N3/K2</f>
        <v>0.17333333333333334</v>
      </c>
      <c r="O2" s="307">
        <f>O3/K2</f>
        <v>0.17333333333333334</v>
      </c>
      <c r="P2" s="307">
        <f>P3/K2</f>
        <v>0.24166666666666667</v>
      </c>
      <c r="Q2" s="307">
        <f>Q3/K2</f>
        <v>0.31333333333333335</v>
      </c>
      <c r="R2" s="325">
        <f>R3/K2</f>
        <v>0.375</v>
      </c>
      <c r="S2" s="422">
        <f>S3/K2</f>
        <v>0.43166666666666664</v>
      </c>
      <c r="T2" s="422">
        <f>T3/K2</f>
        <v>0.47833333333333333</v>
      </c>
      <c r="U2" s="422">
        <f>U3/K2</f>
        <v>0.56333333333333335</v>
      </c>
      <c r="V2" s="422">
        <f>V3/K2</f>
        <v>0.67666666666666664</v>
      </c>
      <c r="W2" s="422">
        <f>W3/K2</f>
        <v>0.78</v>
      </c>
    </row>
    <row r="3" spans="1:23" ht="13.5" thickBot="1">
      <c r="A3" s="246"/>
      <c r="B3" s="247"/>
      <c r="C3" s="247"/>
      <c r="D3" s="245"/>
      <c r="E3" s="87" t="s">
        <v>14</v>
      </c>
      <c r="F3" s="88">
        <v>686</v>
      </c>
      <c r="G3" s="87">
        <v>547</v>
      </c>
      <c r="H3" s="68">
        <v>571</v>
      </c>
      <c r="I3" s="87">
        <v>566</v>
      </c>
      <c r="J3" s="19">
        <v>500</v>
      </c>
      <c r="K3" s="278">
        <v>468</v>
      </c>
      <c r="L3" s="279">
        <v>36</v>
      </c>
      <c r="M3" s="278">
        <v>66</v>
      </c>
      <c r="N3" s="278">
        <v>104</v>
      </c>
      <c r="O3" s="280">
        <v>104</v>
      </c>
      <c r="P3" s="278">
        <v>145</v>
      </c>
      <c r="Q3" s="326">
        <v>188</v>
      </c>
      <c r="R3" s="120">
        <v>225</v>
      </c>
      <c r="S3" s="404">
        <v>259</v>
      </c>
      <c r="T3" s="404">
        <v>287</v>
      </c>
      <c r="U3" s="404">
        <v>338</v>
      </c>
      <c r="V3" s="404">
        <v>406</v>
      </c>
      <c r="W3" s="404">
        <v>468</v>
      </c>
    </row>
    <row r="4" spans="1:23" ht="13.5" thickTop="1">
      <c r="A4" s="243" t="s">
        <v>24</v>
      </c>
      <c r="B4" s="244"/>
      <c r="C4" s="244"/>
      <c r="D4" s="248"/>
      <c r="E4" s="282" t="s">
        <v>22</v>
      </c>
      <c r="F4" s="275">
        <v>1300</v>
      </c>
      <c r="G4" s="71">
        <v>1500</v>
      </c>
      <c r="H4" s="276">
        <v>885</v>
      </c>
      <c r="I4" s="71">
        <v>700</v>
      </c>
      <c r="J4" s="283">
        <v>820</v>
      </c>
      <c r="K4" s="333">
        <v>850</v>
      </c>
      <c r="L4" s="307">
        <f>L5/K4</f>
        <v>0.08</v>
      </c>
      <c r="M4" s="307">
        <f>M5/K4</f>
        <v>0.14588235294117646</v>
      </c>
      <c r="N4" s="307">
        <f>N5/K4</f>
        <v>0.21647058823529411</v>
      </c>
      <c r="O4" s="355">
        <f>O5/K4</f>
        <v>0.35529411764705882</v>
      </c>
      <c r="P4" s="355">
        <f>P5/K4</f>
        <v>0.43411764705882355</v>
      </c>
      <c r="Q4" s="355">
        <f>Q5/K4</f>
        <v>0.51058823529411768</v>
      </c>
      <c r="R4" s="457">
        <f>R5/K4</f>
        <v>0.58470588235294119</v>
      </c>
      <c r="S4" s="464">
        <f>S5/K4</f>
        <v>0.67647058823529416</v>
      </c>
      <c r="T4" s="464">
        <f>T5/K4</f>
        <v>0.76588235294117646</v>
      </c>
      <c r="U4" s="464">
        <f>U5/K4</f>
        <v>0.86470588235294121</v>
      </c>
      <c r="V4" s="464">
        <f>V5/K4</f>
        <v>0.97058823529411764</v>
      </c>
      <c r="W4" s="464">
        <f>W5/K4</f>
        <v>1.0694117647058823</v>
      </c>
    </row>
    <row r="5" spans="1:23" ht="13.5" thickBot="1">
      <c r="A5" s="249"/>
      <c r="B5" s="250"/>
      <c r="C5" s="250"/>
      <c r="D5" s="247"/>
      <c r="E5" s="69" t="s">
        <v>14</v>
      </c>
      <c r="F5" s="42">
        <v>862</v>
      </c>
      <c r="G5" s="69">
        <v>700</v>
      </c>
      <c r="H5" s="80">
        <v>705</v>
      </c>
      <c r="I5" s="69">
        <v>802</v>
      </c>
      <c r="J5" s="278">
        <v>857</v>
      </c>
      <c r="K5" s="279">
        <v>909</v>
      </c>
      <c r="L5" s="278">
        <v>68</v>
      </c>
      <c r="M5" s="278">
        <v>124</v>
      </c>
      <c r="N5" s="280">
        <v>184</v>
      </c>
      <c r="O5" s="278">
        <v>302</v>
      </c>
      <c r="P5" s="312">
        <v>369</v>
      </c>
      <c r="Q5" s="327">
        <v>434</v>
      </c>
      <c r="R5" s="314">
        <v>497</v>
      </c>
      <c r="S5" s="404">
        <v>575</v>
      </c>
      <c r="T5" s="404">
        <v>651</v>
      </c>
      <c r="U5" s="404">
        <v>735</v>
      </c>
      <c r="V5" s="404">
        <v>825</v>
      </c>
      <c r="W5" s="404">
        <v>909</v>
      </c>
    </row>
    <row r="6" spans="1:23" ht="13.5" thickTop="1">
      <c r="A6" s="251" t="s">
        <v>25</v>
      </c>
      <c r="B6" s="252"/>
      <c r="C6" s="252"/>
      <c r="D6" s="253"/>
      <c r="E6" s="71" t="s">
        <v>22</v>
      </c>
      <c r="F6" s="275">
        <v>100</v>
      </c>
      <c r="G6" s="71">
        <v>125</v>
      </c>
      <c r="H6" s="276">
        <v>110</v>
      </c>
      <c r="I6" s="71">
        <v>58</v>
      </c>
      <c r="J6" s="14">
        <v>40</v>
      </c>
      <c r="K6" s="333">
        <v>50</v>
      </c>
      <c r="L6" s="307">
        <f>L7/K6</f>
        <v>0.02</v>
      </c>
      <c r="M6" s="307">
        <f>M7/K6</f>
        <v>0.02</v>
      </c>
      <c r="N6" s="307">
        <f>N7/K6</f>
        <v>0.2</v>
      </c>
      <c r="O6" s="307">
        <f>O7/K6</f>
        <v>0.2</v>
      </c>
      <c r="P6" s="307">
        <f>P7/K6</f>
        <v>0.2</v>
      </c>
      <c r="Q6" s="307">
        <f>Q7/K6</f>
        <v>0.22</v>
      </c>
      <c r="R6" s="440">
        <f>R7/K6</f>
        <v>0.22</v>
      </c>
      <c r="S6" s="422">
        <f>S7/K6</f>
        <v>0.22</v>
      </c>
      <c r="T6" s="422">
        <f>T7/K6</f>
        <v>0.46</v>
      </c>
      <c r="U6" s="422">
        <f>U7/K6</f>
        <v>0.46</v>
      </c>
      <c r="V6" s="422">
        <f>V7/K6</f>
        <v>0.5</v>
      </c>
      <c r="W6" s="422">
        <f>W7/K6</f>
        <v>0.76</v>
      </c>
    </row>
    <row r="7" spans="1:23" ht="13.5" thickBot="1">
      <c r="A7" s="246"/>
      <c r="B7" s="247"/>
      <c r="C7" s="247"/>
      <c r="D7" s="247"/>
      <c r="E7" s="87" t="s">
        <v>14</v>
      </c>
      <c r="F7" s="88">
        <v>53</v>
      </c>
      <c r="G7" s="87">
        <v>48</v>
      </c>
      <c r="H7" s="68">
        <v>57</v>
      </c>
      <c r="I7" s="87">
        <v>33</v>
      </c>
      <c r="J7" s="19">
        <v>31</v>
      </c>
      <c r="K7" s="334">
        <v>38</v>
      </c>
      <c r="L7" s="278">
        <v>1</v>
      </c>
      <c r="M7" s="278">
        <v>1</v>
      </c>
      <c r="N7" s="280">
        <v>10</v>
      </c>
      <c r="O7" s="278">
        <v>10</v>
      </c>
      <c r="P7" s="312">
        <v>10</v>
      </c>
      <c r="Q7" s="326">
        <v>11</v>
      </c>
      <c r="R7" s="120">
        <v>11</v>
      </c>
      <c r="S7" s="404">
        <v>11</v>
      </c>
      <c r="T7" s="404">
        <v>23</v>
      </c>
      <c r="U7" s="404">
        <v>23</v>
      </c>
      <c r="V7" s="404">
        <v>25</v>
      </c>
      <c r="W7" s="404">
        <v>38</v>
      </c>
    </row>
    <row r="8" spans="1:23" ht="13.5" thickTop="1">
      <c r="A8" s="243" t="s">
        <v>26</v>
      </c>
      <c r="B8" s="244"/>
      <c r="C8" s="244"/>
      <c r="D8" s="244"/>
      <c r="E8" s="71" t="s">
        <v>22</v>
      </c>
      <c r="F8" s="275">
        <v>320</v>
      </c>
      <c r="G8" s="71">
        <v>450</v>
      </c>
      <c r="H8" s="276">
        <v>226</v>
      </c>
      <c r="I8" s="71">
        <v>226</v>
      </c>
      <c r="J8" s="284">
        <v>173</v>
      </c>
      <c r="K8" s="333">
        <v>110</v>
      </c>
      <c r="L8" s="307">
        <f>L9/K8</f>
        <v>7.2727272727272724E-2</v>
      </c>
      <c r="M8" s="307">
        <f>M9/K8</f>
        <v>0.12727272727272726</v>
      </c>
      <c r="N8" s="307">
        <f>N9/K8</f>
        <v>0.2</v>
      </c>
      <c r="O8" s="307">
        <f>O9/K8</f>
        <v>0.25454545454545452</v>
      </c>
      <c r="P8" s="307">
        <f>P9/K8</f>
        <v>0.31818181818181818</v>
      </c>
      <c r="Q8" s="307">
        <f>Q9/K8</f>
        <v>0.38181818181818183</v>
      </c>
      <c r="R8" s="457">
        <f>R9/K8</f>
        <v>0.66363636363636369</v>
      </c>
      <c r="S8" s="464">
        <f>S9/K8</f>
        <v>0.75454545454545452</v>
      </c>
      <c r="T8" s="464">
        <f>T9/K8</f>
        <v>0.80909090909090908</v>
      </c>
      <c r="U8" s="464">
        <f>U9/K8</f>
        <v>0.87272727272727268</v>
      </c>
      <c r="V8" s="464">
        <f>V9/K8</f>
        <v>0.91818181818181821</v>
      </c>
      <c r="W8" s="422">
        <f>W9/K8</f>
        <v>0.96363636363636362</v>
      </c>
    </row>
    <row r="9" spans="1:23" ht="13.5" thickBot="1">
      <c r="A9" s="249"/>
      <c r="B9" s="250"/>
      <c r="C9" s="250"/>
      <c r="D9" s="250"/>
      <c r="E9" s="69" t="s">
        <v>14</v>
      </c>
      <c r="F9" s="42">
        <v>247</v>
      </c>
      <c r="G9" s="69">
        <v>141</v>
      </c>
      <c r="H9" s="80">
        <v>178</v>
      </c>
      <c r="I9" s="69">
        <v>169</v>
      </c>
      <c r="J9" s="278">
        <v>170</v>
      </c>
      <c r="K9" s="335">
        <v>106</v>
      </c>
      <c r="L9" s="279">
        <v>8</v>
      </c>
      <c r="M9" s="278">
        <v>14</v>
      </c>
      <c r="N9" s="280">
        <v>22</v>
      </c>
      <c r="O9" s="278">
        <v>28</v>
      </c>
      <c r="P9" s="312">
        <v>35</v>
      </c>
      <c r="Q9" s="327">
        <v>42</v>
      </c>
      <c r="R9" s="314">
        <v>73</v>
      </c>
      <c r="S9" s="404">
        <v>83</v>
      </c>
      <c r="T9" s="404">
        <v>89</v>
      </c>
      <c r="U9" s="404">
        <v>96</v>
      </c>
      <c r="V9" s="404">
        <v>101</v>
      </c>
      <c r="W9" s="404">
        <v>106</v>
      </c>
    </row>
    <row r="10" spans="1:23" ht="13.5" thickTop="1">
      <c r="A10" s="251" t="s">
        <v>27</v>
      </c>
      <c r="B10" s="252"/>
      <c r="C10" s="252"/>
      <c r="D10" s="253"/>
      <c r="E10" s="71" t="s">
        <v>22</v>
      </c>
      <c r="F10" s="275">
        <v>6964</v>
      </c>
      <c r="G10" s="71">
        <v>5820</v>
      </c>
      <c r="H10" s="276">
        <v>6700</v>
      </c>
      <c r="I10" s="71">
        <v>8568</v>
      </c>
      <c r="J10" s="19">
        <v>8549</v>
      </c>
      <c r="K10" s="333">
        <v>9030</v>
      </c>
      <c r="L10" s="307">
        <f>L11/K10</f>
        <v>8.3499446290143969E-2</v>
      </c>
      <c r="M10" s="355">
        <f>M11/K10</f>
        <v>0.16766334440753045</v>
      </c>
      <c r="N10" s="355">
        <f>N11/K10</f>
        <v>0.26212624584717609</v>
      </c>
      <c r="O10" s="355">
        <f>O11/K10</f>
        <v>0.36378737541528239</v>
      </c>
      <c r="P10" s="355">
        <f>P11/K10</f>
        <v>0.47685492801771873</v>
      </c>
      <c r="Q10" s="355">
        <f>Q11/K10</f>
        <v>0.54673311184939088</v>
      </c>
      <c r="R10" s="464">
        <f>R11/K10</f>
        <v>0.60409745293466222</v>
      </c>
      <c r="S10" s="422">
        <f>S11/K10</f>
        <v>0.64828349944629016</v>
      </c>
      <c r="T10" s="422">
        <f>T11/K10</f>
        <v>0.71506090808416389</v>
      </c>
      <c r="U10" s="422">
        <f>U11/K10</f>
        <v>0.7915836101882614</v>
      </c>
      <c r="V10" s="422">
        <f>V11/K10</f>
        <v>0.87065337763012185</v>
      </c>
      <c r="W10" s="422">
        <f>W11/K10</f>
        <v>0.97408637873754156</v>
      </c>
    </row>
    <row r="11" spans="1:23" ht="13.5" thickBot="1">
      <c r="A11" s="246"/>
      <c r="B11" s="247"/>
      <c r="C11" s="247"/>
      <c r="D11" s="247"/>
      <c r="E11" s="87" t="s">
        <v>14</v>
      </c>
      <c r="F11" s="88">
        <v>17166</v>
      </c>
      <c r="G11" s="87">
        <v>10580</v>
      </c>
      <c r="H11" s="68">
        <v>9191</v>
      </c>
      <c r="I11" s="87">
        <v>8795</v>
      </c>
      <c r="J11" s="278">
        <v>8384</v>
      </c>
      <c r="K11" s="335">
        <v>8796</v>
      </c>
      <c r="L11" s="279">
        <v>754</v>
      </c>
      <c r="M11" s="278">
        <v>1514</v>
      </c>
      <c r="N11" s="280">
        <v>2367</v>
      </c>
      <c r="O11" s="278">
        <v>3285</v>
      </c>
      <c r="P11" s="312">
        <v>4306</v>
      </c>
      <c r="Q11" s="326">
        <v>4937</v>
      </c>
      <c r="R11" s="120">
        <v>5455</v>
      </c>
      <c r="S11" s="404">
        <v>5854</v>
      </c>
      <c r="T11" s="404">
        <v>6457</v>
      </c>
      <c r="U11" s="404">
        <v>7148</v>
      </c>
      <c r="V11" s="404">
        <v>7862</v>
      </c>
      <c r="W11" s="404">
        <v>8796</v>
      </c>
    </row>
    <row r="12" spans="1:23" ht="13.5" thickTop="1">
      <c r="A12" s="243" t="s">
        <v>1</v>
      </c>
      <c r="B12" s="244"/>
      <c r="C12" s="244"/>
      <c r="D12" s="250"/>
      <c r="E12" s="71" t="s">
        <v>22</v>
      </c>
      <c r="F12" s="275">
        <v>2697</v>
      </c>
      <c r="G12" s="71">
        <v>2537</v>
      </c>
      <c r="H12" s="276">
        <v>2000</v>
      </c>
      <c r="I12" s="71">
        <v>2222</v>
      </c>
      <c r="J12" s="284">
        <v>2315</v>
      </c>
      <c r="K12" s="333">
        <v>2600</v>
      </c>
      <c r="L12" s="355">
        <f>L13/K12</f>
        <v>0.11346153846153846</v>
      </c>
      <c r="M12" s="355">
        <f>M13/K12</f>
        <v>0.18423076923076923</v>
      </c>
      <c r="N12" s="307">
        <f>N13/K12</f>
        <v>0.22846153846153847</v>
      </c>
      <c r="O12" s="307">
        <f>O13/K12</f>
        <v>0.26923076923076922</v>
      </c>
      <c r="P12" s="307">
        <f>P13/K12</f>
        <v>0.33538461538461539</v>
      </c>
      <c r="Q12" s="307">
        <f>Q13/K12</f>
        <v>0.39500000000000002</v>
      </c>
      <c r="R12" s="458">
        <f>R13/K12</f>
        <v>0.50038461538461543</v>
      </c>
      <c r="S12" s="422">
        <f>S13/K12</f>
        <v>0.54961538461538462</v>
      </c>
      <c r="T12" s="422">
        <f>T13/K12</f>
        <v>0.58461538461538465</v>
      </c>
      <c r="U12" s="422">
        <f>U13/K12</f>
        <v>0.65846153846153843</v>
      </c>
      <c r="V12" s="422">
        <f>V13/K12</f>
        <v>0.7334615384615385</v>
      </c>
      <c r="W12" s="422">
        <f>W13/K12</f>
        <v>0.83076923076923082</v>
      </c>
    </row>
    <row r="13" spans="1:23" ht="13.5" thickBot="1">
      <c r="A13" s="249"/>
      <c r="B13" s="250"/>
      <c r="C13" s="250"/>
      <c r="D13" s="250"/>
      <c r="E13" s="69" t="s">
        <v>14</v>
      </c>
      <c r="F13" s="42">
        <v>2631</v>
      </c>
      <c r="G13" s="69">
        <v>1904</v>
      </c>
      <c r="H13" s="42">
        <v>2320</v>
      </c>
      <c r="I13" s="69">
        <v>2342</v>
      </c>
      <c r="J13" s="278">
        <v>2054</v>
      </c>
      <c r="K13" s="335">
        <v>2160</v>
      </c>
      <c r="L13" s="279">
        <v>295</v>
      </c>
      <c r="M13" s="278">
        <v>479</v>
      </c>
      <c r="N13" s="280">
        <v>594</v>
      </c>
      <c r="O13" s="278">
        <v>700</v>
      </c>
      <c r="P13" s="312">
        <v>872</v>
      </c>
      <c r="Q13" s="327">
        <v>1027</v>
      </c>
      <c r="R13" s="403">
        <v>1301</v>
      </c>
      <c r="S13" s="404">
        <v>1429</v>
      </c>
      <c r="T13" s="404">
        <v>1520</v>
      </c>
      <c r="U13" s="404">
        <v>1712</v>
      </c>
      <c r="V13" s="404">
        <v>1907</v>
      </c>
      <c r="W13" s="404">
        <v>2160</v>
      </c>
    </row>
    <row r="14" spans="1:23" ht="13.5" thickTop="1">
      <c r="A14" s="251" t="s">
        <v>28</v>
      </c>
      <c r="B14" s="253"/>
      <c r="C14" s="253"/>
      <c r="D14" s="253"/>
      <c r="E14" s="71" t="s">
        <v>22</v>
      </c>
      <c r="F14" s="275">
        <v>0</v>
      </c>
      <c r="G14" s="71">
        <v>0</v>
      </c>
      <c r="H14" s="276">
        <v>3600</v>
      </c>
      <c r="I14" s="71">
        <v>4367</v>
      </c>
      <c r="J14" s="14">
        <v>4700</v>
      </c>
      <c r="K14" s="333">
        <v>5000</v>
      </c>
      <c r="L14" s="355">
        <f>L15/K14</f>
        <v>0.1174</v>
      </c>
      <c r="M14" s="355">
        <f>M15/K14</f>
        <v>0.21440000000000001</v>
      </c>
      <c r="N14" s="355">
        <f>N15/K14</f>
        <v>0.35780000000000001</v>
      </c>
      <c r="O14" s="355">
        <f>O15/K14</f>
        <v>0.4844</v>
      </c>
      <c r="P14" s="355">
        <f>P15/K14</f>
        <v>0.63619999999999999</v>
      </c>
      <c r="Q14" s="355">
        <f>Q15/K14</f>
        <v>0.75160000000000005</v>
      </c>
      <c r="R14" s="464">
        <f>R15/K14</f>
        <v>0.86960000000000004</v>
      </c>
      <c r="S14" s="464">
        <f>S15/K14</f>
        <v>0.9788</v>
      </c>
      <c r="T14" s="464">
        <f>T15/K14</f>
        <v>1.1100000000000001</v>
      </c>
      <c r="U14" s="464">
        <f>U15/K14</f>
        <v>1.2228000000000001</v>
      </c>
      <c r="V14" s="464">
        <f>V15/K14</f>
        <v>1.365</v>
      </c>
      <c r="W14" s="464">
        <f>W15/K14</f>
        <v>1.4765999999999999</v>
      </c>
    </row>
    <row r="15" spans="1:23" ht="13.5" thickBot="1">
      <c r="A15" s="246"/>
      <c r="B15" s="247"/>
      <c r="C15" s="247"/>
      <c r="D15" s="247"/>
      <c r="E15" s="87" t="s">
        <v>14</v>
      </c>
      <c r="F15" s="88">
        <v>0</v>
      </c>
      <c r="G15" s="87">
        <v>3732</v>
      </c>
      <c r="H15" s="68">
        <v>4497</v>
      </c>
      <c r="I15" s="87">
        <v>4825</v>
      </c>
      <c r="J15" s="19">
        <v>5437</v>
      </c>
      <c r="K15" s="335">
        <v>7383</v>
      </c>
      <c r="L15" s="279">
        <v>587</v>
      </c>
      <c r="M15" s="278">
        <v>1072</v>
      </c>
      <c r="N15" s="280">
        <v>1789</v>
      </c>
      <c r="O15" s="278">
        <v>2422</v>
      </c>
      <c r="P15" s="312">
        <v>3181</v>
      </c>
      <c r="Q15" s="326">
        <v>3758</v>
      </c>
      <c r="R15" s="406">
        <v>4348</v>
      </c>
      <c r="S15" s="404">
        <v>4894</v>
      </c>
      <c r="T15" s="404">
        <v>5550</v>
      </c>
      <c r="U15" s="404">
        <v>6114</v>
      </c>
      <c r="V15" s="404">
        <v>6825</v>
      </c>
      <c r="W15" s="404">
        <v>7383</v>
      </c>
    </row>
    <row r="16" spans="1:23" ht="13.5" thickTop="1">
      <c r="A16" s="243" t="s">
        <v>29</v>
      </c>
      <c r="B16" s="250"/>
      <c r="C16" s="250"/>
      <c r="D16" s="250"/>
      <c r="E16" s="71" t="s">
        <v>22</v>
      </c>
      <c r="F16" s="275">
        <v>2452</v>
      </c>
      <c r="G16" s="71">
        <v>2618</v>
      </c>
      <c r="H16" s="276">
        <v>3500</v>
      </c>
      <c r="I16" s="71">
        <v>5587</v>
      </c>
      <c r="J16" s="14">
        <v>5220</v>
      </c>
      <c r="K16" s="333">
        <v>6000</v>
      </c>
      <c r="L16" s="355">
        <f>L17/K16</f>
        <v>9.6166666666666664E-2</v>
      </c>
      <c r="M16" s="355">
        <f>M17/K16</f>
        <v>0.18966666666666668</v>
      </c>
      <c r="N16" s="355">
        <f>N17/K16</f>
        <v>0.27183333333333332</v>
      </c>
      <c r="O16" s="307">
        <f>O17/K16</f>
        <v>0.32900000000000001</v>
      </c>
      <c r="P16" s="307">
        <f>P17/K16</f>
        <v>0.41599999999999998</v>
      </c>
      <c r="Q16" s="307">
        <f>Q17/K16</f>
        <v>0.46050000000000002</v>
      </c>
      <c r="R16" s="458">
        <f>R17/K16</f>
        <v>0.55066666666666664</v>
      </c>
      <c r="S16" s="422">
        <f>S17/K16</f>
        <v>0.60783333333333334</v>
      </c>
      <c r="T16" s="422">
        <f>T17/K16</f>
        <v>0.66400000000000003</v>
      </c>
      <c r="U16" s="422">
        <f>U17/K16</f>
        <v>0.75216666666666665</v>
      </c>
      <c r="V16" s="422">
        <f>V17/K16</f>
        <v>0.85899999999999999</v>
      </c>
      <c r="W16" s="422">
        <f>W17/K16</f>
        <v>0.93233333333333335</v>
      </c>
    </row>
    <row r="17" spans="1:23" ht="13.5" thickBot="1">
      <c r="A17" s="249"/>
      <c r="B17" s="250"/>
      <c r="C17" s="250"/>
      <c r="D17" s="250"/>
      <c r="E17" s="69" t="s">
        <v>14</v>
      </c>
      <c r="F17" s="42">
        <v>4796</v>
      </c>
      <c r="G17" s="69">
        <v>4729</v>
      </c>
      <c r="H17" s="80">
        <v>5211</v>
      </c>
      <c r="I17" s="69">
        <v>4837</v>
      </c>
      <c r="J17" s="30">
        <v>5265</v>
      </c>
      <c r="K17" s="335">
        <v>5594</v>
      </c>
      <c r="L17" s="279">
        <v>577</v>
      </c>
      <c r="M17" s="278">
        <v>1138</v>
      </c>
      <c r="N17" s="280">
        <v>1631</v>
      </c>
      <c r="O17" s="278">
        <v>1974</v>
      </c>
      <c r="P17" s="312">
        <v>2496</v>
      </c>
      <c r="Q17" s="327">
        <v>2763</v>
      </c>
      <c r="R17" s="403">
        <v>3304</v>
      </c>
      <c r="S17" s="404">
        <v>3647</v>
      </c>
      <c r="T17" s="404">
        <v>3984</v>
      </c>
      <c r="U17" s="404">
        <v>4513</v>
      </c>
      <c r="V17" s="404">
        <v>5154</v>
      </c>
      <c r="W17" s="404">
        <v>5594</v>
      </c>
    </row>
    <row r="18" spans="1:23" ht="13.5" thickTop="1">
      <c r="A18" s="251" t="s">
        <v>30</v>
      </c>
      <c r="B18" s="253"/>
      <c r="C18" s="253"/>
      <c r="D18" s="253"/>
      <c r="E18" s="71" t="s">
        <v>22</v>
      </c>
      <c r="F18" s="275">
        <v>2205</v>
      </c>
      <c r="G18" s="71">
        <v>2075</v>
      </c>
      <c r="H18" s="276">
        <v>3200</v>
      </c>
      <c r="I18" s="71">
        <v>2433</v>
      </c>
      <c r="J18" s="14">
        <v>2000</v>
      </c>
      <c r="K18" s="333">
        <v>2000</v>
      </c>
      <c r="L18" s="355">
        <f>L19/K18</f>
        <v>0.1295</v>
      </c>
      <c r="M18" s="355">
        <f>M19/K18</f>
        <v>0.17849999999999999</v>
      </c>
      <c r="N18" s="307">
        <f>N19/K18</f>
        <v>0.23649999999999999</v>
      </c>
      <c r="O18" s="307">
        <f>O19/K18</f>
        <v>0.23649999999999999</v>
      </c>
      <c r="P18" s="307">
        <f>P19/K18</f>
        <v>0.35149999999999998</v>
      </c>
      <c r="Q18" s="307">
        <f>Q19/K18</f>
        <v>0.39450000000000002</v>
      </c>
      <c r="R18" s="440">
        <f>R19/K18</f>
        <v>0.50349999999999995</v>
      </c>
      <c r="S18" s="422">
        <f>S19/K18</f>
        <v>0.55549999999999999</v>
      </c>
      <c r="T18" s="422">
        <f>T19/K18</f>
        <v>0.60550000000000004</v>
      </c>
      <c r="U18" s="422">
        <f>U19/K18</f>
        <v>0.65149999999999997</v>
      </c>
      <c r="V18" s="422">
        <f>V19/K18</f>
        <v>0.76700000000000002</v>
      </c>
      <c r="W18" s="422">
        <f>W19/K18</f>
        <v>0.8135</v>
      </c>
    </row>
    <row r="19" spans="1:23" ht="13.5" thickBot="1">
      <c r="A19" s="246"/>
      <c r="B19" s="247"/>
      <c r="C19" s="247"/>
      <c r="D19" s="247"/>
      <c r="E19" s="87" t="s">
        <v>14</v>
      </c>
      <c r="F19" s="88">
        <v>2549</v>
      </c>
      <c r="G19" s="87">
        <v>3395</v>
      </c>
      <c r="H19" s="68">
        <v>2533</v>
      </c>
      <c r="I19" s="87">
        <v>2407</v>
      </c>
      <c r="J19" s="19">
        <v>969</v>
      </c>
      <c r="K19" s="335">
        <v>1627</v>
      </c>
      <c r="L19" s="279">
        <v>259</v>
      </c>
      <c r="M19" s="328">
        <v>357</v>
      </c>
      <c r="N19" s="280">
        <v>473</v>
      </c>
      <c r="O19" s="278">
        <v>473</v>
      </c>
      <c r="P19" s="312">
        <v>703</v>
      </c>
      <c r="Q19" s="326">
        <v>789</v>
      </c>
      <c r="R19" s="406">
        <v>1007</v>
      </c>
      <c r="S19" s="404">
        <v>1111</v>
      </c>
      <c r="T19" s="404">
        <v>1211</v>
      </c>
      <c r="U19" s="404">
        <v>1303</v>
      </c>
      <c r="V19" s="404">
        <v>1534</v>
      </c>
      <c r="W19" s="404">
        <v>1627</v>
      </c>
    </row>
    <row r="20" spans="1:23" ht="13.5" thickTop="1">
      <c r="A20" s="243" t="s">
        <v>31</v>
      </c>
      <c r="B20" s="250"/>
      <c r="C20" s="250"/>
      <c r="D20" s="250"/>
      <c r="E20" s="71" t="s">
        <v>22</v>
      </c>
      <c r="F20" s="275">
        <v>0</v>
      </c>
      <c r="G20" s="71">
        <v>0</v>
      </c>
      <c r="H20" s="276">
        <v>0</v>
      </c>
      <c r="I20" s="71">
        <v>100</v>
      </c>
      <c r="J20" s="14">
        <v>200</v>
      </c>
      <c r="K20" s="333">
        <v>250</v>
      </c>
      <c r="L20" s="355">
        <f>L21/K20</f>
        <v>0.13600000000000001</v>
      </c>
      <c r="M20" s="307">
        <f>M21/K20</f>
        <v>0.14799999999999999</v>
      </c>
      <c r="N20" s="307">
        <f>N21/K20</f>
        <v>0.156</v>
      </c>
      <c r="O20" s="307">
        <f>O21/K20</f>
        <v>0.17199999999999999</v>
      </c>
      <c r="P20" s="307">
        <f>P21/K20</f>
        <v>0.26800000000000002</v>
      </c>
      <c r="Q20" s="307">
        <f>Q21/K20</f>
        <v>0.28399999999999997</v>
      </c>
      <c r="R20" s="458">
        <f>R21/K20</f>
        <v>0.30399999999999999</v>
      </c>
      <c r="S20" s="422">
        <f>S21/K20</f>
        <v>0.32400000000000001</v>
      </c>
      <c r="T20" s="422">
        <f>T21/K20</f>
        <v>0.372</v>
      </c>
      <c r="U20" s="422">
        <f>U21/K20</f>
        <v>0.42799999999999999</v>
      </c>
      <c r="V20" s="422">
        <f>V21/K20</f>
        <v>0.47199999999999998</v>
      </c>
      <c r="W20" s="422">
        <f>W21/K20</f>
        <v>0.57599999999999996</v>
      </c>
    </row>
    <row r="21" spans="1:23" ht="13.5" thickBot="1">
      <c r="A21" s="249" t="s">
        <v>7</v>
      </c>
      <c r="B21" s="250"/>
      <c r="C21" s="250"/>
      <c r="D21" s="250"/>
      <c r="E21" s="69" t="s">
        <v>14</v>
      </c>
      <c r="F21" s="42">
        <v>0</v>
      </c>
      <c r="G21" s="69">
        <v>0</v>
      </c>
      <c r="H21" s="80">
        <v>0</v>
      </c>
      <c r="I21" s="19">
        <v>210</v>
      </c>
      <c r="J21" s="30">
        <v>177</v>
      </c>
      <c r="K21" s="335">
        <v>144</v>
      </c>
      <c r="L21" s="323">
        <v>34</v>
      </c>
      <c r="M21" s="287">
        <v>37</v>
      </c>
      <c r="N21" s="308">
        <v>39</v>
      </c>
      <c r="O21" s="287">
        <v>43</v>
      </c>
      <c r="P21" s="309">
        <v>67</v>
      </c>
      <c r="Q21" s="327">
        <v>71</v>
      </c>
      <c r="R21" s="403">
        <v>76</v>
      </c>
      <c r="S21" s="404">
        <v>81</v>
      </c>
      <c r="T21" s="404">
        <v>93</v>
      </c>
      <c r="U21" s="404">
        <v>107</v>
      </c>
      <c r="V21" s="404">
        <v>118</v>
      </c>
      <c r="W21" s="404">
        <v>144</v>
      </c>
    </row>
    <row r="22" spans="1:23" ht="13.5" thickTop="1">
      <c r="A22" s="251" t="s">
        <v>32</v>
      </c>
      <c r="B22" s="253"/>
      <c r="C22" s="253"/>
      <c r="D22" s="253"/>
      <c r="E22" s="71" t="s">
        <v>22</v>
      </c>
      <c r="F22" s="275">
        <v>0</v>
      </c>
      <c r="G22" s="71">
        <v>0</v>
      </c>
      <c r="H22" s="276">
        <v>0</v>
      </c>
      <c r="I22" s="71">
        <v>0</v>
      </c>
      <c r="J22" s="14">
        <v>0</v>
      </c>
      <c r="K22" s="333">
        <v>70</v>
      </c>
      <c r="L22" s="307">
        <f>L23/K22</f>
        <v>5.7142857142857141E-2</v>
      </c>
      <c r="M22" s="307">
        <f>M23/K22</f>
        <v>7.1428571428571425E-2</v>
      </c>
      <c r="N22" s="307">
        <f>N23/K22</f>
        <v>0.2</v>
      </c>
      <c r="O22" s="307">
        <f>O23/K22</f>
        <v>0.25714285714285712</v>
      </c>
      <c r="P22" s="307">
        <f>P23/K22</f>
        <v>0.32857142857142857</v>
      </c>
      <c r="Q22" s="307">
        <f>Q23/K22</f>
        <v>0.4</v>
      </c>
      <c r="R22" s="440">
        <f>R23/K22</f>
        <v>0.52857142857142858</v>
      </c>
      <c r="S22" s="422">
        <f>S23/K22</f>
        <v>0.58571428571428574</v>
      </c>
      <c r="T22" s="422">
        <f>T23/K22</f>
        <v>0.67142857142857137</v>
      </c>
      <c r="U22" s="422">
        <f>U23/K22</f>
        <v>0.77142857142857146</v>
      </c>
      <c r="V22" s="422">
        <f>V23/K22</f>
        <v>0.9</v>
      </c>
      <c r="W22" s="422">
        <f>W23/K22</f>
        <v>0.9285714285714286</v>
      </c>
    </row>
    <row r="23" spans="1:23" ht="13.5" thickBot="1">
      <c r="A23" s="246"/>
      <c r="B23" s="247"/>
      <c r="C23" s="247"/>
      <c r="D23" s="247"/>
      <c r="E23" s="87" t="s">
        <v>14</v>
      </c>
      <c r="F23" s="88">
        <v>0</v>
      </c>
      <c r="G23" s="87">
        <v>0</v>
      </c>
      <c r="H23" s="68">
        <v>0</v>
      </c>
      <c r="I23" s="87">
        <v>0</v>
      </c>
      <c r="J23" s="19">
        <v>0</v>
      </c>
      <c r="K23" s="335">
        <v>65</v>
      </c>
      <c r="L23" s="279">
        <v>4</v>
      </c>
      <c r="M23" s="278">
        <v>5</v>
      </c>
      <c r="N23" s="280">
        <v>14</v>
      </c>
      <c r="O23" s="278">
        <v>18</v>
      </c>
      <c r="P23" s="312">
        <v>23</v>
      </c>
      <c r="Q23" s="326">
        <v>28</v>
      </c>
      <c r="R23" s="406">
        <v>37</v>
      </c>
      <c r="S23" s="404">
        <v>41</v>
      </c>
      <c r="T23" s="404">
        <v>47</v>
      </c>
      <c r="U23" s="404">
        <v>54</v>
      </c>
      <c r="V23" s="404">
        <v>63</v>
      </c>
      <c r="W23" s="404">
        <v>65</v>
      </c>
    </row>
    <row r="24" spans="1:23" ht="13.5" thickTop="1">
      <c r="A24" s="243" t="s">
        <v>33</v>
      </c>
      <c r="B24" s="250"/>
      <c r="C24" s="250"/>
      <c r="D24" s="250"/>
      <c r="E24" s="71" t="s">
        <v>22</v>
      </c>
      <c r="F24" s="275">
        <v>0</v>
      </c>
      <c r="G24" s="71">
        <v>0</v>
      </c>
      <c r="H24" s="276">
        <v>30</v>
      </c>
      <c r="I24" s="71">
        <v>10</v>
      </c>
      <c r="J24" s="14">
        <v>12</v>
      </c>
      <c r="K24" s="333">
        <v>12</v>
      </c>
      <c r="L24" s="355">
        <f>L25/K24</f>
        <v>0.16666666666666666</v>
      </c>
      <c r="M24" s="355">
        <f>M25/K24</f>
        <v>0.25</v>
      </c>
      <c r="N24" s="355">
        <v>0.32300000000000001</v>
      </c>
      <c r="O24" s="307">
        <f>O25/K24</f>
        <v>0.33333333333333331</v>
      </c>
      <c r="P24" s="307">
        <f>P25/K24</f>
        <v>0.33333333333333331</v>
      </c>
      <c r="Q24" s="307">
        <f>Q25/K24</f>
        <v>0.33333333333333331</v>
      </c>
      <c r="R24" s="458">
        <f>R25/K24</f>
        <v>0.5</v>
      </c>
      <c r="S24" s="464">
        <f>S25/K24</f>
        <v>0.66666666666666663</v>
      </c>
      <c r="T24" s="464">
        <f>T25/K24</f>
        <v>0.75</v>
      </c>
      <c r="U24" s="422">
        <f>U25/K24</f>
        <v>0.75</v>
      </c>
      <c r="V24" s="464">
        <f>V25/K24</f>
        <v>0.91666666666666663</v>
      </c>
      <c r="W24" s="464">
        <f>W25/K24</f>
        <v>1</v>
      </c>
    </row>
    <row r="25" spans="1:23" ht="13.5" thickBot="1">
      <c r="A25" s="249"/>
      <c r="B25" s="250"/>
      <c r="C25" s="250"/>
      <c r="D25" s="250"/>
      <c r="E25" s="69" t="s">
        <v>14</v>
      </c>
      <c r="F25" s="42">
        <v>65</v>
      </c>
      <c r="G25" s="69">
        <v>39</v>
      </c>
      <c r="H25" s="80">
        <v>12</v>
      </c>
      <c r="I25" s="69">
        <v>17</v>
      </c>
      <c r="J25" s="30">
        <v>9</v>
      </c>
      <c r="K25" s="335">
        <v>12</v>
      </c>
      <c r="L25" s="323">
        <v>2</v>
      </c>
      <c r="M25" s="287">
        <v>3</v>
      </c>
      <c r="N25" s="308">
        <v>4</v>
      </c>
      <c r="O25" s="287">
        <v>4</v>
      </c>
      <c r="P25" s="309">
        <v>4</v>
      </c>
      <c r="Q25" s="327">
        <v>4</v>
      </c>
      <c r="R25" s="403">
        <v>6</v>
      </c>
      <c r="S25" s="404">
        <v>8</v>
      </c>
      <c r="T25" s="404">
        <v>9</v>
      </c>
      <c r="U25" s="404">
        <v>9</v>
      </c>
      <c r="V25" s="404">
        <v>11</v>
      </c>
      <c r="W25" s="404">
        <v>12</v>
      </c>
    </row>
    <row r="26" spans="1:23" ht="13.5" thickTop="1">
      <c r="A26" s="251" t="s">
        <v>34</v>
      </c>
      <c r="B26" s="253"/>
      <c r="C26" s="253"/>
      <c r="D26" s="253"/>
      <c r="E26" s="71" t="s">
        <v>22</v>
      </c>
      <c r="F26" s="275">
        <v>0</v>
      </c>
      <c r="G26" s="71">
        <v>0</v>
      </c>
      <c r="H26" s="276">
        <v>1200</v>
      </c>
      <c r="I26" s="71">
        <v>3000</v>
      </c>
      <c r="J26" s="14">
        <v>3500</v>
      </c>
      <c r="K26" s="333">
        <v>3000</v>
      </c>
      <c r="L26" s="307">
        <f>L27/K26</f>
        <v>7.3999999999999996E-2</v>
      </c>
      <c r="M26" s="307">
        <f>M27/K26</f>
        <v>0.15166666666666667</v>
      </c>
      <c r="N26" s="307">
        <f>N27/K26</f>
        <v>0.22600000000000001</v>
      </c>
      <c r="O26" s="307">
        <f>O27/K26</f>
        <v>0.32266666666666666</v>
      </c>
      <c r="P26" s="307">
        <f>P27/K26</f>
        <v>0.41133333333333333</v>
      </c>
      <c r="Q26" s="355">
        <f>Q27/K26</f>
        <v>0.5003333333333333</v>
      </c>
      <c r="R26" s="464">
        <f>R27/K26</f>
        <v>0.59533333333333338</v>
      </c>
      <c r="S26" s="422">
        <f>S27/K26</f>
        <v>0.64133333333333331</v>
      </c>
      <c r="T26" s="422">
        <f>T27/K26</f>
        <v>0.72166666666666668</v>
      </c>
      <c r="U26" s="422">
        <f>U27/K26</f>
        <v>0.81066666666666665</v>
      </c>
      <c r="V26" s="464">
        <f>V27/K26</f>
        <v>0.93633333333333335</v>
      </c>
      <c r="W26" s="464">
        <f>W27/K26</f>
        <v>1.0033333333333334</v>
      </c>
    </row>
    <row r="27" spans="1:23" ht="13.5" thickBot="1">
      <c r="A27" s="246"/>
      <c r="B27" s="247"/>
      <c r="C27" s="247"/>
      <c r="D27" s="247"/>
      <c r="E27" s="87" t="s">
        <v>14</v>
      </c>
      <c r="F27" s="88">
        <v>0</v>
      </c>
      <c r="G27" s="87">
        <v>1553</v>
      </c>
      <c r="H27" s="68">
        <v>3006</v>
      </c>
      <c r="I27" s="87">
        <v>3436</v>
      </c>
      <c r="J27" s="19">
        <v>3144</v>
      </c>
      <c r="K27" s="335">
        <v>3010</v>
      </c>
      <c r="L27" s="279">
        <v>222</v>
      </c>
      <c r="M27" s="278">
        <v>455</v>
      </c>
      <c r="N27" s="280">
        <v>678</v>
      </c>
      <c r="O27" s="278">
        <v>968</v>
      </c>
      <c r="P27" s="312">
        <v>1234</v>
      </c>
      <c r="Q27" s="327">
        <v>1501</v>
      </c>
      <c r="R27" s="403">
        <v>1786</v>
      </c>
      <c r="S27" s="404">
        <v>1924</v>
      </c>
      <c r="T27" s="404">
        <v>2165</v>
      </c>
      <c r="U27" s="404">
        <v>2432</v>
      </c>
      <c r="V27" s="404">
        <v>2809</v>
      </c>
      <c r="W27" s="404">
        <v>3010</v>
      </c>
    </row>
    <row r="28" spans="1:23" ht="13.5" thickTop="1">
      <c r="A28" s="243" t="s">
        <v>6</v>
      </c>
      <c r="B28" s="250"/>
      <c r="C28" s="250"/>
      <c r="D28" s="250"/>
      <c r="E28" s="71" t="s">
        <v>22</v>
      </c>
      <c r="F28" s="275">
        <v>0</v>
      </c>
      <c r="G28" s="71">
        <v>0</v>
      </c>
      <c r="H28" s="276">
        <v>280</v>
      </c>
      <c r="I28" s="71">
        <v>188</v>
      </c>
      <c r="J28" s="14">
        <v>754</v>
      </c>
      <c r="K28" s="333">
        <v>950</v>
      </c>
      <c r="L28" s="307">
        <f>L29/K28</f>
        <v>3.7894736842105266E-2</v>
      </c>
      <c r="M28" s="307">
        <f>M29/K28</f>
        <v>6.9473684210526312E-2</v>
      </c>
      <c r="N28" s="307">
        <f>N29/K28</f>
        <v>0.10947368421052632</v>
      </c>
      <c r="O28" s="307">
        <f>O29/K28</f>
        <v>0.14842105263157895</v>
      </c>
      <c r="P28" s="307">
        <f>P29/K28</f>
        <v>0.18631578947368421</v>
      </c>
      <c r="Q28" s="307">
        <f>Q29/K28</f>
        <v>0.23684210526315788</v>
      </c>
      <c r="R28" s="464">
        <f>R29/K28</f>
        <v>0.67789473684210522</v>
      </c>
      <c r="S28" s="464">
        <f>S29/K28</f>
        <v>0.74315789473684213</v>
      </c>
      <c r="T28" s="464">
        <f>T29/K28</f>
        <v>0.77368421052631575</v>
      </c>
      <c r="U28" s="464">
        <f>U29/K28</f>
        <v>0.83473684210526311</v>
      </c>
      <c r="V28" s="422">
        <f>V29/K28</f>
        <v>0.91263157894736846</v>
      </c>
      <c r="W28" s="422">
        <f>W29/K28</f>
        <v>0.98736842105263156</v>
      </c>
    </row>
    <row r="29" spans="1:23" ht="13.5" thickBot="1">
      <c r="A29" s="246"/>
      <c r="B29" s="247"/>
      <c r="C29" s="247"/>
      <c r="D29" s="247"/>
      <c r="E29" s="87" t="s">
        <v>14</v>
      </c>
      <c r="F29" s="88">
        <v>0</v>
      </c>
      <c r="G29" s="87">
        <v>275</v>
      </c>
      <c r="H29" s="88">
        <v>361</v>
      </c>
      <c r="I29" s="87">
        <v>902</v>
      </c>
      <c r="J29" s="285">
        <v>1401</v>
      </c>
      <c r="K29" s="335">
        <v>938</v>
      </c>
      <c r="L29" s="279">
        <v>36</v>
      </c>
      <c r="M29" s="278">
        <v>66</v>
      </c>
      <c r="N29" s="280">
        <v>104</v>
      </c>
      <c r="O29" s="278">
        <v>141</v>
      </c>
      <c r="P29" s="312">
        <v>177</v>
      </c>
      <c r="Q29" s="326">
        <v>225</v>
      </c>
      <c r="R29" s="459">
        <v>644</v>
      </c>
      <c r="S29" s="404">
        <v>706</v>
      </c>
      <c r="T29" s="404">
        <v>735</v>
      </c>
      <c r="U29" s="404">
        <v>793</v>
      </c>
      <c r="V29" s="404">
        <v>867</v>
      </c>
      <c r="W29" s="404">
        <v>938</v>
      </c>
    </row>
    <row r="30" spans="1:23" ht="13.5" thickTop="1">
      <c r="A30" s="25"/>
      <c r="B30" s="25"/>
      <c r="C30" s="25"/>
      <c r="D30" s="25"/>
      <c r="E30" s="25"/>
      <c r="F30" s="36"/>
      <c r="G30" s="25"/>
      <c r="H30" s="25"/>
      <c r="I30" s="25"/>
      <c r="J30" s="40"/>
      <c r="K30" s="336"/>
      <c r="L30" s="41"/>
      <c r="M30" s="41"/>
      <c r="N30" s="41"/>
      <c r="O30" s="41"/>
      <c r="P30" s="41"/>
      <c r="Q30" s="25"/>
      <c r="R30" s="25"/>
    </row>
    <row r="31" spans="1:23">
      <c r="A31" s="25"/>
      <c r="B31" s="25"/>
      <c r="C31" s="25"/>
      <c r="D31" s="25"/>
      <c r="E31" s="25"/>
      <c r="F31" s="36"/>
      <c r="G31" s="25"/>
      <c r="H31" s="25"/>
      <c r="I31" s="25"/>
      <c r="J31" s="42"/>
      <c r="K31" s="41"/>
      <c r="L31" s="41"/>
      <c r="M31" s="41"/>
      <c r="N31" s="41"/>
      <c r="O31" s="41"/>
      <c r="P31" s="41"/>
      <c r="Q31" s="25"/>
      <c r="R31" s="25"/>
    </row>
    <row r="32" spans="1:23">
      <c r="A32" s="25"/>
      <c r="B32" s="25"/>
      <c r="C32" s="25"/>
      <c r="D32" s="25"/>
      <c r="E32" s="25"/>
      <c r="F32" s="36"/>
      <c r="G32" s="25"/>
      <c r="H32" s="25"/>
      <c r="I32" s="12"/>
      <c r="J32" s="43"/>
      <c r="K32" s="44"/>
      <c r="L32" s="44"/>
      <c r="M32" s="44"/>
      <c r="N32" s="44"/>
      <c r="O32" s="45"/>
      <c r="P32" s="45"/>
      <c r="Q32" s="25"/>
      <c r="R32" s="25"/>
    </row>
    <row r="33" spans="1:23">
      <c r="A33" s="25"/>
      <c r="B33" s="25"/>
      <c r="C33" s="25"/>
      <c r="D33" s="25"/>
      <c r="E33" s="25"/>
      <c r="F33" s="12"/>
      <c r="G33" s="12"/>
      <c r="H33" s="12"/>
      <c r="I33" s="12"/>
      <c r="J33" s="43"/>
      <c r="K33" s="44"/>
      <c r="L33" s="93"/>
      <c r="M33" s="93"/>
      <c r="N33" s="93"/>
      <c r="O33" s="93"/>
      <c r="P33" s="93"/>
      <c r="Q33" s="25"/>
      <c r="R33" s="25"/>
    </row>
    <row r="34" spans="1:23" ht="13.5" thickBot="1">
      <c r="A34" s="94"/>
      <c r="B34" s="16"/>
      <c r="C34" s="16"/>
      <c r="D34" s="16"/>
      <c r="E34" s="16"/>
      <c r="F34" s="18"/>
      <c r="G34" s="16"/>
      <c r="H34" s="16"/>
      <c r="I34" s="16"/>
      <c r="J34" s="88"/>
      <c r="K34" s="95"/>
      <c r="L34" s="96"/>
      <c r="M34" s="96"/>
      <c r="N34" s="96"/>
      <c r="O34" s="96"/>
      <c r="P34" s="96"/>
      <c r="Q34" s="16"/>
      <c r="R34" s="16"/>
    </row>
    <row r="35" spans="1:23" ht="14.25" thickTop="1" thickBot="1">
      <c r="A35" s="100"/>
      <c r="B35" s="102" t="s">
        <v>0</v>
      </c>
      <c r="C35" s="29"/>
      <c r="D35" s="29"/>
      <c r="E35" s="91"/>
      <c r="F35" s="103">
        <v>2002</v>
      </c>
      <c r="G35" s="104">
        <v>2003</v>
      </c>
      <c r="H35" s="103">
        <v>2004</v>
      </c>
      <c r="I35" s="104">
        <v>2005</v>
      </c>
      <c r="J35" s="105">
        <v>2006</v>
      </c>
      <c r="K35" s="6">
        <v>2007</v>
      </c>
      <c r="L35" s="237" t="s">
        <v>78</v>
      </c>
      <c r="M35" s="8" t="s">
        <v>79</v>
      </c>
      <c r="N35" s="9" t="s">
        <v>80</v>
      </c>
      <c r="O35" s="8" t="s">
        <v>81</v>
      </c>
      <c r="P35" s="10" t="s">
        <v>82</v>
      </c>
      <c r="Q35" s="238" t="s">
        <v>83</v>
      </c>
      <c r="R35" s="380" t="s">
        <v>88</v>
      </c>
      <c r="S35" s="379" t="s">
        <v>89</v>
      </c>
      <c r="T35" s="379" t="s">
        <v>90</v>
      </c>
      <c r="U35" s="379" t="s">
        <v>91</v>
      </c>
      <c r="V35" s="379" t="s">
        <v>92</v>
      </c>
      <c r="W35" s="379" t="s">
        <v>93</v>
      </c>
    </row>
    <row r="36" spans="1:23" ht="13.5" thickTop="1">
      <c r="A36" s="251" t="s">
        <v>84</v>
      </c>
      <c r="B36" s="253"/>
      <c r="C36" s="253"/>
      <c r="D36" s="253"/>
      <c r="E36" s="71" t="s">
        <v>22</v>
      </c>
      <c r="F36" s="275">
        <v>0</v>
      </c>
      <c r="G36" s="71">
        <v>0</v>
      </c>
      <c r="H36" s="276">
        <v>0</v>
      </c>
      <c r="I36" s="71">
        <v>0</v>
      </c>
      <c r="J36" s="14">
        <v>30</v>
      </c>
      <c r="K36" s="333">
        <v>30</v>
      </c>
      <c r="L36" s="307">
        <f>L37/K36</f>
        <v>-0.23333333333333334</v>
      </c>
      <c r="M36" s="307">
        <f>M37/K36</f>
        <v>-0.26666666666666666</v>
      </c>
      <c r="N36" s="307">
        <f>N37/K36</f>
        <v>-0.4</v>
      </c>
      <c r="O36" s="307">
        <f>O37/K36</f>
        <v>-0.5</v>
      </c>
      <c r="P36" s="307">
        <f>P37/K36</f>
        <v>-0.4</v>
      </c>
      <c r="Q36" s="307">
        <f>Q37/K36</f>
        <v>-6.6666666666666666E-2</v>
      </c>
      <c r="R36" s="440">
        <f>R37/K36</f>
        <v>0.16666666666666666</v>
      </c>
      <c r="S36" s="422">
        <f>S37/K36</f>
        <v>-0.23333333333333334</v>
      </c>
      <c r="T36" s="422">
        <f>T37/K36</f>
        <v>-0.46666666666666667</v>
      </c>
      <c r="U36" s="422">
        <f>U37/K36</f>
        <v>0.13333333333333333</v>
      </c>
      <c r="V36" s="422">
        <f>V37/K36</f>
        <v>-3.3333333333333333E-2</v>
      </c>
      <c r="W36" s="422">
        <f>W37/K36</f>
        <v>0.96666666666666667</v>
      </c>
    </row>
    <row r="37" spans="1:23" ht="13.5" thickBot="1">
      <c r="A37" s="246"/>
      <c r="B37" s="247"/>
      <c r="C37" s="247"/>
      <c r="D37" s="247"/>
      <c r="E37" s="87" t="s">
        <v>14</v>
      </c>
      <c r="F37" s="88">
        <v>0</v>
      </c>
      <c r="G37" s="87">
        <v>0</v>
      </c>
      <c r="H37" s="68">
        <v>0</v>
      </c>
      <c r="I37" s="87">
        <v>19</v>
      </c>
      <c r="J37" s="30">
        <v>16</v>
      </c>
      <c r="K37" s="334">
        <v>29</v>
      </c>
      <c r="L37" s="287">
        <v>-7</v>
      </c>
      <c r="M37" s="287">
        <v>-8</v>
      </c>
      <c r="N37" s="308">
        <v>-12</v>
      </c>
      <c r="O37" s="287">
        <v>-15</v>
      </c>
      <c r="P37" s="309">
        <v>-12</v>
      </c>
      <c r="Q37" s="310">
        <v>-2</v>
      </c>
      <c r="R37" s="120">
        <v>5</v>
      </c>
      <c r="S37" s="59">
        <v>-7</v>
      </c>
      <c r="T37" s="404">
        <v>-14</v>
      </c>
      <c r="U37" s="404">
        <v>4</v>
      </c>
      <c r="V37" s="404">
        <v>-1</v>
      </c>
      <c r="W37" s="404">
        <v>29</v>
      </c>
    </row>
    <row r="38" spans="1:23" ht="13.5" thickTop="1">
      <c r="A38" s="243" t="s">
        <v>35</v>
      </c>
      <c r="B38" s="250"/>
      <c r="C38" s="250"/>
      <c r="D38" s="250"/>
      <c r="E38" s="71" t="s">
        <v>22</v>
      </c>
      <c r="F38" s="275">
        <v>2600</v>
      </c>
      <c r="G38" s="71">
        <v>2446</v>
      </c>
      <c r="H38" s="276">
        <v>435</v>
      </c>
      <c r="I38" s="71">
        <v>125</v>
      </c>
      <c r="J38" s="14">
        <v>300</v>
      </c>
      <c r="K38" s="333">
        <v>350</v>
      </c>
      <c r="L38" s="307">
        <f>L39/K38</f>
        <v>2.5714285714285714E-2</v>
      </c>
      <c r="M38" s="307">
        <f>M39/K38</f>
        <v>5.1428571428571428E-2</v>
      </c>
      <c r="N38" s="307">
        <f>N39/K38</f>
        <v>0.15428571428571428</v>
      </c>
      <c r="O38" s="307">
        <f>O39/K38</f>
        <v>0.1657142857142857</v>
      </c>
      <c r="P38" s="307">
        <f>P39/K38</f>
        <v>0.18857142857142858</v>
      </c>
      <c r="Q38" s="307">
        <f>Q39/K38</f>
        <v>0.24571428571428572</v>
      </c>
      <c r="R38" s="458">
        <f>R39/K38</f>
        <v>0.25714285714285712</v>
      </c>
      <c r="S38" s="422">
        <f>S39/K38</f>
        <v>0.26571428571428574</v>
      </c>
      <c r="T38" s="422">
        <f>T39/K38</f>
        <v>0.28857142857142859</v>
      </c>
      <c r="U38" s="422">
        <f>U39/K38</f>
        <v>0.29142857142857143</v>
      </c>
      <c r="V38" s="422">
        <f>V39/K38</f>
        <v>0.31428571428571428</v>
      </c>
      <c r="W38" s="422">
        <f>W39/K38</f>
        <v>0.3342857142857143</v>
      </c>
    </row>
    <row r="39" spans="1:23" ht="13.5" thickBot="1">
      <c r="A39" s="249"/>
      <c r="B39" s="250"/>
      <c r="C39" s="250"/>
      <c r="D39" s="250"/>
      <c r="E39" s="69" t="s">
        <v>14</v>
      </c>
      <c r="F39" s="42">
        <v>1164</v>
      </c>
      <c r="G39" s="69">
        <v>962</v>
      </c>
      <c r="H39" s="80">
        <v>935</v>
      </c>
      <c r="I39" s="69">
        <v>370</v>
      </c>
      <c r="J39" s="19">
        <v>245</v>
      </c>
      <c r="K39" s="334">
        <v>117</v>
      </c>
      <c r="L39" s="278">
        <v>9</v>
      </c>
      <c r="M39" s="278">
        <v>18</v>
      </c>
      <c r="N39" s="280">
        <v>54</v>
      </c>
      <c r="O39" s="278">
        <v>58</v>
      </c>
      <c r="P39" s="312">
        <v>66</v>
      </c>
      <c r="Q39" s="313">
        <v>86</v>
      </c>
      <c r="R39" s="403">
        <v>90</v>
      </c>
      <c r="S39" s="404">
        <v>93</v>
      </c>
      <c r="T39" s="404">
        <v>101</v>
      </c>
      <c r="U39" s="404">
        <v>102</v>
      </c>
      <c r="V39" s="404">
        <v>110</v>
      </c>
      <c r="W39" s="404">
        <v>117</v>
      </c>
    </row>
    <row r="40" spans="1:23" ht="13.5" thickTop="1">
      <c r="A40" s="251" t="s">
        <v>36</v>
      </c>
      <c r="B40" s="253"/>
      <c r="C40" s="253"/>
      <c r="D40" s="253"/>
      <c r="E40" s="71" t="s">
        <v>22</v>
      </c>
      <c r="F40" s="275">
        <v>2600</v>
      </c>
      <c r="G40" s="71">
        <v>2446</v>
      </c>
      <c r="H40" s="276">
        <v>435</v>
      </c>
      <c r="I40" s="71">
        <v>460</v>
      </c>
      <c r="J40" s="14">
        <v>400</v>
      </c>
      <c r="K40" s="333">
        <v>400</v>
      </c>
      <c r="L40" s="307">
        <f>L41/K40</f>
        <v>7.4999999999999997E-2</v>
      </c>
      <c r="M40" s="307">
        <f>M41/K40</f>
        <v>0.12</v>
      </c>
      <c r="N40" s="311">
        <f>N41/K40</f>
        <v>0.155</v>
      </c>
      <c r="O40" s="307">
        <f>O41/K40</f>
        <v>0.24</v>
      </c>
      <c r="P40" s="315">
        <f>P41/K40</f>
        <v>0.29499999999999998</v>
      </c>
      <c r="Q40" s="315">
        <f>Q41/K40</f>
        <v>0.34499999999999997</v>
      </c>
      <c r="R40" s="440">
        <f>R41/K40</f>
        <v>0.36</v>
      </c>
      <c r="S40" s="422">
        <f>S41/K40</f>
        <v>0.4975</v>
      </c>
      <c r="T40" s="422">
        <f>T41/K40</f>
        <v>0.54249999999999998</v>
      </c>
      <c r="U40" s="422">
        <f>U41/K40</f>
        <v>0.63749999999999996</v>
      </c>
      <c r="V40" s="422">
        <f>V41/K40</f>
        <v>0.71250000000000002</v>
      </c>
      <c r="W40" s="422">
        <f>W41/K40</f>
        <v>0.76249999999999996</v>
      </c>
    </row>
    <row r="41" spans="1:23" ht="13.5" thickBot="1">
      <c r="A41" s="246"/>
      <c r="B41" s="247"/>
      <c r="C41" s="247"/>
      <c r="D41" s="247"/>
      <c r="E41" s="87" t="s">
        <v>14</v>
      </c>
      <c r="F41" s="88">
        <v>1163</v>
      </c>
      <c r="G41" s="87">
        <v>962</v>
      </c>
      <c r="H41" s="68">
        <v>935</v>
      </c>
      <c r="I41" s="87">
        <v>285</v>
      </c>
      <c r="J41" s="30">
        <v>331</v>
      </c>
      <c r="K41" s="334">
        <v>305</v>
      </c>
      <c r="L41" s="287">
        <v>30</v>
      </c>
      <c r="M41" s="287">
        <v>48</v>
      </c>
      <c r="N41" s="308">
        <v>62</v>
      </c>
      <c r="O41" s="287">
        <v>96</v>
      </c>
      <c r="P41" s="309">
        <v>118</v>
      </c>
      <c r="Q41" s="310">
        <v>138</v>
      </c>
      <c r="R41" s="406">
        <v>144</v>
      </c>
      <c r="S41" s="404">
        <v>199</v>
      </c>
      <c r="T41" s="404">
        <v>217</v>
      </c>
      <c r="U41" s="404">
        <v>255</v>
      </c>
      <c r="V41" s="404">
        <v>285</v>
      </c>
      <c r="W41" s="404">
        <v>305</v>
      </c>
    </row>
    <row r="42" spans="1:23" ht="13.5" thickTop="1">
      <c r="A42" s="243" t="s">
        <v>37</v>
      </c>
      <c r="B42" s="250"/>
      <c r="C42" s="250"/>
      <c r="D42" s="250"/>
      <c r="E42" s="71" t="s">
        <v>22</v>
      </c>
      <c r="F42" s="275">
        <v>5500</v>
      </c>
      <c r="G42" s="71">
        <v>5175</v>
      </c>
      <c r="H42" s="276">
        <v>4000</v>
      </c>
      <c r="I42" s="71">
        <v>2772</v>
      </c>
      <c r="J42" s="14">
        <v>2426</v>
      </c>
      <c r="K42" s="333">
        <v>2600</v>
      </c>
      <c r="L42" s="356">
        <f>L43/K42</f>
        <v>0.16807692307692307</v>
      </c>
      <c r="M42" s="356">
        <f>M43/K42</f>
        <v>0.19961538461538461</v>
      </c>
      <c r="N42" s="356">
        <f>N43/K42</f>
        <v>0.31115384615384617</v>
      </c>
      <c r="O42" s="356">
        <f>O43/K42</f>
        <v>0.42115384615384616</v>
      </c>
      <c r="P42" s="356">
        <f>P43/K42</f>
        <v>0.67192307692307696</v>
      </c>
      <c r="Q42" s="356">
        <f>Q43/K42</f>
        <v>0.70076923076923081</v>
      </c>
      <c r="R42" s="457">
        <f>R43/K42</f>
        <v>0.77346153846153842</v>
      </c>
      <c r="S42" s="464">
        <f>S43/K42</f>
        <v>0.81</v>
      </c>
      <c r="T42" s="464">
        <f>T43/K42</f>
        <v>0.83499999999999996</v>
      </c>
      <c r="U42" s="464">
        <f>U43/K42</f>
        <v>0.89115384615384619</v>
      </c>
      <c r="V42" s="422">
        <f>V43/K42</f>
        <v>0.89538461538461533</v>
      </c>
      <c r="W42" s="464">
        <f>W43/K42</f>
        <v>1.0184615384615385</v>
      </c>
    </row>
    <row r="43" spans="1:23" ht="13.5" thickBot="1">
      <c r="A43" s="249"/>
      <c r="B43" s="250"/>
      <c r="C43" s="250"/>
      <c r="D43" s="250"/>
      <c r="E43" s="69" t="s">
        <v>14</v>
      </c>
      <c r="F43" s="42">
        <v>21757</v>
      </c>
      <c r="G43" s="69">
        <v>6832</v>
      </c>
      <c r="H43" s="80">
        <v>3102</v>
      </c>
      <c r="I43" s="69">
        <v>3142</v>
      </c>
      <c r="J43" s="19">
        <v>2990</v>
      </c>
      <c r="K43" s="334">
        <v>2648</v>
      </c>
      <c r="L43" s="278">
        <v>437</v>
      </c>
      <c r="M43" s="278">
        <v>519</v>
      </c>
      <c r="N43" s="280">
        <v>809</v>
      </c>
      <c r="O43" s="278">
        <v>1095</v>
      </c>
      <c r="P43" s="312">
        <v>1747</v>
      </c>
      <c r="Q43" s="313">
        <v>1822</v>
      </c>
      <c r="R43" s="403">
        <v>2011</v>
      </c>
      <c r="S43" s="404">
        <v>2106</v>
      </c>
      <c r="T43" s="404">
        <v>2171</v>
      </c>
      <c r="U43" s="404">
        <v>2317</v>
      </c>
      <c r="V43" s="404">
        <v>2328</v>
      </c>
      <c r="W43" s="404">
        <v>2648</v>
      </c>
    </row>
    <row r="44" spans="1:23" ht="13.5" thickTop="1">
      <c r="A44" s="251" t="s">
        <v>2</v>
      </c>
      <c r="B44" s="253"/>
      <c r="C44" s="253"/>
      <c r="D44" s="253"/>
      <c r="E44" s="71" t="s">
        <v>22</v>
      </c>
      <c r="F44" s="275">
        <v>7600</v>
      </c>
      <c r="G44" s="71">
        <v>7150</v>
      </c>
      <c r="H44" s="276">
        <v>3000</v>
      </c>
      <c r="I44" s="71">
        <v>2533</v>
      </c>
      <c r="J44" s="14">
        <v>4005</v>
      </c>
      <c r="K44" s="333">
        <v>2000</v>
      </c>
      <c r="L44" s="307">
        <f>L45/K44</f>
        <v>4.2999999999999997E-2</v>
      </c>
      <c r="M44" s="307">
        <f>M45/K44</f>
        <v>0.11799999999999999</v>
      </c>
      <c r="N44" s="355">
        <f>N45/K44</f>
        <v>0.25950000000000001</v>
      </c>
      <c r="O44" s="307">
        <f>O45/K44</f>
        <v>0.25950000000000001</v>
      </c>
      <c r="P44" s="355">
        <f>P45/K44</f>
        <v>0.4415</v>
      </c>
      <c r="Q44" s="311">
        <f>Q45/K44</f>
        <v>0.497</v>
      </c>
      <c r="R44" s="440">
        <f>R45/K44</f>
        <v>0.54049999999999998</v>
      </c>
      <c r="S44" s="464">
        <f>S45/K44</f>
        <v>0.66549999999999998</v>
      </c>
      <c r="T44" s="464">
        <f>T45/K44</f>
        <v>0.75349999999999995</v>
      </c>
      <c r="U44" s="464">
        <f>U45/K44</f>
        <v>0.86399999999999999</v>
      </c>
      <c r="V44" s="422">
        <f>V45/K44</f>
        <v>1.0289999999999999</v>
      </c>
      <c r="W44" s="464">
        <f>W45/K44</f>
        <v>1.0469999999999999</v>
      </c>
    </row>
    <row r="45" spans="1:23" ht="13.5" thickBot="1">
      <c r="A45" s="246"/>
      <c r="B45" s="247"/>
      <c r="C45" s="247"/>
      <c r="D45" s="247"/>
      <c r="E45" s="87" t="s">
        <v>14</v>
      </c>
      <c r="F45" s="88">
        <v>4850</v>
      </c>
      <c r="G45" s="87">
        <v>3561</v>
      </c>
      <c r="H45" s="68">
        <v>2673</v>
      </c>
      <c r="I45" s="87">
        <v>2716</v>
      </c>
      <c r="J45" s="30">
        <v>3780</v>
      </c>
      <c r="K45" s="334">
        <v>2094</v>
      </c>
      <c r="L45" s="287">
        <v>86</v>
      </c>
      <c r="M45" s="287">
        <v>236</v>
      </c>
      <c r="N45" s="308">
        <v>519</v>
      </c>
      <c r="O45" s="287">
        <v>519</v>
      </c>
      <c r="P45" s="309">
        <v>883</v>
      </c>
      <c r="Q45" s="310">
        <v>994</v>
      </c>
      <c r="R45" s="406">
        <v>1081</v>
      </c>
      <c r="S45" s="404">
        <v>1331</v>
      </c>
      <c r="T45" s="404">
        <v>1507</v>
      </c>
      <c r="U45" s="404">
        <v>1728</v>
      </c>
      <c r="V45" s="404">
        <v>2058</v>
      </c>
      <c r="W45" s="404">
        <v>2094</v>
      </c>
    </row>
    <row r="46" spans="1:23" ht="13.5" thickTop="1">
      <c r="A46" s="243" t="s">
        <v>38</v>
      </c>
      <c r="B46" s="250"/>
      <c r="C46" s="250"/>
      <c r="D46" s="250"/>
      <c r="E46" s="71" t="s">
        <v>22</v>
      </c>
      <c r="F46" s="275">
        <v>3500</v>
      </c>
      <c r="G46" s="71">
        <v>3292</v>
      </c>
      <c r="H46" s="276">
        <v>3000</v>
      </c>
      <c r="I46" s="71">
        <v>2112</v>
      </c>
      <c r="J46" s="14">
        <v>2306</v>
      </c>
      <c r="K46" s="333">
        <v>2870</v>
      </c>
      <c r="L46" s="307">
        <f>L47/K46</f>
        <v>7.526132404181185E-2</v>
      </c>
      <c r="M46" s="307">
        <f>M47/K46</f>
        <v>0.14111498257839722</v>
      </c>
      <c r="N46" s="307">
        <f>N47/K46</f>
        <v>0.20522648083623693</v>
      </c>
      <c r="O46" s="307">
        <f>O47/K46</f>
        <v>0.25679442508710804</v>
      </c>
      <c r="P46" s="307">
        <f>P47/K46</f>
        <v>0.31498257839721255</v>
      </c>
      <c r="Q46" s="307">
        <f>Q47/K46</f>
        <v>0.37177700348432058</v>
      </c>
      <c r="R46" s="458">
        <f>R47/K46</f>
        <v>0.41428571428571431</v>
      </c>
      <c r="S46" s="422">
        <f>S47/K46</f>
        <v>0.47212543554006969</v>
      </c>
      <c r="T46" s="422">
        <f>T47/K46</f>
        <v>0.51777003484320561</v>
      </c>
      <c r="U46" s="422">
        <f>U47/K46</f>
        <v>0.54599303135888499</v>
      </c>
      <c r="V46" s="422">
        <f>V47/K46</f>
        <v>0.62020905923344949</v>
      </c>
      <c r="W46" s="422">
        <f>W47/K46</f>
        <v>0.67909407665505228</v>
      </c>
    </row>
    <row r="47" spans="1:23" ht="13.5" thickBot="1">
      <c r="A47" s="249"/>
      <c r="B47" s="250"/>
      <c r="C47" s="250"/>
      <c r="D47" s="250"/>
      <c r="E47" s="69" t="s">
        <v>14</v>
      </c>
      <c r="F47" s="42">
        <v>2399</v>
      </c>
      <c r="G47" s="69">
        <v>2118</v>
      </c>
      <c r="H47" s="80">
        <v>2339</v>
      </c>
      <c r="I47" s="69">
        <v>2205</v>
      </c>
      <c r="J47" s="19">
        <v>2143</v>
      </c>
      <c r="K47" s="334">
        <v>1949</v>
      </c>
      <c r="L47" s="278">
        <v>216</v>
      </c>
      <c r="M47" s="278">
        <v>405</v>
      </c>
      <c r="N47" s="280">
        <v>589</v>
      </c>
      <c r="O47" s="374">
        <v>737</v>
      </c>
      <c r="P47" s="312">
        <v>904</v>
      </c>
      <c r="Q47" s="313">
        <v>1067</v>
      </c>
      <c r="R47" s="403">
        <v>1189</v>
      </c>
      <c r="S47" s="404">
        <v>1355</v>
      </c>
      <c r="T47" s="404">
        <v>1486</v>
      </c>
      <c r="U47" s="404">
        <v>1567</v>
      </c>
      <c r="V47" s="404">
        <v>1780</v>
      </c>
      <c r="W47" s="404">
        <v>1949</v>
      </c>
    </row>
    <row r="48" spans="1:23" ht="13.5" thickTop="1">
      <c r="A48" s="251" t="s">
        <v>39</v>
      </c>
      <c r="B48" s="253"/>
      <c r="C48" s="253"/>
      <c r="D48" s="253"/>
      <c r="E48" s="71" t="s">
        <v>22</v>
      </c>
      <c r="F48" s="275">
        <v>0</v>
      </c>
      <c r="G48" s="71">
        <v>0</v>
      </c>
      <c r="H48" s="276">
        <v>0</v>
      </c>
      <c r="I48" s="71">
        <v>0</v>
      </c>
      <c r="J48" s="14">
        <v>0</v>
      </c>
      <c r="K48" s="333">
        <v>100</v>
      </c>
      <c r="L48" s="307">
        <f>L49/K48</f>
        <v>0.06</v>
      </c>
      <c r="M48" s="307">
        <f>M49/K48</f>
        <v>0.08</v>
      </c>
      <c r="N48" s="307">
        <f>N49/K48</f>
        <v>0.14000000000000001</v>
      </c>
      <c r="O48" s="307">
        <f>O49/K48</f>
        <v>0.25</v>
      </c>
      <c r="P48" s="307">
        <f>P49/K48</f>
        <v>0.27</v>
      </c>
      <c r="Q48" s="307">
        <f>Q49/K48</f>
        <v>0.43</v>
      </c>
      <c r="R48" s="440">
        <f>R49/K48</f>
        <v>0.44</v>
      </c>
      <c r="S48" s="422">
        <f>S49/K48</f>
        <v>0.52</v>
      </c>
      <c r="T48" s="422">
        <f>T49/K48</f>
        <v>0.52</v>
      </c>
      <c r="U48" s="422">
        <f>U49/K48</f>
        <v>0.54</v>
      </c>
      <c r="V48" s="422">
        <f>V49/K48</f>
        <v>0.56000000000000005</v>
      </c>
      <c r="W48" s="422">
        <f>W49/K48</f>
        <v>0.57999999999999996</v>
      </c>
    </row>
    <row r="49" spans="1:23" ht="13.5" thickBot="1">
      <c r="A49" s="246"/>
      <c r="B49" s="247"/>
      <c r="C49" s="247"/>
      <c r="D49" s="247"/>
      <c r="E49" s="87" t="s">
        <v>14</v>
      </c>
      <c r="F49" s="88">
        <v>0</v>
      </c>
      <c r="G49" s="87">
        <v>0</v>
      </c>
      <c r="H49" s="68">
        <v>0</v>
      </c>
      <c r="I49" s="87">
        <v>0</v>
      </c>
      <c r="J49" s="30">
        <v>0</v>
      </c>
      <c r="K49" s="334">
        <v>58</v>
      </c>
      <c r="L49" s="287">
        <v>6</v>
      </c>
      <c r="M49" s="287">
        <v>8</v>
      </c>
      <c r="N49" s="308">
        <v>14</v>
      </c>
      <c r="O49" s="374">
        <v>25</v>
      </c>
      <c r="P49" s="309">
        <v>27</v>
      </c>
      <c r="Q49" s="310">
        <v>43</v>
      </c>
      <c r="R49" s="406">
        <v>44</v>
      </c>
      <c r="S49" s="404">
        <v>52</v>
      </c>
      <c r="T49" s="404">
        <v>52</v>
      </c>
      <c r="U49" s="404">
        <v>54</v>
      </c>
      <c r="V49" s="404">
        <v>56</v>
      </c>
      <c r="W49" s="404">
        <v>58</v>
      </c>
    </row>
    <row r="50" spans="1:23" ht="13.5" thickTop="1">
      <c r="A50" s="243" t="s">
        <v>40</v>
      </c>
      <c r="B50" s="250"/>
      <c r="C50" s="250"/>
      <c r="D50" s="250"/>
      <c r="E50" s="71" t="s">
        <v>22</v>
      </c>
      <c r="F50" s="275">
        <v>0</v>
      </c>
      <c r="G50" s="71">
        <v>0</v>
      </c>
      <c r="H50" s="276">
        <v>0</v>
      </c>
      <c r="I50" s="71">
        <v>0</v>
      </c>
      <c r="J50" s="14">
        <v>0</v>
      </c>
      <c r="K50" s="337">
        <v>100</v>
      </c>
      <c r="L50" s="357">
        <f>L51/K50</f>
        <v>0.25</v>
      </c>
      <c r="M50" s="357">
        <f>M51/K50</f>
        <v>0.28999999999999998</v>
      </c>
      <c r="N50" s="368">
        <f>N51/K50</f>
        <v>0.31</v>
      </c>
      <c r="O50" s="355">
        <f>O51/K50</f>
        <v>0.43</v>
      </c>
      <c r="P50" s="355">
        <f>P51/K50</f>
        <v>0.56000000000000005</v>
      </c>
      <c r="Q50" s="355">
        <f>Q51/K50</f>
        <v>0.78</v>
      </c>
      <c r="R50" s="457">
        <f>R51/K50</f>
        <v>0.86</v>
      </c>
      <c r="S50" s="464">
        <f>S51/K50</f>
        <v>0.89</v>
      </c>
      <c r="T50" s="464">
        <f>T51/K50</f>
        <v>0.93</v>
      </c>
      <c r="U50" s="464">
        <f>U51/K50</f>
        <v>0.93</v>
      </c>
      <c r="V50" s="464">
        <f>V51/K50</f>
        <v>0.99</v>
      </c>
      <c r="W50" s="464">
        <f>W51/K50</f>
        <v>1.05</v>
      </c>
    </row>
    <row r="51" spans="1:23" ht="13.5" thickBot="1">
      <c r="A51" s="249"/>
      <c r="B51" s="250"/>
      <c r="C51" s="250"/>
      <c r="D51" s="250"/>
      <c r="E51" s="69" t="s">
        <v>14</v>
      </c>
      <c r="F51" s="42">
        <v>0</v>
      </c>
      <c r="G51" s="69">
        <v>0</v>
      </c>
      <c r="H51" s="80">
        <v>0</v>
      </c>
      <c r="I51" s="69">
        <v>0</v>
      </c>
      <c r="J51" s="19">
        <v>0</v>
      </c>
      <c r="K51" s="334">
        <v>105</v>
      </c>
      <c r="L51" s="278">
        <v>25</v>
      </c>
      <c r="M51" s="278">
        <v>29</v>
      </c>
      <c r="N51" s="280">
        <v>31</v>
      </c>
      <c r="O51" s="374">
        <v>43</v>
      </c>
      <c r="P51" s="312">
        <v>56</v>
      </c>
      <c r="Q51" s="313">
        <v>78</v>
      </c>
      <c r="R51" s="403">
        <v>86</v>
      </c>
      <c r="S51" s="404">
        <v>89</v>
      </c>
      <c r="T51" s="404">
        <v>93</v>
      </c>
      <c r="U51" s="404">
        <v>93</v>
      </c>
      <c r="V51" s="404">
        <v>99</v>
      </c>
      <c r="W51" s="404">
        <v>105</v>
      </c>
    </row>
    <row r="52" spans="1:23" ht="13.5" thickTop="1">
      <c r="A52" s="251" t="s">
        <v>3</v>
      </c>
      <c r="B52" s="253"/>
      <c r="C52" s="253"/>
      <c r="D52" s="253"/>
      <c r="E52" s="71" t="s">
        <v>22</v>
      </c>
      <c r="F52" s="275">
        <v>4800</v>
      </c>
      <c r="G52" s="71">
        <v>4515</v>
      </c>
      <c r="H52" s="276">
        <v>2300</v>
      </c>
      <c r="I52" s="71">
        <v>5700</v>
      </c>
      <c r="J52" s="14">
        <v>6308</v>
      </c>
      <c r="K52" s="333">
        <v>8900</v>
      </c>
      <c r="L52" s="318">
        <f>L53/K52</f>
        <v>7.5056179775280896E-2</v>
      </c>
      <c r="M52" s="318">
        <v>0.14000000000000001</v>
      </c>
      <c r="N52" s="316">
        <f>N53/K52</f>
        <v>0.21303370786516854</v>
      </c>
      <c r="O52" s="307">
        <f>O53/K52</f>
        <v>0.28662921348314607</v>
      </c>
      <c r="P52" s="307">
        <f>P53/K52</f>
        <v>0.37831460674157302</v>
      </c>
      <c r="Q52" s="307">
        <f>Q53/K52</f>
        <v>0.44202247191011235</v>
      </c>
      <c r="R52" s="440">
        <f>R53/K52</f>
        <v>0.52483146067415731</v>
      </c>
      <c r="S52" s="422">
        <f>S53/K52</f>
        <v>0.60370786516853936</v>
      </c>
      <c r="T52" s="422">
        <f>T53/K52</f>
        <v>0.65865168539325847</v>
      </c>
      <c r="U52" s="422">
        <f>U53/K52</f>
        <v>0.74337078651685395</v>
      </c>
      <c r="V52" s="422">
        <f>V53/K52</f>
        <v>0.83606741573033705</v>
      </c>
      <c r="W52" s="422">
        <f>W53/K52</f>
        <v>0.94606741573033704</v>
      </c>
    </row>
    <row r="53" spans="1:23" ht="13.5" thickBot="1">
      <c r="A53" s="246"/>
      <c r="B53" s="247"/>
      <c r="C53" s="247"/>
      <c r="D53" s="247"/>
      <c r="E53" s="87" t="s">
        <v>14</v>
      </c>
      <c r="F53" s="88">
        <v>6538</v>
      </c>
      <c r="G53" s="87">
        <v>4831</v>
      </c>
      <c r="H53" s="68">
        <v>5668</v>
      </c>
      <c r="I53" s="87">
        <v>6598</v>
      </c>
      <c r="J53" s="30">
        <v>6032</v>
      </c>
      <c r="K53" s="334">
        <v>8420</v>
      </c>
      <c r="L53" s="278">
        <v>668</v>
      </c>
      <c r="M53" s="278">
        <v>1264</v>
      </c>
      <c r="N53" s="280">
        <v>1896</v>
      </c>
      <c r="O53" s="278">
        <v>2551</v>
      </c>
      <c r="P53" s="312">
        <v>3367</v>
      </c>
      <c r="Q53" s="310">
        <v>3934</v>
      </c>
      <c r="R53" s="406">
        <v>4671</v>
      </c>
      <c r="S53" s="404">
        <v>5373</v>
      </c>
      <c r="T53" s="404">
        <v>5862</v>
      </c>
      <c r="U53" s="404">
        <v>6616</v>
      </c>
      <c r="V53" s="404">
        <v>7441</v>
      </c>
      <c r="W53" s="404">
        <v>8420</v>
      </c>
    </row>
    <row r="54" spans="1:23" ht="13.5" thickTop="1">
      <c r="A54" s="254" t="s">
        <v>41</v>
      </c>
      <c r="B54" s="255"/>
      <c r="C54" s="255"/>
      <c r="D54" s="256"/>
      <c r="E54" s="71" t="s">
        <v>22</v>
      </c>
      <c r="F54" s="14">
        <v>0</v>
      </c>
      <c r="G54" s="71">
        <v>0</v>
      </c>
      <c r="H54" s="71">
        <v>0</v>
      </c>
      <c r="I54" s="71">
        <v>1890</v>
      </c>
      <c r="J54" s="14">
        <v>1000</v>
      </c>
      <c r="K54" s="338">
        <v>600</v>
      </c>
      <c r="L54" s="14">
        <f>L55/K54</f>
        <v>0</v>
      </c>
      <c r="M54" s="14">
        <f>M55/K54</f>
        <v>0</v>
      </c>
      <c r="N54" s="14">
        <f>N55/K54</f>
        <v>0</v>
      </c>
      <c r="O54" s="14">
        <v>0</v>
      </c>
      <c r="P54" s="14">
        <v>0</v>
      </c>
      <c r="Q54" s="14">
        <v>0</v>
      </c>
      <c r="R54" s="401">
        <v>0</v>
      </c>
      <c r="S54" s="465">
        <v>0</v>
      </c>
      <c r="T54" s="465">
        <v>0</v>
      </c>
      <c r="U54" s="465">
        <v>0</v>
      </c>
      <c r="V54" s="422">
        <f>V55/K54</f>
        <v>0.16833333333333333</v>
      </c>
      <c r="W54" s="422">
        <f>W55/K54</f>
        <v>0.35</v>
      </c>
    </row>
    <row r="55" spans="1:23" ht="13.5" thickBot="1">
      <c r="A55" s="257"/>
      <c r="B55" s="258"/>
      <c r="C55" s="258"/>
      <c r="D55" s="259"/>
      <c r="E55" s="286" t="s">
        <v>14</v>
      </c>
      <c r="F55" s="287">
        <v>0</v>
      </c>
      <c r="G55" s="286">
        <v>0</v>
      </c>
      <c r="H55" s="286">
        <v>0</v>
      </c>
      <c r="I55" s="286">
        <v>1427</v>
      </c>
      <c r="J55" s="287">
        <v>730</v>
      </c>
      <c r="K55" s="339">
        <v>210</v>
      </c>
      <c r="L55" s="287">
        <v>0</v>
      </c>
      <c r="M55" s="287">
        <v>0</v>
      </c>
      <c r="N55" s="287">
        <v>0</v>
      </c>
      <c r="O55" s="287">
        <v>0</v>
      </c>
      <c r="P55" s="287">
        <v>0</v>
      </c>
      <c r="Q55" s="313">
        <v>0</v>
      </c>
      <c r="R55" s="403">
        <v>0</v>
      </c>
      <c r="S55" s="404">
        <v>0</v>
      </c>
      <c r="T55" s="404">
        <v>0</v>
      </c>
      <c r="U55" s="404">
        <v>0</v>
      </c>
      <c r="V55" s="404">
        <v>101</v>
      </c>
      <c r="W55" s="404">
        <v>210</v>
      </c>
    </row>
    <row r="56" spans="1:23" ht="13.5" thickTop="1">
      <c r="A56" s="254" t="s">
        <v>42</v>
      </c>
      <c r="B56" s="255"/>
      <c r="C56" s="255"/>
      <c r="D56" s="256"/>
      <c r="E56" s="71" t="s">
        <v>22</v>
      </c>
      <c r="F56" s="14">
        <v>0</v>
      </c>
      <c r="G56" s="71">
        <v>0</v>
      </c>
      <c r="H56" s="71">
        <v>0</v>
      </c>
      <c r="I56" s="71">
        <v>950</v>
      </c>
      <c r="J56" s="14">
        <v>150</v>
      </c>
      <c r="K56" s="338">
        <v>100</v>
      </c>
      <c r="L56" s="14">
        <f>L57/K56</f>
        <v>0</v>
      </c>
      <c r="M56" s="357">
        <f>M57/K56</f>
        <v>0.2</v>
      </c>
      <c r="N56" s="355">
        <f>N57/K56</f>
        <v>0.39</v>
      </c>
      <c r="O56" s="355">
        <f>O57/K56</f>
        <v>0.39</v>
      </c>
      <c r="P56" s="355">
        <f>P57/K56</f>
        <v>0.43</v>
      </c>
      <c r="Q56" s="307">
        <f>Q57/K56</f>
        <v>0.43</v>
      </c>
      <c r="R56" s="440">
        <f>R57/K56</f>
        <v>0.46</v>
      </c>
      <c r="S56" s="422">
        <f>S57/K56</f>
        <v>0.49</v>
      </c>
      <c r="T56" s="422">
        <f>T57/K56</f>
        <v>0.49</v>
      </c>
      <c r="U56" s="422">
        <f>U57/K56</f>
        <v>0.49</v>
      </c>
      <c r="V56" s="422">
        <f>V57/K56</f>
        <v>0.49</v>
      </c>
      <c r="W56" s="422">
        <f>W57/K56</f>
        <v>0.49</v>
      </c>
    </row>
    <row r="57" spans="1:23" ht="13.5" thickBot="1">
      <c r="A57" s="260"/>
      <c r="B57" s="261"/>
      <c r="C57" s="261"/>
      <c r="D57" s="262"/>
      <c r="E57" s="281" t="s">
        <v>14</v>
      </c>
      <c r="F57" s="278">
        <v>0</v>
      </c>
      <c r="G57" s="281">
        <v>0</v>
      </c>
      <c r="H57" s="281">
        <v>0</v>
      </c>
      <c r="I57" s="281">
        <v>30</v>
      </c>
      <c r="J57" s="278">
        <v>129</v>
      </c>
      <c r="K57" s="335">
        <v>49</v>
      </c>
      <c r="L57" s="278">
        <v>0</v>
      </c>
      <c r="M57" s="278">
        <v>20</v>
      </c>
      <c r="N57" s="375">
        <v>39</v>
      </c>
      <c r="O57" s="374">
        <v>39</v>
      </c>
      <c r="P57" s="278">
        <v>43</v>
      </c>
      <c r="Q57" s="400">
        <v>43</v>
      </c>
      <c r="R57" s="406">
        <v>46</v>
      </c>
      <c r="S57" s="404">
        <v>49</v>
      </c>
      <c r="T57" s="404">
        <v>49</v>
      </c>
      <c r="U57" s="404">
        <v>49</v>
      </c>
      <c r="V57" s="404">
        <v>49</v>
      </c>
      <c r="W57" s="404">
        <v>49</v>
      </c>
    </row>
    <row r="58" spans="1:23" ht="13.5" thickTop="1">
      <c r="A58" s="257" t="s">
        <v>43</v>
      </c>
      <c r="B58" s="258"/>
      <c r="C58" s="258"/>
      <c r="D58" s="259"/>
      <c r="E58" s="288" t="s">
        <v>22</v>
      </c>
      <c r="F58" s="289">
        <v>1900</v>
      </c>
      <c r="G58" s="288">
        <v>1787</v>
      </c>
      <c r="H58" s="288">
        <v>885</v>
      </c>
      <c r="I58" s="288">
        <v>890</v>
      </c>
      <c r="J58" s="289">
        <v>630</v>
      </c>
      <c r="K58" s="340">
        <v>750</v>
      </c>
      <c r="L58" s="352">
        <f>L59/K58</f>
        <v>6.5333333333333327E-2</v>
      </c>
      <c r="M58" s="317">
        <f>M59/K58</f>
        <v>7.1999999999999995E-2</v>
      </c>
      <c r="N58" s="307">
        <f>N59/K58</f>
        <v>9.8666666666666666E-2</v>
      </c>
      <c r="O58" s="307">
        <f>O59/K58</f>
        <v>0.184</v>
      </c>
      <c r="P58" s="307">
        <f>P59/K58</f>
        <v>0.28133333333333332</v>
      </c>
      <c r="Q58" s="307">
        <f>Q59/K58</f>
        <v>0.28933333333333333</v>
      </c>
      <c r="R58" s="458">
        <f>R59/K58</f>
        <v>0.3</v>
      </c>
      <c r="S58" s="422">
        <f>S59/K58</f>
        <v>0.39200000000000002</v>
      </c>
      <c r="T58" s="422">
        <f>T59/K58</f>
        <v>0.432</v>
      </c>
      <c r="U58" s="422">
        <f>U59/K58</f>
        <v>0.46533333333333332</v>
      </c>
      <c r="V58" s="422">
        <f>V59/K58</f>
        <v>0.52933333333333332</v>
      </c>
      <c r="W58" s="422">
        <f>W59/K58</f>
        <v>0.61599999999999999</v>
      </c>
    </row>
    <row r="59" spans="1:23" ht="13.5" thickBot="1">
      <c r="A59" s="257"/>
      <c r="B59" s="258"/>
      <c r="C59" s="258"/>
      <c r="D59" s="259"/>
      <c r="E59" s="286" t="s">
        <v>14</v>
      </c>
      <c r="F59" s="287">
        <v>1436</v>
      </c>
      <c r="G59" s="286">
        <v>403</v>
      </c>
      <c r="H59" s="286">
        <v>597</v>
      </c>
      <c r="I59" s="286">
        <v>654</v>
      </c>
      <c r="J59" s="287">
        <v>521</v>
      </c>
      <c r="K59" s="339">
        <v>462</v>
      </c>
      <c r="L59" s="287">
        <v>49</v>
      </c>
      <c r="M59" s="287">
        <v>54</v>
      </c>
      <c r="N59" s="374">
        <v>74</v>
      </c>
      <c r="O59" s="375">
        <v>138</v>
      </c>
      <c r="P59" s="287">
        <v>211</v>
      </c>
      <c r="Q59" s="313">
        <v>217</v>
      </c>
      <c r="R59" s="403">
        <v>225</v>
      </c>
      <c r="S59" s="404">
        <v>294</v>
      </c>
      <c r="T59" s="404">
        <v>324</v>
      </c>
      <c r="U59" s="404">
        <v>349</v>
      </c>
      <c r="V59" s="404">
        <v>397</v>
      </c>
      <c r="W59" s="404">
        <v>462</v>
      </c>
    </row>
    <row r="60" spans="1:23" ht="13.5" thickTop="1">
      <c r="A60" s="254" t="s">
        <v>44</v>
      </c>
      <c r="B60" s="255"/>
      <c r="C60" s="255"/>
      <c r="D60" s="256"/>
      <c r="E60" s="71" t="s">
        <v>22</v>
      </c>
      <c r="F60" s="14">
        <v>0</v>
      </c>
      <c r="G60" s="71">
        <v>0</v>
      </c>
      <c r="H60" s="71">
        <v>0</v>
      </c>
      <c r="I60" s="71">
        <v>0</v>
      </c>
      <c r="J60" s="14">
        <v>0</v>
      </c>
      <c r="K60" s="338">
        <v>1500</v>
      </c>
      <c r="L60" s="317">
        <f>L61/K60</f>
        <v>7.8E-2</v>
      </c>
      <c r="M60" s="357">
        <f>M61/K60</f>
        <v>0.16733333333333333</v>
      </c>
      <c r="N60" s="376">
        <f>N61/K60</f>
        <v>0.25600000000000001</v>
      </c>
      <c r="O60" s="355">
        <f>O61/K60</f>
        <v>0.33600000000000002</v>
      </c>
      <c r="P60" s="355">
        <f>P61/K60</f>
        <v>0.42533333333333334</v>
      </c>
      <c r="Q60" s="355">
        <f>Q61/K60</f>
        <v>0.51333333333333331</v>
      </c>
      <c r="R60" s="464">
        <f>R61/K60</f>
        <v>0.59666666666666668</v>
      </c>
      <c r="S60" s="464">
        <f>S61/K60</f>
        <v>0.68799999999999994</v>
      </c>
      <c r="T60" s="422">
        <f>T61/K60</f>
        <v>0.69266666666666665</v>
      </c>
      <c r="U60" s="422">
        <f>U61/K60</f>
        <v>0.79866666666666664</v>
      </c>
      <c r="V60" s="422">
        <f>V61/K60</f>
        <v>0.89066666666666672</v>
      </c>
      <c r="W60" s="422">
        <f>W61/K60</f>
        <v>0.96466666666666667</v>
      </c>
    </row>
    <row r="61" spans="1:23" ht="13.5" thickBot="1">
      <c r="A61" s="260"/>
      <c r="B61" s="261"/>
      <c r="C61" s="261"/>
      <c r="D61" s="262"/>
      <c r="E61" s="281" t="s">
        <v>14</v>
      </c>
      <c r="F61" s="278">
        <v>0</v>
      </c>
      <c r="G61" s="281">
        <v>0</v>
      </c>
      <c r="H61" s="281">
        <v>0</v>
      </c>
      <c r="I61" s="281">
        <v>0</v>
      </c>
      <c r="J61" s="278">
        <v>0</v>
      </c>
      <c r="K61" s="335">
        <v>1447</v>
      </c>
      <c r="L61" s="278">
        <v>117</v>
      </c>
      <c r="M61" s="278">
        <v>251</v>
      </c>
      <c r="N61" s="374">
        <v>384</v>
      </c>
      <c r="O61" s="374">
        <v>504</v>
      </c>
      <c r="P61" s="278">
        <v>638</v>
      </c>
      <c r="Q61" s="290">
        <v>770</v>
      </c>
      <c r="R61" s="406">
        <v>895</v>
      </c>
      <c r="S61" s="404">
        <v>1032</v>
      </c>
      <c r="T61" s="404">
        <v>1039</v>
      </c>
      <c r="U61" s="404">
        <v>1198</v>
      </c>
      <c r="V61" s="404">
        <v>1336</v>
      </c>
      <c r="W61" s="404">
        <v>1447</v>
      </c>
    </row>
    <row r="62" spans="1:23" ht="13.5" thickTop="1">
      <c r="A62" s="257" t="s">
        <v>45</v>
      </c>
      <c r="B62" s="258"/>
      <c r="C62" s="258"/>
      <c r="D62" s="259"/>
      <c r="E62" s="288" t="s">
        <v>22</v>
      </c>
      <c r="F62" s="289">
        <v>200</v>
      </c>
      <c r="G62" s="288">
        <v>200</v>
      </c>
      <c r="H62" s="288">
        <v>686</v>
      </c>
      <c r="I62" s="288">
        <v>800</v>
      </c>
      <c r="J62" s="289">
        <v>700</v>
      </c>
      <c r="K62" s="340">
        <v>700</v>
      </c>
      <c r="L62" s="352">
        <f>L63/K62</f>
        <v>6.142857142857143E-2</v>
      </c>
      <c r="M62" s="352">
        <f>M63/K62</f>
        <v>0.11857142857142858</v>
      </c>
      <c r="N62" s="307">
        <f>N63/K62</f>
        <v>0.24857142857142858</v>
      </c>
      <c r="O62" s="307">
        <f>O63/K62</f>
        <v>0.31571428571428573</v>
      </c>
      <c r="P62" s="376">
        <f>P63/K62</f>
        <v>0.42857142857142855</v>
      </c>
      <c r="Q62" s="376">
        <f>Q63/K62</f>
        <v>0.50142857142857145</v>
      </c>
      <c r="R62" s="457">
        <f>R63/K62</f>
        <v>0.61571428571428577</v>
      </c>
      <c r="S62" s="464">
        <f>S63/K62</f>
        <v>0.71285714285714286</v>
      </c>
      <c r="T62" s="464">
        <f>T63/K62</f>
        <v>0.7857142857142857</v>
      </c>
      <c r="U62" s="464">
        <f>U63/K62</f>
        <v>0.8342857142857143</v>
      </c>
      <c r="V62" s="464">
        <f>V63/K62</f>
        <v>1.5785714285714285</v>
      </c>
      <c r="W62" s="464">
        <f>W63/K62</f>
        <v>1.0642857142857143</v>
      </c>
    </row>
    <row r="63" spans="1:23" ht="13.5" thickBot="1">
      <c r="A63" s="257"/>
      <c r="B63" s="258"/>
      <c r="C63" s="258"/>
      <c r="D63" s="259"/>
      <c r="E63" s="286" t="s">
        <v>14</v>
      </c>
      <c r="F63" s="287">
        <v>263</v>
      </c>
      <c r="G63" s="286">
        <v>677</v>
      </c>
      <c r="H63" s="286">
        <v>783</v>
      </c>
      <c r="I63" s="286">
        <v>825</v>
      </c>
      <c r="J63" s="287">
        <v>652</v>
      </c>
      <c r="K63" s="339">
        <v>745</v>
      </c>
      <c r="L63" s="287">
        <v>43</v>
      </c>
      <c r="M63" s="287">
        <v>83</v>
      </c>
      <c r="N63" s="374">
        <v>174</v>
      </c>
      <c r="O63" s="374">
        <v>221</v>
      </c>
      <c r="P63" s="375">
        <v>300</v>
      </c>
      <c r="Q63" s="402">
        <v>351</v>
      </c>
      <c r="R63" s="403">
        <v>431</v>
      </c>
      <c r="S63" s="404">
        <v>499</v>
      </c>
      <c r="T63" s="404">
        <v>550</v>
      </c>
      <c r="U63" s="404">
        <v>584</v>
      </c>
      <c r="V63" s="404">
        <v>1105</v>
      </c>
      <c r="W63" s="404">
        <v>745</v>
      </c>
    </row>
    <row r="64" spans="1:23" ht="13.5" thickTop="1">
      <c r="A64" s="254" t="s">
        <v>4</v>
      </c>
      <c r="B64" s="255"/>
      <c r="C64" s="255"/>
      <c r="D64" s="256"/>
      <c r="E64" s="71" t="s">
        <v>22</v>
      </c>
      <c r="F64" s="14">
        <v>32600</v>
      </c>
      <c r="G64" s="71">
        <v>30668</v>
      </c>
      <c r="H64" s="71">
        <v>40692</v>
      </c>
      <c r="I64" s="71">
        <v>38798</v>
      </c>
      <c r="J64" s="14">
        <v>40086</v>
      </c>
      <c r="K64" s="338">
        <v>40810</v>
      </c>
      <c r="L64" s="357">
        <f>L65/K64</f>
        <v>8.3729478069100707E-2</v>
      </c>
      <c r="M64" s="357">
        <f>M65/K64</f>
        <v>0.16863513844645919</v>
      </c>
      <c r="N64" s="355">
        <f>N65/K64</f>
        <v>0.25270766968880176</v>
      </c>
      <c r="O64" s="355">
        <f>O65/K64</f>
        <v>0.33687821612349916</v>
      </c>
      <c r="P64" s="355">
        <f>P65/K64</f>
        <v>0.4214653271257045</v>
      </c>
      <c r="Q64" s="355">
        <f>Q65/K64</f>
        <v>0.5071061014457241</v>
      </c>
      <c r="R64" s="464">
        <f>R65/K64</f>
        <v>0.58836069590786577</v>
      </c>
      <c r="S64" s="464">
        <f>S65/K64</f>
        <v>0.67035040431266846</v>
      </c>
      <c r="T64" s="464">
        <f>T65/K64</f>
        <v>0.75483950012251899</v>
      </c>
      <c r="U64" s="464">
        <f>U65/K64</f>
        <v>0.83947561872090171</v>
      </c>
      <c r="V64" s="464">
        <f>V65/K64</f>
        <v>0.92379318794413134</v>
      </c>
      <c r="W64" s="464">
        <f>W65/K64</f>
        <v>1.0051212938005392</v>
      </c>
    </row>
    <row r="65" spans="1:23" ht="13.5" thickBot="1">
      <c r="A65" s="263" t="s">
        <v>52</v>
      </c>
      <c r="B65" s="264"/>
      <c r="C65" s="264"/>
      <c r="D65" s="265"/>
      <c r="E65" s="281" t="s">
        <v>14</v>
      </c>
      <c r="F65" s="278">
        <v>34440</v>
      </c>
      <c r="G65" s="281">
        <v>37007</v>
      </c>
      <c r="H65" s="281">
        <v>38239</v>
      </c>
      <c r="I65" s="281">
        <v>40489</v>
      </c>
      <c r="J65" s="278">
        <v>39379</v>
      </c>
      <c r="K65" s="335">
        <v>41019</v>
      </c>
      <c r="L65" s="278">
        <v>3417</v>
      </c>
      <c r="M65" s="278">
        <v>6882</v>
      </c>
      <c r="N65" s="374">
        <v>10313</v>
      </c>
      <c r="O65" s="374">
        <v>13748</v>
      </c>
      <c r="P65" s="374">
        <v>17200</v>
      </c>
      <c r="Q65" s="405">
        <v>20695</v>
      </c>
      <c r="R65" s="406">
        <v>24011</v>
      </c>
      <c r="S65" s="404">
        <v>27357</v>
      </c>
      <c r="T65" s="404">
        <v>30805</v>
      </c>
      <c r="U65" s="404">
        <v>34259</v>
      </c>
      <c r="V65" s="404">
        <v>37700</v>
      </c>
      <c r="W65" s="404">
        <v>41019</v>
      </c>
    </row>
    <row r="66" spans="1:23" ht="13.5" thickTop="1">
      <c r="A66" s="266" t="s">
        <v>5</v>
      </c>
      <c r="B66" s="267"/>
      <c r="C66" s="267"/>
      <c r="D66" s="268"/>
      <c r="E66" s="71" t="s">
        <v>22</v>
      </c>
      <c r="F66" s="14">
        <v>500</v>
      </c>
      <c r="G66" s="71">
        <v>470</v>
      </c>
      <c r="H66" s="71">
        <v>400</v>
      </c>
      <c r="I66" s="71">
        <v>600</v>
      </c>
      <c r="J66" s="14">
        <v>500</v>
      </c>
      <c r="K66" s="338">
        <v>500</v>
      </c>
      <c r="L66" s="317">
        <f>L67/K66</f>
        <v>3.4000000000000002E-2</v>
      </c>
      <c r="M66" s="317">
        <f>M67/K66</f>
        <v>8.5999999999999993E-2</v>
      </c>
      <c r="N66" s="307">
        <f>N67/K66</f>
        <v>8.5999999999999993E-2</v>
      </c>
      <c r="O66" s="307">
        <f>O67/K66</f>
        <v>0.09</v>
      </c>
      <c r="P66" s="307">
        <f>P67/K66</f>
        <v>0.09</v>
      </c>
      <c r="Q66" s="307">
        <f>Q67/K66</f>
        <v>0.158</v>
      </c>
      <c r="R66" s="440">
        <f>R67/K66</f>
        <v>0.50800000000000001</v>
      </c>
      <c r="S66" s="464">
        <f>S67/K66</f>
        <v>0.80800000000000005</v>
      </c>
      <c r="T66" s="464">
        <f>T67/K66</f>
        <v>1.1160000000000001</v>
      </c>
      <c r="U66" s="464">
        <f>U67/K66</f>
        <v>1.1279999999999999</v>
      </c>
      <c r="V66" s="464">
        <f>V67/K66</f>
        <v>1.1499999999999999</v>
      </c>
      <c r="W66" s="464">
        <f>W67/K66</f>
        <v>1.226</v>
      </c>
    </row>
    <row r="67" spans="1:23" ht="13.5" thickBot="1">
      <c r="A67" s="269"/>
      <c r="B67" s="270"/>
      <c r="C67" s="270"/>
      <c r="D67" s="271"/>
      <c r="E67" s="281" t="s">
        <v>14</v>
      </c>
      <c r="F67" s="278">
        <v>456</v>
      </c>
      <c r="G67" s="281">
        <v>332</v>
      </c>
      <c r="H67" s="281">
        <v>534</v>
      </c>
      <c r="I67" s="278">
        <v>388</v>
      </c>
      <c r="J67" s="278">
        <v>557</v>
      </c>
      <c r="K67" s="335">
        <v>613</v>
      </c>
      <c r="L67" s="278">
        <v>17</v>
      </c>
      <c r="M67" s="278">
        <v>43</v>
      </c>
      <c r="N67" s="374">
        <v>43</v>
      </c>
      <c r="O67" s="374">
        <v>45</v>
      </c>
      <c r="P67" s="374">
        <v>45</v>
      </c>
      <c r="Q67" s="405">
        <v>79</v>
      </c>
      <c r="R67" s="406">
        <v>254</v>
      </c>
      <c r="S67" s="404">
        <v>404</v>
      </c>
      <c r="T67" s="404">
        <v>558</v>
      </c>
      <c r="U67" s="404">
        <v>564</v>
      </c>
      <c r="V67" s="404">
        <v>575</v>
      </c>
      <c r="W67" s="404">
        <v>613</v>
      </c>
    </row>
    <row r="68" spans="1:23" ht="13.5" thickTop="1">
      <c r="A68" s="29"/>
      <c r="B68" s="29"/>
      <c r="C68" s="29"/>
      <c r="D68" s="29"/>
      <c r="E68" s="29"/>
      <c r="F68" s="28"/>
      <c r="G68" s="28"/>
      <c r="H68" s="28"/>
      <c r="I68" s="28"/>
      <c r="J68" s="70"/>
      <c r="K68" s="341"/>
      <c r="L68" s="107"/>
      <c r="M68" s="107"/>
      <c r="N68" s="107"/>
      <c r="O68" s="107"/>
      <c r="P68" s="107"/>
      <c r="Q68" s="29"/>
      <c r="R68" s="29"/>
    </row>
    <row r="69" spans="1:23" ht="13.5" thickBot="1">
      <c r="A69" s="12"/>
      <c r="B69" s="25"/>
      <c r="C69" s="25"/>
      <c r="D69" s="25"/>
      <c r="E69" s="25"/>
      <c r="F69" s="36"/>
      <c r="G69" s="25"/>
      <c r="H69" s="25"/>
      <c r="I69" s="25"/>
      <c r="J69" s="42"/>
      <c r="K69" s="342"/>
      <c r="L69" s="113"/>
      <c r="M69" s="113"/>
      <c r="N69" s="114"/>
      <c r="O69" s="114"/>
      <c r="P69" s="114"/>
    </row>
    <row r="70" spans="1:23" ht="14.25" thickTop="1" thickBot="1">
      <c r="A70" s="1"/>
      <c r="B70" s="115" t="s">
        <v>0</v>
      </c>
      <c r="C70" s="3"/>
      <c r="D70" s="3"/>
      <c r="E70" s="5"/>
      <c r="F70" s="6">
        <v>2002</v>
      </c>
      <c r="G70" s="116">
        <v>2003</v>
      </c>
      <c r="H70" s="116">
        <v>2004</v>
      </c>
      <c r="I70" s="6">
        <v>2005</v>
      </c>
      <c r="J70" s="7">
        <v>2006</v>
      </c>
      <c r="K70" s="343">
        <v>2007</v>
      </c>
      <c r="L70" s="237" t="s">
        <v>78</v>
      </c>
      <c r="M70" s="8" t="s">
        <v>79</v>
      </c>
      <c r="N70" s="9" t="s">
        <v>80</v>
      </c>
      <c r="O70" s="8" t="s">
        <v>81</v>
      </c>
      <c r="P70" s="9" t="s">
        <v>82</v>
      </c>
      <c r="Q70" s="382" t="s">
        <v>83</v>
      </c>
      <c r="R70" s="395" t="s">
        <v>88</v>
      </c>
      <c r="S70" s="396" t="s">
        <v>89</v>
      </c>
      <c r="T70" s="396" t="s">
        <v>90</v>
      </c>
      <c r="U70" s="396" t="s">
        <v>91</v>
      </c>
      <c r="V70" s="396" t="s">
        <v>92</v>
      </c>
      <c r="W70" s="397" t="s">
        <v>93</v>
      </c>
    </row>
    <row r="71" spans="1:23" ht="13.5" thickTop="1">
      <c r="A71" s="243" t="s">
        <v>8</v>
      </c>
      <c r="B71" s="250"/>
      <c r="C71" s="250"/>
      <c r="D71" s="250"/>
      <c r="E71" s="69" t="s">
        <v>22</v>
      </c>
      <c r="F71" s="289">
        <v>0</v>
      </c>
      <c r="G71" s="288">
        <v>0</v>
      </c>
      <c r="H71" s="288">
        <v>0</v>
      </c>
      <c r="I71" s="288">
        <v>0</v>
      </c>
      <c r="J71" s="19">
        <v>300</v>
      </c>
      <c r="K71" s="344">
        <v>450</v>
      </c>
      <c r="L71" s="358">
        <f>L72/K71</f>
        <v>8.8888888888888892E-2</v>
      </c>
      <c r="M71" s="358">
        <f>M72/K71</f>
        <v>0.16666666666666666</v>
      </c>
      <c r="N71" s="319">
        <f>N72/K71</f>
        <v>0.16666666666666666</v>
      </c>
      <c r="O71" s="319">
        <f>O72/K71</f>
        <v>0.31555555555555553</v>
      </c>
      <c r="P71" s="319">
        <f>P72/K71</f>
        <v>0.4</v>
      </c>
      <c r="Q71" s="319">
        <f>Q72/K71</f>
        <v>0.47555555555555556</v>
      </c>
      <c r="R71" s="420">
        <f>R72/K71</f>
        <v>0.52222222222222225</v>
      </c>
      <c r="S71" s="420">
        <f>S72/K71</f>
        <v>0.52222222222222225</v>
      </c>
      <c r="T71" s="420">
        <f>T72/K71</f>
        <v>0.5955555555555555</v>
      </c>
      <c r="U71" s="420">
        <f>U72/K71</f>
        <v>0.69333333333333336</v>
      </c>
      <c r="V71" s="420">
        <f>V72/K71</f>
        <v>0.78888888888888886</v>
      </c>
      <c r="W71" s="440">
        <f>W72/K71</f>
        <v>0.84666666666666668</v>
      </c>
    </row>
    <row r="72" spans="1:23" ht="13.5" thickBot="1">
      <c r="A72" s="246"/>
      <c r="B72" s="247"/>
      <c r="C72" s="247"/>
      <c r="D72" s="247"/>
      <c r="E72" s="87" t="s">
        <v>14</v>
      </c>
      <c r="F72" s="30">
        <v>0</v>
      </c>
      <c r="G72" s="87">
        <v>0</v>
      </c>
      <c r="H72" s="87">
        <v>0</v>
      </c>
      <c r="I72" s="87">
        <v>0</v>
      </c>
      <c r="J72" s="278">
        <v>375</v>
      </c>
      <c r="K72" s="335">
        <v>381</v>
      </c>
      <c r="L72" s="279">
        <v>40</v>
      </c>
      <c r="M72" s="278">
        <v>75</v>
      </c>
      <c r="N72" s="280">
        <v>75</v>
      </c>
      <c r="O72" s="374">
        <v>142</v>
      </c>
      <c r="P72" s="30">
        <v>180</v>
      </c>
      <c r="Q72" s="320">
        <v>214</v>
      </c>
      <c r="R72" s="383">
        <v>235</v>
      </c>
      <c r="S72" s="59">
        <v>235</v>
      </c>
      <c r="T72" s="59">
        <v>268</v>
      </c>
      <c r="U72" s="59">
        <v>312</v>
      </c>
      <c r="V72" s="59">
        <v>355</v>
      </c>
      <c r="W72" s="59">
        <v>381</v>
      </c>
    </row>
    <row r="73" spans="1:23" ht="13.5" thickTop="1">
      <c r="A73" s="243" t="s">
        <v>46</v>
      </c>
      <c r="B73" s="250"/>
      <c r="C73" s="250"/>
      <c r="D73" s="250"/>
      <c r="E73" s="69" t="s">
        <v>22</v>
      </c>
      <c r="F73" s="14">
        <v>0</v>
      </c>
      <c r="G73" s="71">
        <v>0</v>
      </c>
      <c r="H73" s="71">
        <v>0</v>
      </c>
      <c r="I73" s="71">
        <v>0</v>
      </c>
      <c r="J73" s="19">
        <v>0</v>
      </c>
      <c r="K73" s="340">
        <v>800</v>
      </c>
      <c r="L73" s="358">
        <f>L74/K73</f>
        <v>0.53125</v>
      </c>
      <c r="M73" s="358">
        <f>M74/K73</f>
        <v>0.60750000000000004</v>
      </c>
      <c r="N73" s="358">
        <f>N74/K73</f>
        <v>0.63</v>
      </c>
      <c r="O73" s="358">
        <f>O74/K73</f>
        <v>0.70374999999999999</v>
      </c>
      <c r="P73" s="449">
        <f>P74/K73</f>
        <v>0.8075</v>
      </c>
      <c r="Q73" s="453">
        <f>Q74/K73</f>
        <v>0.58250000000000002</v>
      </c>
      <c r="R73" s="463">
        <f>R74/K73</f>
        <v>0.67625000000000002</v>
      </c>
      <c r="S73" s="422">
        <f>S74/K73</f>
        <v>0.55625000000000002</v>
      </c>
      <c r="T73" s="422">
        <f>T74/K73</f>
        <v>0.58875</v>
      </c>
      <c r="U73" s="422">
        <f>U74/K73</f>
        <v>0.72375</v>
      </c>
      <c r="V73" s="422">
        <f>V74/K73</f>
        <v>0.91249999999999998</v>
      </c>
      <c r="W73" s="464">
        <f>W74/K73</f>
        <v>1.1100000000000001</v>
      </c>
    </row>
    <row r="74" spans="1:23" ht="13.5" thickBot="1">
      <c r="A74" s="249"/>
      <c r="B74" s="250"/>
      <c r="C74" s="250"/>
      <c r="D74" s="250"/>
      <c r="E74" s="69" t="s">
        <v>14</v>
      </c>
      <c r="F74" s="19">
        <v>0</v>
      </c>
      <c r="G74" s="69">
        <v>0</v>
      </c>
      <c r="H74" s="69">
        <v>0</v>
      </c>
      <c r="I74" s="69">
        <v>0</v>
      </c>
      <c r="J74" s="278">
        <v>0</v>
      </c>
      <c r="K74" s="335">
        <v>888</v>
      </c>
      <c r="L74" s="279">
        <v>425</v>
      </c>
      <c r="M74" s="278">
        <v>486</v>
      </c>
      <c r="N74" s="280">
        <v>504</v>
      </c>
      <c r="O74" s="278">
        <v>563</v>
      </c>
      <c r="P74" s="447">
        <v>646</v>
      </c>
      <c r="Q74" s="326">
        <v>466</v>
      </c>
      <c r="R74" s="384">
        <v>541</v>
      </c>
      <c r="S74" s="59">
        <v>445</v>
      </c>
      <c r="T74" s="59">
        <v>471</v>
      </c>
      <c r="U74" s="59">
        <v>579</v>
      </c>
      <c r="V74" s="59">
        <v>730</v>
      </c>
      <c r="W74" s="59">
        <v>888</v>
      </c>
    </row>
    <row r="75" spans="1:23" ht="13.5" thickTop="1">
      <c r="A75" s="251" t="s">
        <v>47</v>
      </c>
      <c r="B75" s="253"/>
      <c r="C75" s="253"/>
      <c r="D75" s="253"/>
      <c r="E75" s="421" t="s">
        <v>22</v>
      </c>
      <c r="F75" s="14">
        <v>2800</v>
      </c>
      <c r="G75" s="71">
        <v>2676</v>
      </c>
      <c r="H75" s="71">
        <v>2850</v>
      </c>
      <c r="I75" s="71">
        <v>3200</v>
      </c>
      <c r="J75" s="14">
        <v>3400</v>
      </c>
      <c r="K75" s="338">
        <v>3400</v>
      </c>
      <c r="L75" s="359">
        <f>L76/K75</f>
        <v>0.10147058823529412</v>
      </c>
      <c r="M75" s="359">
        <f>M76/K75</f>
        <v>0.20764705882352941</v>
      </c>
      <c r="N75" s="322">
        <f>N76/K75</f>
        <v>0.20823529411764705</v>
      </c>
      <c r="O75" s="322">
        <f>O76/K75</f>
        <v>0.31</v>
      </c>
      <c r="P75" s="356">
        <f>P76/K75</f>
        <v>0.51147058823529412</v>
      </c>
      <c r="Q75" s="454">
        <f>Q76/K75</f>
        <v>0.51235294117647057</v>
      </c>
      <c r="R75" s="461">
        <f>R76/K75</f>
        <v>0.61294117647058821</v>
      </c>
      <c r="S75" s="464">
        <f>S76/K75</f>
        <v>0.8141176470588235</v>
      </c>
      <c r="T75" s="464">
        <f>T76/K75</f>
        <v>0.91558823529411759</v>
      </c>
      <c r="U75" s="464">
        <f>U76/K75</f>
        <v>1.016470588235294</v>
      </c>
      <c r="V75" s="464">
        <f>V76/K75</f>
        <v>1.1173529411764707</v>
      </c>
      <c r="W75" s="464">
        <f>W76/K75</f>
        <v>1.2185294117647059</v>
      </c>
    </row>
    <row r="76" spans="1:23" ht="13.5" thickBot="1">
      <c r="A76" s="246" t="s">
        <v>53</v>
      </c>
      <c r="B76" s="247"/>
      <c r="C76" s="247"/>
      <c r="D76" s="247"/>
      <c r="E76" s="87" t="s">
        <v>14</v>
      </c>
      <c r="F76" s="30">
        <v>3782</v>
      </c>
      <c r="G76" s="87">
        <v>3903</v>
      </c>
      <c r="H76" s="87">
        <v>4366</v>
      </c>
      <c r="I76" s="87">
        <v>3470</v>
      </c>
      <c r="J76" s="30">
        <v>3685</v>
      </c>
      <c r="K76" s="335">
        <v>4143</v>
      </c>
      <c r="L76" s="323">
        <v>345</v>
      </c>
      <c r="M76" s="287">
        <v>706</v>
      </c>
      <c r="N76" s="280">
        <v>708</v>
      </c>
      <c r="O76" s="278">
        <v>1054</v>
      </c>
      <c r="P76" s="447">
        <v>1739</v>
      </c>
      <c r="Q76" s="324">
        <v>1742</v>
      </c>
      <c r="R76" s="383">
        <v>2084</v>
      </c>
      <c r="S76" s="59">
        <v>2768</v>
      </c>
      <c r="T76" s="59">
        <v>3113</v>
      </c>
      <c r="U76" s="59">
        <v>3456</v>
      </c>
      <c r="V76" s="59">
        <v>3799</v>
      </c>
      <c r="W76" s="59">
        <v>4143</v>
      </c>
    </row>
    <row r="77" spans="1:23" ht="13.5" thickTop="1">
      <c r="A77" s="243" t="s">
        <v>48</v>
      </c>
      <c r="B77" s="250"/>
      <c r="C77" s="250"/>
      <c r="D77" s="250"/>
      <c r="E77" s="69" t="s">
        <v>22</v>
      </c>
      <c r="F77" s="14">
        <v>20</v>
      </c>
      <c r="G77" s="71">
        <v>20</v>
      </c>
      <c r="H77" s="71">
        <v>20</v>
      </c>
      <c r="I77" s="71">
        <v>10</v>
      </c>
      <c r="J77" s="19">
        <v>9</v>
      </c>
      <c r="K77" s="340">
        <v>9</v>
      </c>
      <c r="L77" s="356">
        <f>L78/K77</f>
        <v>0.66666666666666663</v>
      </c>
      <c r="M77" s="356">
        <f>M78/K77</f>
        <v>0.66666666666666663</v>
      </c>
      <c r="N77" s="356">
        <f>N78/K77</f>
        <v>0.66666666666666663</v>
      </c>
      <c r="O77" s="356">
        <f>O78/K77</f>
        <v>0.66666666666666663</v>
      </c>
      <c r="P77" s="356">
        <f>P78/K77</f>
        <v>0.66666666666666663</v>
      </c>
      <c r="Q77" s="356">
        <f>Q78/K77</f>
        <v>0.66666666666666663</v>
      </c>
      <c r="R77" s="462">
        <f>R78/K77</f>
        <v>0.66666666666666663</v>
      </c>
      <c r="S77" s="464">
        <f>S78/K77</f>
        <v>0.66666666666666663</v>
      </c>
      <c r="T77" s="422">
        <f>T78/K77</f>
        <v>0.66666666666666663</v>
      </c>
      <c r="U77" s="422">
        <f>U78/K77</f>
        <v>0.66666666666666663</v>
      </c>
      <c r="V77" s="422">
        <f>V78/K77</f>
        <v>0.77777777777777779</v>
      </c>
      <c r="W77" s="464">
        <f>W78/K77</f>
        <v>1.1111111111111112</v>
      </c>
    </row>
    <row r="78" spans="1:23" ht="13.5" thickBot="1">
      <c r="A78" s="249"/>
      <c r="B78" s="250"/>
      <c r="C78" s="250"/>
      <c r="D78" s="250"/>
      <c r="E78" s="69" t="s">
        <v>14</v>
      </c>
      <c r="F78" s="19">
        <v>10</v>
      </c>
      <c r="G78" s="69">
        <v>9</v>
      </c>
      <c r="H78" s="69">
        <v>9</v>
      </c>
      <c r="I78" s="69">
        <v>0</v>
      </c>
      <c r="J78" s="278">
        <v>9</v>
      </c>
      <c r="K78" s="335">
        <v>10</v>
      </c>
      <c r="L78" s="279">
        <v>6</v>
      </c>
      <c r="M78" s="278">
        <v>6</v>
      </c>
      <c r="N78" s="280">
        <v>6</v>
      </c>
      <c r="O78" s="278">
        <v>6</v>
      </c>
      <c r="P78" s="447">
        <v>6</v>
      </c>
      <c r="Q78" s="310">
        <v>6</v>
      </c>
      <c r="R78" s="384">
        <v>6</v>
      </c>
      <c r="S78" s="59">
        <v>6</v>
      </c>
      <c r="T78" s="59">
        <v>6</v>
      </c>
      <c r="U78" s="59">
        <v>6</v>
      </c>
      <c r="V78" s="59">
        <v>7</v>
      </c>
      <c r="W78" s="59">
        <v>10</v>
      </c>
    </row>
    <row r="79" spans="1:23" ht="13.5" thickTop="1">
      <c r="A79" s="251" t="s">
        <v>49</v>
      </c>
      <c r="B79" s="253"/>
      <c r="C79" s="253"/>
      <c r="D79" s="253"/>
      <c r="E79" s="109" t="s">
        <v>22</v>
      </c>
      <c r="F79" s="14">
        <v>700</v>
      </c>
      <c r="G79" s="71">
        <v>570</v>
      </c>
      <c r="H79" s="71">
        <v>485</v>
      </c>
      <c r="I79" s="71">
        <v>540</v>
      </c>
      <c r="J79" s="284">
        <v>450</v>
      </c>
      <c r="K79" s="338">
        <v>342</v>
      </c>
      <c r="L79" s="355">
        <f>L80/K79</f>
        <v>0.26023391812865498</v>
      </c>
      <c r="M79" s="355">
        <f>M80/K79</f>
        <v>0.26023391812865498</v>
      </c>
      <c r="N79" s="355">
        <f>N80/K79</f>
        <v>0.52046783625730997</v>
      </c>
      <c r="O79" s="355">
        <f>O80/K79</f>
        <v>0.52046783625730997</v>
      </c>
      <c r="P79" s="356">
        <f>P80/K79</f>
        <v>0.52046783625730997</v>
      </c>
      <c r="Q79" s="355">
        <f>Q80/K79</f>
        <v>0.52046783625730997</v>
      </c>
      <c r="R79" s="461">
        <f>R80/K79</f>
        <v>0.79239766081871343</v>
      </c>
      <c r="S79" s="464">
        <f>S80/K79</f>
        <v>0.79239766081871343</v>
      </c>
      <c r="T79" s="464">
        <f>T80/K79</f>
        <v>0.783625730994152</v>
      </c>
      <c r="U79" s="464">
        <f>U80/K79</f>
        <v>1.0818713450292399</v>
      </c>
      <c r="V79" s="464">
        <f>V80/K79</f>
        <v>1.0818713450292399</v>
      </c>
      <c r="W79" s="464">
        <f>W80/K79</f>
        <v>1.0818713450292399</v>
      </c>
    </row>
    <row r="80" spans="1:23" ht="13.5" thickBot="1">
      <c r="A80" s="246"/>
      <c r="B80" s="247"/>
      <c r="C80" s="247"/>
      <c r="D80" s="247"/>
      <c r="E80" s="87" t="s">
        <v>14</v>
      </c>
      <c r="F80" s="30">
        <v>707</v>
      </c>
      <c r="G80" s="87">
        <v>490</v>
      </c>
      <c r="H80" s="87">
        <v>451</v>
      </c>
      <c r="I80" s="87">
        <v>447</v>
      </c>
      <c r="J80" s="278">
        <v>341</v>
      </c>
      <c r="K80" s="335">
        <v>370</v>
      </c>
      <c r="L80" s="323">
        <v>89</v>
      </c>
      <c r="M80" s="287">
        <v>89</v>
      </c>
      <c r="N80" s="280">
        <v>178</v>
      </c>
      <c r="O80" s="278">
        <v>178</v>
      </c>
      <c r="P80" s="448">
        <v>178</v>
      </c>
      <c r="Q80" s="324">
        <v>178</v>
      </c>
      <c r="R80" s="383">
        <v>271</v>
      </c>
      <c r="S80" s="59">
        <v>271</v>
      </c>
      <c r="T80" s="59">
        <v>268</v>
      </c>
      <c r="U80" s="59">
        <v>370</v>
      </c>
      <c r="V80" s="59">
        <v>370</v>
      </c>
      <c r="W80" s="59">
        <v>370</v>
      </c>
    </row>
    <row r="81" spans="1:23" ht="13.5" thickTop="1">
      <c r="A81" s="79"/>
      <c r="B81" s="80"/>
      <c r="C81" s="80"/>
      <c r="D81" s="80"/>
      <c r="E81" s="69" t="s">
        <v>22</v>
      </c>
      <c r="F81" s="14"/>
      <c r="G81" s="71"/>
      <c r="H81" s="71"/>
      <c r="I81" s="71"/>
      <c r="J81" s="14"/>
      <c r="K81" s="345"/>
      <c r="L81" s="110"/>
      <c r="M81" s="110"/>
      <c r="N81" s="111"/>
      <c r="O81" s="112"/>
      <c r="P81" s="316"/>
      <c r="Q81" s="98"/>
      <c r="R81" s="98"/>
      <c r="S81" s="13"/>
      <c r="T81" s="13"/>
      <c r="U81" s="13"/>
      <c r="V81" s="13"/>
      <c r="W81" s="13"/>
    </row>
    <row r="82" spans="1:23" ht="13.5" thickBot="1">
      <c r="A82" s="83"/>
      <c r="B82" s="80"/>
      <c r="C82" s="80"/>
      <c r="D82" s="80"/>
      <c r="E82" s="69" t="s">
        <v>14</v>
      </c>
      <c r="F82" s="19"/>
      <c r="G82" s="69"/>
      <c r="H82" s="69"/>
      <c r="I82" s="69"/>
      <c r="J82" s="19"/>
      <c r="K82" s="346"/>
      <c r="L82" s="89"/>
      <c r="M82" s="53"/>
      <c r="N82" s="90"/>
      <c r="O82" s="53"/>
      <c r="P82" s="423"/>
      <c r="Q82" s="99"/>
      <c r="R82" s="99"/>
      <c r="S82" s="59"/>
      <c r="T82" s="59"/>
      <c r="U82" s="59"/>
      <c r="V82" s="59"/>
      <c r="W82" s="59"/>
    </row>
    <row r="83" spans="1:23" ht="13.5" thickTop="1">
      <c r="A83" s="65"/>
      <c r="B83" s="66"/>
      <c r="C83" s="66"/>
      <c r="D83" s="66"/>
      <c r="E83" s="109" t="s">
        <v>22</v>
      </c>
      <c r="F83" s="14"/>
      <c r="G83" s="71"/>
      <c r="H83" s="71"/>
      <c r="I83" s="71"/>
      <c r="J83" s="14"/>
      <c r="K83" s="347"/>
      <c r="L83" s="110"/>
      <c r="M83" s="110"/>
      <c r="N83" s="82"/>
      <c r="O83" s="81"/>
      <c r="P83" s="316"/>
      <c r="Q83" s="101"/>
      <c r="R83" s="101"/>
      <c r="S83" s="13"/>
      <c r="T83" s="13"/>
      <c r="U83" s="13"/>
      <c r="V83" s="13"/>
      <c r="W83" s="13"/>
    </row>
    <row r="84" spans="1:23" ht="13.5" thickBot="1">
      <c r="A84" s="86"/>
      <c r="B84" s="68"/>
      <c r="C84" s="68"/>
      <c r="D84" s="68"/>
      <c r="E84" s="87" t="s">
        <v>14</v>
      </c>
      <c r="F84" s="30"/>
      <c r="G84" s="87"/>
      <c r="H84" s="87"/>
      <c r="I84" s="87"/>
      <c r="J84" s="30"/>
      <c r="K84" s="346"/>
      <c r="L84" s="84"/>
      <c r="M84" s="85"/>
      <c r="N84" s="90"/>
      <c r="O84" s="53"/>
      <c r="P84" s="423"/>
      <c r="Q84" s="106"/>
      <c r="R84" s="106"/>
      <c r="S84" s="59"/>
      <c r="T84" s="59"/>
      <c r="U84" s="59"/>
      <c r="V84" s="59"/>
      <c r="W84" s="59"/>
    </row>
    <row r="85" spans="1:23" ht="13.5" thickTop="1">
      <c r="A85" s="27"/>
      <c r="B85" s="29"/>
      <c r="C85" s="29"/>
      <c r="D85" s="29"/>
      <c r="E85" s="13" t="s">
        <v>22</v>
      </c>
      <c r="F85" s="47"/>
      <c r="G85" s="13"/>
      <c r="H85" s="13"/>
      <c r="I85" s="13"/>
      <c r="J85" s="14"/>
      <c r="K85" s="348"/>
      <c r="L85" s="49"/>
      <c r="M85" s="49"/>
      <c r="N85" s="50"/>
      <c r="O85" s="51"/>
      <c r="P85" s="316"/>
      <c r="Q85" s="98"/>
      <c r="R85" s="98"/>
      <c r="S85" s="13"/>
      <c r="T85" s="13"/>
      <c r="U85" s="13"/>
      <c r="V85" s="13"/>
      <c r="W85" s="13"/>
    </row>
    <row r="86" spans="1:23" ht="13.5" thickBot="1">
      <c r="A86" s="15"/>
      <c r="B86" s="16"/>
      <c r="C86" s="16"/>
      <c r="D86" s="16"/>
      <c r="E86" s="17" t="s">
        <v>14</v>
      </c>
      <c r="F86" s="52"/>
      <c r="G86" s="17"/>
      <c r="H86" s="17"/>
      <c r="I86" s="17"/>
      <c r="J86" s="39"/>
      <c r="K86" s="349"/>
      <c r="L86" s="21"/>
      <c r="M86" s="20"/>
      <c r="N86" s="22"/>
      <c r="O86" s="20"/>
      <c r="P86" s="423"/>
      <c r="Q86" s="99"/>
      <c r="R86" s="99"/>
      <c r="S86" s="59"/>
      <c r="T86" s="59"/>
      <c r="U86" s="59"/>
      <c r="V86" s="59"/>
      <c r="W86" s="59"/>
    </row>
    <row r="87" spans="1:23" ht="13.5" thickTop="1">
      <c r="A87" s="27"/>
      <c r="B87" s="29"/>
      <c r="C87" s="29"/>
      <c r="D87" s="29"/>
      <c r="E87" s="13" t="s">
        <v>22</v>
      </c>
      <c r="F87" s="47"/>
      <c r="G87" s="13"/>
      <c r="H87" s="13"/>
      <c r="I87" s="13"/>
      <c r="J87" s="14"/>
      <c r="K87" s="350"/>
      <c r="L87" s="54"/>
      <c r="M87" s="49"/>
      <c r="N87" s="55"/>
      <c r="O87" s="54"/>
      <c r="P87" s="316"/>
      <c r="Q87" s="101"/>
      <c r="R87" s="101"/>
      <c r="S87" s="13"/>
      <c r="T87" s="13"/>
      <c r="U87" s="13"/>
      <c r="V87" s="13"/>
      <c r="W87" s="13"/>
    </row>
    <row r="88" spans="1:23" ht="13.5" thickBot="1">
      <c r="A88" s="15"/>
      <c r="B88" s="16"/>
      <c r="C88" s="16"/>
      <c r="D88" s="16"/>
      <c r="E88" s="17" t="s">
        <v>14</v>
      </c>
      <c r="F88" s="52"/>
      <c r="G88" s="17"/>
      <c r="H88" s="17"/>
      <c r="I88" s="17"/>
      <c r="J88" s="30"/>
      <c r="K88" s="351"/>
      <c r="L88" s="37"/>
      <c r="M88" s="38"/>
      <c r="N88" s="56"/>
      <c r="O88" s="57"/>
      <c r="P88" s="423"/>
      <c r="Q88" s="106"/>
      <c r="R88" s="106"/>
      <c r="S88" s="59"/>
      <c r="T88" s="59"/>
      <c r="U88" s="59"/>
      <c r="V88" s="59"/>
      <c r="W88" s="59"/>
    </row>
    <row r="89" spans="1:23" ht="13.5" thickTop="1">
      <c r="A89" s="27"/>
      <c r="B89" s="29"/>
      <c r="C89" s="29"/>
      <c r="D89" s="29"/>
      <c r="E89" s="13" t="s">
        <v>22</v>
      </c>
      <c r="F89" s="47"/>
      <c r="G89" s="13"/>
      <c r="H89" s="13"/>
      <c r="I89" s="13"/>
      <c r="J89" s="14"/>
      <c r="K89" s="350"/>
      <c r="L89" s="54"/>
      <c r="M89" s="54"/>
      <c r="N89" s="50"/>
      <c r="O89" s="51"/>
      <c r="P89" s="316"/>
      <c r="Q89" s="98"/>
      <c r="R89" s="98"/>
      <c r="S89" s="13"/>
      <c r="T89" s="13"/>
      <c r="U89" s="13"/>
      <c r="V89" s="13"/>
      <c r="W89" s="13"/>
    </row>
    <row r="90" spans="1:23" ht="13.5" thickBot="1">
      <c r="A90" s="15"/>
      <c r="B90" s="16"/>
      <c r="C90" s="16"/>
      <c r="D90" s="16"/>
      <c r="E90" s="17" t="s">
        <v>14</v>
      </c>
      <c r="F90" s="52"/>
      <c r="G90" s="17"/>
      <c r="H90" s="17"/>
      <c r="I90" s="17"/>
      <c r="J90" s="30"/>
      <c r="K90" s="349"/>
      <c r="L90" s="21"/>
      <c r="M90" s="20"/>
      <c r="N90" s="56"/>
      <c r="O90" s="57"/>
      <c r="P90" s="423"/>
      <c r="Q90" s="99"/>
      <c r="R90" s="99"/>
      <c r="S90" s="59"/>
      <c r="T90" s="59"/>
      <c r="U90" s="59"/>
      <c r="V90" s="59"/>
      <c r="W90" s="59"/>
    </row>
    <row r="91" spans="1:23" ht="13.5" thickTop="1">
      <c r="A91" s="27"/>
      <c r="B91" s="29"/>
      <c r="C91" s="29"/>
      <c r="D91" s="29"/>
      <c r="E91" s="13" t="s">
        <v>22</v>
      </c>
      <c r="F91" s="47"/>
      <c r="G91" s="13"/>
      <c r="H91" s="13"/>
      <c r="I91" s="13"/>
      <c r="J91" s="14"/>
      <c r="K91" s="348"/>
      <c r="L91" s="48"/>
      <c r="M91" s="48"/>
      <c r="N91" s="50"/>
      <c r="O91" s="51"/>
      <c r="P91" s="316"/>
      <c r="Q91" s="101"/>
      <c r="R91" s="101"/>
      <c r="S91" s="13"/>
      <c r="T91" s="13"/>
      <c r="U91" s="13"/>
      <c r="V91" s="13"/>
      <c r="W91" s="13"/>
    </row>
    <row r="92" spans="1:23" ht="13.5" thickBot="1">
      <c r="A92" s="15"/>
      <c r="B92" s="16"/>
      <c r="C92" s="16"/>
      <c r="D92" s="16"/>
      <c r="E92" s="17" t="s">
        <v>14</v>
      </c>
      <c r="F92" s="52"/>
      <c r="G92" s="17"/>
      <c r="H92" s="17"/>
      <c r="I92" s="17"/>
      <c r="J92" s="30"/>
      <c r="K92" s="351"/>
      <c r="L92" s="37"/>
      <c r="M92" s="38"/>
      <c r="N92" s="56"/>
      <c r="O92" s="57"/>
      <c r="P92" s="423"/>
      <c r="Q92" s="106"/>
      <c r="R92" s="106"/>
      <c r="S92" s="59"/>
      <c r="T92" s="59"/>
      <c r="U92" s="59"/>
      <c r="V92" s="59"/>
      <c r="W92" s="59"/>
    </row>
    <row r="93" spans="1:23" ht="13.5" thickTop="1">
      <c r="A93" s="27"/>
      <c r="B93" s="29"/>
      <c r="C93" s="29"/>
      <c r="D93" s="29"/>
      <c r="E93" s="13" t="s">
        <v>22</v>
      </c>
      <c r="F93" s="47"/>
      <c r="G93" s="13"/>
      <c r="H93" s="13"/>
      <c r="I93" s="71"/>
      <c r="J93" s="14"/>
      <c r="K93" s="350"/>
      <c r="L93" s="54"/>
      <c r="M93" s="54"/>
      <c r="N93" s="50"/>
      <c r="O93" s="51"/>
      <c r="P93" s="316"/>
      <c r="Q93" s="98"/>
      <c r="R93" s="98"/>
      <c r="S93" s="13"/>
      <c r="T93" s="13"/>
      <c r="U93" s="13"/>
      <c r="V93" s="13"/>
      <c r="W93" s="13"/>
    </row>
    <row r="94" spans="1:23" ht="13.5" thickBot="1">
      <c r="A94" s="15"/>
      <c r="B94" s="16"/>
      <c r="C94" s="16"/>
      <c r="D94" s="16"/>
      <c r="E94" s="17" t="s">
        <v>14</v>
      </c>
      <c r="F94" s="52"/>
      <c r="G94" s="17"/>
      <c r="H94" s="17"/>
      <c r="I94" s="17"/>
      <c r="J94" s="30"/>
      <c r="K94" s="349"/>
      <c r="L94" s="21"/>
      <c r="M94" s="20"/>
      <c r="N94" s="56"/>
      <c r="O94" s="57"/>
      <c r="P94" s="423"/>
      <c r="Q94" s="99"/>
      <c r="R94" s="99"/>
      <c r="S94" s="59"/>
      <c r="T94" s="59"/>
      <c r="U94" s="59"/>
      <c r="V94" s="59"/>
      <c r="W94" s="59"/>
    </row>
    <row r="95" spans="1:23" ht="13.5" thickTop="1">
      <c r="A95" s="27"/>
      <c r="B95" s="29"/>
      <c r="C95" s="29"/>
      <c r="D95" s="29"/>
      <c r="E95" s="13" t="s">
        <v>22</v>
      </c>
      <c r="F95" s="47"/>
      <c r="G95" s="13"/>
      <c r="H95" s="13"/>
      <c r="I95" s="13"/>
      <c r="J95" s="14"/>
      <c r="K95" s="348"/>
      <c r="L95" s="51"/>
      <c r="M95" s="51"/>
      <c r="N95" s="50"/>
      <c r="O95" s="51"/>
      <c r="P95" s="321"/>
      <c r="Q95" s="101"/>
      <c r="R95" s="101"/>
      <c r="S95" s="13"/>
      <c r="T95" s="13"/>
      <c r="U95" s="13"/>
      <c r="V95" s="13"/>
      <c r="W95" s="13"/>
    </row>
    <row r="96" spans="1:23" ht="13.5" thickBot="1">
      <c r="A96" s="15"/>
      <c r="B96" s="16"/>
      <c r="C96" s="16"/>
      <c r="D96" s="16"/>
      <c r="E96" s="17" t="s">
        <v>14</v>
      </c>
      <c r="F96" s="52"/>
      <c r="G96" s="17"/>
      <c r="H96" s="17"/>
      <c r="I96" s="17"/>
      <c r="J96" s="19"/>
      <c r="K96" s="351"/>
      <c r="L96" s="37"/>
      <c r="M96" s="38"/>
      <c r="N96" s="56"/>
      <c r="O96" s="57"/>
      <c r="P96" s="321"/>
      <c r="Q96" s="106"/>
      <c r="R96" s="106"/>
      <c r="S96" s="59"/>
      <c r="T96" s="439"/>
      <c r="U96" s="439"/>
      <c r="V96" s="439"/>
      <c r="W96" s="439"/>
    </row>
    <row r="97" spans="1:23" ht="13.5" thickTop="1">
      <c r="A97" s="141" t="s">
        <v>50</v>
      </c>
      <c r="B97" s="72"/>
      <c r="C97" s="72"/>
      <c r="D97" s="72"/>
      <c r="E97" s="143" t="s">
        <v>22</v>
      </c>
      <c r="F97" s="144">
        <v>82758</v>
      </c>
      <c r="G97" s="143">
        <v>77755</v>
      </c>
      <c r="H97" s="143">
        <v>81659</v>
      </c>
      <c r="I97" s="154">
        <v>89414</v>
      </c>
      <c r="J97" s="144">
        <f>J2+J4+J6+J8+J10+J12+J14+J16+J18+J20+J22+J24+J26+J28+J36+J38+J40+J42+J44+J46+J48+J50+J52+J54+J56+J58+J60+J62+J64+J66+J71+J73+J75+J77+J79</f>
        <v>91883</v>
      </c>
      <c r="K97" s="389">
        <f>K2+K4+K6+K8+K10+K12+K14+K16+K18+K20+K22+K24+K26+K28+K36+K38+K40+K42+K44+K46+K48+K50+K52+K54+K56+K58+K60+K62+K64+K66+K71+K73+K75+K77+K79</f>
        <v>97833</v>
      </c>
      <c r="L97" s="389">
        <v>8153</v>
      </c>
      <c r="M97" s="240">
        <v>16306</v>
      </c>
      <c r="N97" s="240">
        <v>24458</v>
      </c>
      <c r="O97" s="240">
        <v>32611</v>
      </c>
      <c r="P97" s="240">
        <v>40764</v>
      </c>
      <c r="Q97" s="240">
        <v>48917</v>
      </c>
      <c r="R97" s="154">
        <v>57069</v>
      </c>
      <c r="S97" s="437">
        <v>65222</v>
      </c>
      <c r="T97" s="437">
        <v>73375</v>
      </c>
      <c r="U97" s="437">
        <v>81528</v>
      </c>
      <c r="V97" s="437">
        <v>89680</v>
      </c>
      <c r="W97" s="438">
        <v>97833</v>
      </c>
    </row>
    <row r="98" spans="1:23" ht="13.5" thickBot="1">
      <c r="A98" s="145"/>
      <c r="B98" s="74"/>
      <c r="C98" s="74"/>
      <c r="D98" s="74"/>
      <c r="E98" s="149" t="s">
        <v>14</v>
      </c>
      <c r="F98" s="196">
        <v>108020</v>
      </c>
      <c r="G98" s="197">
        <v>89730</v>
      </c>
      <c r="H98" s="197">
        <v>89273</v>
      </c>
      <c r="I98" s="241">
        <v>92406</v>
      </c>
      <c r="J98" s="394">
        <f>J3+J5+J7+J9+J11+J13+J15+J17+J19+J21+J23+J25+J27+J29+J37+J39+J41+J43+J45+J47+J49+J51+J53+J55+J57+J59+J61+J63+J65+J67+J72+J74+J76+J78+J80</f>
        <v>90313</v>
      </c>
      <c r="K98" s="393">
        <v>97312</v>
      </c>
      <c r="L98" s="486">
        <f t="shared" ref="L98:V98" si="0">L3+L5+L7+L9+L11+L13+L15+L17+L19+L21+L23+L25+L27+L29+L37+L39+L41+L43+L45+L47+L49+L51+L53+L55+L57+L59+L61+L63+L65+L67+L72+L74+L76+L78+L80</f>
        <v>8901</v>
      </c>
      <c r="M98" s="294">
        <f t="shared" si="0"/>
        <v>16545</v>
      </c>
      <c r="N98" s="487">
        <f t="shared" si="0"/>
        <v>24473</v>
      </c>
      <c r="O98" s="294">
        <f t="shared" si="0"/>
        <v>32219</v>
      </c>
      <c r="P98" s="489">
        <f t="shared" si="0"/>
        <v>41964</v>
      </c>
      <c r="Q98" s="419">
        <f t="shared" si="0"/>
        <v>48699</v>
      </c>
      <c r="R98" s="419">
        <f t="shared" si="0"/>
        <v>57090</v>
      </c>
      <c r="S98" s="419">
        <f t="shared" si="0"/>
        <v>64574</v>
      </c>
      <c r="T98" s="419">
        <f t="shared" si="0"/>
        <v>71747</v>
      </c>
      <c r="U98" s="419">
        <f t="shared" si="0"/>
        <v>79839</v>
      </c>
      <c r="V98" s="419">
        <f t="shared" si="0"/>
        <v>89187</v>
      </c>
      <c r="W98" s="436">
        <f>W3+W5+W7+W9+W11+W13+W15+W17+W19+W21+W23+W25+W27+W29+W37+W39+W41+W43+W45+W47+W49+W51+W53+W55+W57+W59+W61+W63+W65+W67+W72+W74+W76+W78+W80</f>
        <v>97312</v>
      </c>
    </row>
    <row r="99" spans="1:23" ht="13.5" thickTop="1">
      <c r="A99" s="11" t="s">
        <v>51</v>
      </c>
      <c r="B99" s="25"/>
      <c r="C99" s="25"/>
      <c r="D99" s="25"/>
      <c r="E99" s="92"/>
      <c r="F99" s="118">
        <v>25262</v>
      </c>
      <c r="G99" s="119">
        <v>11975</v>
      </c>
      <c r="H99" s="119">
        <v>7614</v>
      </c>
      <c r="I99" s="242">
        <v>2992</v>
      </c>
      <c r="J99" s="392">
        <v>1570</v>
      </c>
      <c r="K99" s="494">
        <f>K97-K98</f>
        <v>521</v>
      </c>
      <c r="L99" s="353">
        <v>748</v>
      </c>
      <c r="M99" s="488">
        <f t="shared" ref="M99:S99" si="1">M98-M97</f>
        <v>239</v>
      </c>
      <c r="N99" s="353">
        <f t="shared" si="1"/>
        <v>15</v>
      </c>
      <c r="O99" s="365">
        <f t="shared" si="1"/>
        <v>-392</v>
      </c>
      <c r="P99" s="450">
        <f t="shared" si="1"/>
        <v>1200</v>
      </c>
      <c r="Q99" s="101">
        <f t="shared" si="1"/>
        <v>-218</v>
      </c>
      <c r="R99" s="460">
        <f t="shared" si="1"/>
        <v>21</v>
      </c>
      <c r="S99" s="92">
        <f t="shared" si="1"/>
        <v>-648</v>
      </c>
      <c r="T99" s="92">
        <f>T97-T98</f>
        <v>1628</v>
      </c>
      <c r="U99" s="92">
        <f>U97-U98</f>
        <v>1689</v>
      </c>
      <c r="V99" s="92">
        <f>V97-V98</f>
        <v>493</v>
      </c>
      <c r="W99" s="388">
        <f>W97-W98</f>
        <v>521</v>
      </c>
    </row>
    <row r="100" spans="1:23" ht="13.5" thickBot="1">
      <c r="A100" s="58"/>
      <c r="B100" s="16"/>
      <c r="C100" s="16"/>
      <c r="D100" s="16"/>
      <c r="E100" s="59"/>
      <c r="F100" s="60"/>
      <c r="G100" s="59"/>
      <c r="H100" s="59"/>
      <c r="I100" s="99"/>
      <c r="J100" s="390"/>
      <c r="K100" s="391"/>
      <c r="L100" s="26"/>
      <c r="M100" s="20"/>
      <c r="N100" s="26"/>
      <c r="O100" s="20"/>
      <c r="P100" s="20"/>
      <c r="Q100" s="99"/>
      <c r="R100" s="99"/>
      <c r="S100" s="59"/>
      <c r="T100" s="59"/>
      <c r="U100" s="59"/>
      <c r="V100" s="59"/>
      <c r="W100" s="381"/>
    </row>
    <row r="101" spans="1:23" ht="13.5" thickTop="1">
      <c r="A101" s="12"/>
      <c r="B101" s="25"/>
      <c r="C101" s="25"/>
      <c r="D101" s="25"/>
      <c r="E101" s="25"/>
      <c r="F101" s="12"/>
      <c r="G101" s="12"/>
      <c r="H101" s="12"/>
      <c r="I101" s="12"/>
      <c r="J101" s="43"/>
      <c r="K101" s="44"/>
      <c r="L101" s="46"/>
      <c r="M101" s="46"/>
      <c r="N101" s="46"/>
      <c r="O101" s="46"/>
      <c r="P101" s="46"/>
    </row>
    <row r="102" spans="1:23" ht="13.5" thickBot="1">
      <c r="A102" s="25"/>
      <c r="B102" s="25"/>
      <c r="C102" s="25"/>
      <c r="D102" s="25"/>
      <c r="E102" s="25"/>
      <c r="F102" s="12"/>
      <c r="G102" s="12"/>
      <c r="H102" s="12"/>
      <c r="I102" s="12"/>
      <c r="J102" s="43"/>
      <c r="K102" s="44"/>
      <c r="L102" s="93"/>
      <c r="M102" s="93"/>
      <c r="N102" s="93"/>
      <c r="O102" s="93"/>
      <c r="P102" s="93"/>
    </row>
    <row r="103" spans="1:23" ht="14.25" thickTop="1" thickBot="1">
      <c r="A103" s="121"/>
      <c r="B103" s="122"/>
      <c r="C103" s="122"/>
      <c r="D103" s="132"/>
      <c r="E103" s="67"/>
      <c r="F103" s="7">
        <v>2002</v>
      </c>
      <c r="G103" s="133">
        <v>2003</v>
      </c>
      <c r="H103" s="133">
        <v>2004</v>
      </c>
      <c r="I103" s="133">
        <v>2005</v>
      </c>
      <c r="J103" s="7">
        <v>2006</v>
      </c>
      <c r="K103" s="7">
        <v>2007</v>
      </c>
      <c r="L103" s="237" t="s">
        <v>78</v>
      </c>
      <c r="M103" s="8" t="s">
        <v>79</v>
      </c>
      <c r="N103" s="9" t="s">
        <v>80</v>
      </c>
      <c r="O103" s="8" t="s">
        <v>81</v>
      </c>
      <c r="P103" s="9" t="s">
        <v>82</v>
      </c>
      <c r="Q103" s="408" t="s">
        <v>83</v>
      </c>
      <c r="R103" s="416" t="s">
        <v>88</v>
      </c>
      <c r="S103" s="396" t="s">
        <v>89</v>
      </c>
      <c r="T103" s="396" t="s">
        <v>90</v>
      </c>
      <c r="U103" s="396" t="s">
        <v>91</v>
      </c>
      <c r="V103" s="396" t="s">
        <v>92</v>
      </c>
      <c r="W103" s="396" t="s">
        <v>93</v>
      </c>
    </row>
    <row r="104" spans="1:23" ht="13.5" thickTop="1">
      <c r="A104" s="33" t="s">
        <v>55</v>
      </c>
      <c r="B104" s="34"/>
      <c r="C104" s="34"/>
      <c r="D104" s="124"/>
      <c r="E104" s="31" t="s">
        <v>22</v>
      </c>
      <c r="F104" s="32">
        <v>9704</v>
      </c>
      <c r="G104" s="31">
        <v>2028</v>
      </c>
      <c r="H104" s="31">
        <v>8850</v>
      </c>
      <c r="I104" s="31">
        <v>9000</v>
      </c>
      <c r="J104" s="32">
        <v>9400</v>
      </c>
      <c r="K104" s="32">
        <v>9400</v>
      </c>
      <c r="L104" s="366">
        <f>L105/K104</f>
        <v>9.0212765957446803E-2</v>
      </c>
      <c r="M104" s="366">
        <v>0.18090000000000001</v>
      </c>
      <c r="N104" s="370">
        <f>N105/K104</f>
        <v>0.27276595744680854</v>
      </c>
      <c r="O104" s="370">
        <f>O105/K104</f>
        <v>0.36404255319148937</v>
      </c>
      <c r="P104" s="370">
        <f>P105/K104</f>
        <v>0.45574468085106384</v>
      </c>
      <c r="Q104" s="455">
        <f>Q105/K104</f>
        <v>0.54361702127659572</v>
      </c>
      <c r="R104" s="456">
        <f>R105/K104</f>
        <v>0.63106382978723408</v>
      </c>
      <c r="S104" s="456">
        <f>S105/K104</f>
        <v>0.71680851063829787</v>
      </c>
      <c r="T104" s="456">
        <f>T105/K104</f>
        <v>0.82744680851063834</v>
      </c>
      <c r="U104" s="456">
        <f>U105/K104</f>
        <v>0.96893617021276601</v>
      </c>
      <c r="V104" s="456">
        <f>V105/K104</f>
        <v>1.0823404255319149</v>
      </c>
      <c r="W104" s="456">
        <f>W105/K104</f>
        <v>1.0780851063829788</v>
      </c>
    </row>
    <row r="105" spans="1:23" ht="13.5" thickBot="1">
      <c r="A105" s="130" t="s">
        <v>58</v>
      </c>
      <c r="B105" s="125"/>
      <c r="C105" s="125"/>
      <c r="D105" s="126"/>
      <c r="E105" s="127" t="s">
        <v>14</v>
      </c>
      <c r="F105" s="127">
        <v>5950</v>
      </c>
      <c r="G105" s="127">
        <v>913</v>
      </c>
      <c r="H105" s="127">
        <v>9240</v>
      </c>
      <c r="I105" s="127">
        <v>8868</v>
      </c>
      <c r="J105" s="272">
        <v>9453</v>
      </c>
      <c r="K105" s="127">
        <v>10134</v>
      </c>
      <c r="L105" s="127">
        <v>848</v>
      </c>
      <c r="M105" s="127">
        <v>1700</v>
      </c>
      <c r="N105" s="127">
        <v>2564</v>
      </c>
      <c r="O105" s="127">
        <v>3422</v>
      </c>
      <c r="P105" s="452">
        <v>4284</v>
      </c>
      <c r="Q105" s="329">
        <v>5110</v>
      </c>
      <c r="R105" s="329">
        <v>5932</v>
      </c>
      <c r="S105" s="128">
        <v>6738</v>
      </c>
      <c r="T105" s="128">
        <v>7778</v>
      </c>
      <c r="U105" s="128">
        <v>9108</v>
      </c>
      <c r="V105" s="128">
        <v>10174</v>
      </c>
      <c r="W105" s="128">
        <v>10134</v>
      </c>
    </row>
    <row r="106" spans="1:23" ht="13.5" thickTop="1">
      <c r="A106" s="129" t="s">
        <v>56</v>
      </c>
      <c r="B106" s="34"/>
      <c r="C106" s="34"/>
      <c r="D106" s="34"/>
      <c r="E106" s="31" t="s">
        <v>22</v>
      </c>
      <c r="F106" s="32">
        <v>3691</v>
      </c>
      <c r="G106" s="31">
        <v>3781</v>
      </c>
      <c r="H106" s="31">
        <v>10924</v>
      </c>
      <c r="I106" s="31">
        <v>11000</v>
      </c>
      <c r="J106" s="32">
        <v>11500</v>
      </c>
      <c r="K106" s="32">
        <v>13500</v>
      </c>
      <c r="L106" s="366">
        <f>L107/K106</f>
        <v>0.1045925925925926</v>
      </c>
      <c r="M106" s="366">
        <v>0.17929999999999999</v>
      </c>
      <c r="N106" s="370">
        <f>N107/K106</f>
        <v>0.25288888888888889</v>
      </c>
      <c r="O106" s="370">
        <f>O107/K106</f>
        <v>0.3494814814814815</v>
      </c>
      <c r="P106" s="370">
        <f>P107/K106</f>
        <v>0.42370370370370369</v>
      </c>
      <c r="Q106" s="456">
        <f>Q107/K106</f>
        <v>0.50600000000000001</v>
      </c>
      <c r="R106" s="456">
        <f>R107/K106</f>
        <v>0.60074074074074069</v>
      </c>
      <c r="S106" s="456">
        <f>S107/K106</f>
        <v>0.67259259259259263</v>
      </c>
      <c r="T106" s="435">
        <f>T107/K106</f>
        <v>0.74718518518518517</v>
      </c>
      <c r="U106" s="456">
        <f>U107/K106</f>
        <v>0.84666666666666668</v>
      </c>
      <c r="V106" s="456">
        <f>V107/K106</f>
        <v>0.92318518518518522</v>
      </c>
      <c r="W106" s="456">
        <f>W107/K106</f>
        <v>1</v>
      </c>
    </row>
    <row r="107" spans="1:23" ht="13.5" thickBot="1">
      <c r="A107" s="131" t="s">
        <v>59</v>
      </c>
      <c r="B107" s="35"/>
      <c r="C107" s="35"/>
      <c r="D107" s="35"/>
      <c r="E107" s="128" t="s">
        <v>14</v>
      </c>
      <c r="F107" s="127">
        <v>6708</v>
      </c>
      <c r="G107" s="128">
        <v>7654</v>
      </c>
      <c r="H107" s="128">
        <v>10351</v>
      </c>
      <c r="I107" s="128">
        <v>11261</v>
      </c>
      <c r="J107" s="127">
        <v>13005</v>
      </c>
      <c r="K107" s="127">
        <v>13500</v>
      </c>
      <c r="L107" s="127">
        <v>1412</v>
      </c>
      <c r="M107" s="127">
        <v>2421</v>
      </c>
      <c r="N107" s="127">
        <v>3414</v>
      </c>
      <c r="O107" s="127">
        <v>4718</v>
      </c>
      <c r="P107" s="127">
        <v>5720</v>
      </c>
      <c r="Q107" s="329">
        <v>6831</v>
      </c>
      <c r="R107" s="329">
        <v>8110</v>
      </c>
      <c r="S107" s="128">
        <v>9080</v>
      </c>
      <c r="T107" s="128">
        <v>10087</v>
      </c>
      <c r="U107" s="128">
        <v>11430</v>
      </c>
      <c r="V107" s="128">
        <v>12463</v>
      </c>
      <c r="W107" s="128">
        <v>13500</v>
      </c>
    </row>
    <row r="108" spans="1:23" ht="13.5" thickTop="1">
      <c r="A108" s="141" t="s">
        <v>57</v>
      </c>
      <c r="B108" s="72"/>
      <c r="C108" s="72"/>
      <c r="D108" s="142"/>
      <c r="E108" s="143" t="s">
        <v>22</v>
      </c>
      <c r="F108" s="144">
        <v>13395</v>
      </c>
      <c r="G108" s="143">
        <v>5809</v>
      </c>
      <c r="H108" s="143">
        <v>19774</v>
      </c>
      <c r="I108" s="143">
        <v>20000</v>
      </c>
      <c r="J108" s="144">
        <f>SUM(J104+J106)</f>
        <v>20900</v>
      </c>
      <c r="K108" s="144">
        <f>SUM(K104+K106)</f>
        <v>22900</v>
      </c>
      <c r="L108" s="144">
        <v>1908</v>
      </c>
      <c r="M108" s="144">
        <v>3817</v>
      </c>
      <c r="N108" s="144">
        <v>5725</v>
      </c>
      <c r="O108" s="144">
        <v>7633</v>
      </c>
      <c r="P108" s="144">
        <v>9542</v>
      </c>
      <c r="Q108" s="144">
        <v>11450</v>
      </c>
      <c r="R108" s="144">
        <v>13358</v>
      </c>
      <c r="S108" s="441">
        <v>15267</v>
      </c>
      <c r="T108" s="443">
        <v>17175</v>
      </c>
      <c r="U108" s="443">
        <v>19083</v>
      </c>
      <c r="V108" s="443">
        <v>20992</v>
      </c>
      <c r="W108" s="443">
        <v>22900</v>
      </c>
    </row>
    <row r="109" spans="1:23" ht="13.5" thickBot="1">
      <c r="A109" s="145"/>
      <c r="B109" s="74"/>
      <c r="C109" s="74"/>
      <c r="D109" s="146"/>
      <c r="E109" s="147" t="s">
        <v>14</v>
      </c>
      <c r="F109" s="196">
        <v>12658</v>
      </c>
      <c r="G109" s="149">
        <v>8567</v>
      </c>
      <c r="H109" s="197">
        <v>19591</v>
      </c>
      <c r="I109" s="149">
        <v>20129</v>
      </c>
      <c r="J109" s="148">
        <f t="shared" ref="J109:W109" si="2">SUM(J105+J107)</f>
        <v>22458</v>
      </c>
      <c r="K109" s="148">
        <f t="shared" si="2"/>
        <v>23634</v>
      </c>
      <c r="L109" s="148">
        <f t="shared" si="2"/>
        <v>2260</v>
      </c>
      <c r="M109" s="148">
        <f t="shared" si="2"/>
        <v>4121</v>
      </c>
      <c r="N109" s="148">
        <f t="shared" si="2"/>
        <v>5978</v>
      </c>
      <c r="O109" s="148">
        <f t="shared" si="2"/>
        <v>8140</v>
      </c>
      <c r="P109" s="148">
        <f t="shared" si="2"/>
        <v>10004</v>
      </c>
      <c r="Q109" s="148">
        <f t="shared" si="2"/>
        <v>11941</v>
      </c>
      <c r="R109" s="148">
        <f t="shared" si="2"/>
        <v>14042</v>
      </c>
      <c r="S109" s="442">
        <f t="shared" si="2"/>
        <v>15818</v>
      </c>
      <c r="T109" s="148">
        <f t="shared" si="2"/>
        <v>17865</v>
      </c>
      <c r="U109" s="148">
        <f t="shared" si="2"/>
        <v>20538</v>
      </c>
      <c r="V109" s="148">
        <f>V105+V107</f>
        <v>22637</v>
      </c>
      <c r="W109" s="148">
        <f t="shared" si="2"/>
        <v>23634</v>
      </c>
    </row>
    <row r="110" spans="1:23" ht="14.25" thickTop="1" thickBot="1">
      <c r="A110" s="66"/>
      <c r="B110" s="66"/>
      <c r="C110" s="66"/>
      <c r="D110" s="66"/>
      <c r="E110" s="66"/>
      <c r="F110" s="117"/>
      <c r="G110" s="66"/>
      <c r="H110" s="66"/>
      <c r="I110" s="66"/>
      <c r="J110" s="117"/>
      <c r="K110" s="123"/>
      <c r="L110" s="123"/>
      <c r="M110" s="123"/>
      <c r="N110" s="123"/>
      <c r="O110" s="123"/>
      <c r="P110" s="123"/>
      <c r="Q110" s="66"/>
      <c r="R110" s="66"/>
    </row>
    <row r="111" spans="1:23" ht="14.25" thickTop="1" thickBot="1">
      <c r="A111" s="134"/>
      <c r="B111" s="122"/>
      <c r="C111" s="122"/>
      <c r="D111" s="132"/>
      <c r="E111" s="67"/>
      <c r="F111" s="7">
        <v>2002</v>
      </c>
      <c r="G111" s="133">
        <v>2003</v>
      </c>
      <c r="H111" s="133">
        <v>2004</v>
      </c>
      <c r="I111" s="133">
        <v>2005</v>
      </c>
      <c r="J111" s="7">
        <v>2006</v>
      </c>
      <c r="K111" s="7">
        <v>2007</v>
      </c>
      <c r="L111" s="237" t="s">
        <v>78</v>
      </c>
      <c r="M111" s="8" t="s">
        <v>79</v>
      </c>
      <c r="N111" s="9" t="s">
        <v>80</v>
      </c>
      <c r="O111" s="8" t="s">
        <v>81</v>
      </c>
      <c r="P111" s="10" t="s">
        <v>82</v>
      </c>
      <c r="Q111" s="238" t="s">
        <v>83</v>
      </c>
      <c r="R111" s="417" t="s">
        <v>88</v>
      </c>
      <c r="S111" s="418" t="s">
        <v>89</v>
      </c>
      <c r="T111" s="396" t="s">
        <v>90</v>
      </c>
      <c r="U111" s="396" t="s">
        <v>91</v>
      </c>
      <c r="V111" s="396" t="s">
        <v>92</v>
      </c>
      <c r="W111" s="396" t="s">
        <v>93</v>
      </c>
    </row>
    <row r="112" spans="1:23" ht="14.25" thickTop="1" thickBot="1">
      <c r="A112" s="138" t="s">
        <v>61</v>
      </c>
      <c r="B112" s="61"/>
      <c r="C112" s="61"/>
      <c r="D112" s="137"/>
      <c r="E112" s="62" t="s">
        <v>60</v>
      </c>
      <c r="F112" s="63">
        <v>336</v>
      </c>
      <c r="G112" s="62">
        <v>392</v>
      </c>
      <c r="H112" s="62">
        <v>471</v>
      </c>
      <c r="I112" s="62">
        <v>655</v>
      </c>
      <c r="J112" s="291">
        <v>1487</v>
      </c>
      <c r="K112" s="399">
        <v>1480</v>
      </c>
      <c r="L112" s="305">
        <v>161</v>
      </c>
      <c r="M112" s="63">
        <v>257</v>
      </c>
      <c r="N112" s="63">
        <v>342</v>
      </c>
      <c r="O112" s="63">
        <v>460</v>
      </c>
      <c r="P112" s="63">
        <v>580</v>
      </c>
      <c r="Q112" s="63">
        <v>710</v>
      </c>
      <c r="R112" s="306">
        <v>842</v>
      </c>
      <c r="S112" s="306">
        <v>975</v>
      </c>
      <c r="T112" s="62">
        <v>1088</v>
      </c>
      <c r="U112" s="62">
        <v>1226</v>
      </c>
      <c r="V112" s="62">
        <v>1366</v>
      </c>
      <c r="W112" s="62">
        <v>1480</v>
      </c>
    </row>
    <row r="113" spans="1:23" ht="14.25" thickTop="1" thickBot="1">
      <c r="A113" s="138" t="s">
        <v>9</v>
      </c>
      <c r="B113" s="61"/>
      <c r="C113" s="61"/>
      <c r="D113" s="137"/>
      <c r="E113" s="62" t="s">
        <v>60</v>
      </c>
      <c r="F113" s="63">
        <v>1932</v>
      </c>
      <c r="G113" s="62">
        <v>1683</v>
      </c>
      <c r="H113" s="62">
        <v>1545</v>
      </c>
      <c r="I113" s="62">
        <v>1519</v>
      </c>
      <c r="J113" s="139">
        <v>1705</v>
      </c>
      <c r="K113" s="398">
        <v>1807</v>
      </c>
      <c r="L113" s="305">
        <v>168</v>
      </c>
      <c r="M113" s="63">
        <v>327</v>
      </c>
      <c r="N113" s="63">
        <v>503</v>
      </c>
      <c r="O113" s="63">
        <v>684</v>
      </c>
      <c r="P113" s="63">
        <v>840</v>
      </c>
      <c r="Q113" s="63">
        <v>974</v>
      </c>
      <c r="R113" s="306">
        <v>1079</v>
      </c>
      <c r="S113" s="306">
        <v>1188</v>
      </c>
      <c r="T113" s="62">
        <v>1330</v>
      </c>
      <c r="U113" s="62">
        <v>1515</v>
      </c>
      <c r="V113" s="62">
        <v>1693</v>
      </c>
      <c r="W113" s="62">
        <v>1807</v>
      </c>
    </row>
    <row r="114" spans="1:23" ht="14.25" thickTop="1" thickBot="1">
      <c r="A114" s="138" t="s">
        <v>10</v>
      </c>
      <c r="B114" s="61"/>
      <c r="C114" s="61"/>
      <c r="D114" s="137"/>
      <c r="E114" s="62" t="s">
        <v>60</v>
      </c>
      <c r="F114" s="63">
        <v>237</v>
      </c>
      <c r="G114" s="62">
        <v>277</v>
      </c>
      <c r="H114" s="62">
        <v>243</v>
      </c>
      <c r="I114" s="62">
        <v>1271</v>
      </c>
      <c r="J114" s="139">
        <v>429</v>
      </c>
      <c r="K114" s="398">
        <v>874</v>
      </c>
      <c r="L114" s="305">
        <v>42</v>
      </c>
      <c r="M114" s="63">
        <v>42</v>
      </c>
      <c r="N114" s="63">
        <v>59</v>
      </c>
      <c r="O114" s="63">
        <v>62</v>
      </c>
      <c r="P114" s="63">
        <v>202</v>
      </c>
      <c r="Q114" s="63">
        <v>202</v>
      </c>
      <c r="R114" s="306">
        <v>202</v>
      </c>
      <c r="S114" s="306">
        <v>1312</v>
      </c>
      <c r="T114" s="62">
        <v>1312</v>
      </c>
      <c r="U114" s="62"/>
      <c r="V114" s="62">
        <v>874</v>
      </c>
      <c r="W114" s="62">
        <v>874</v>
      </c>
    </row>
    <row r="115" spans="1:23" ht="14.25" thickTop="1" thickBot="1">
      <c r="A115" s="138" t="s">
        <v>62</v>
      </c>
      <c r="B115" s="61"/>
      <c r="C115" s="61"/>
      <c r="D115" s="137"/>
      <c r="E115" s="62" t="s">
        <v>60</v>
      </c>
      <c r="F115" s="63">
        <v>0</v>
      </c>
      <c r="G115" s="62">
        <v>0</v>
      </c>
      <c r="H115" s="62">
        <v>1</v>
      </c>
      <c r="I115" s="62">
        <v>9</v>
      </c>
      <c r="J115" s="139">
        <v>33</v>
      </c>
      <c r="K115" s="398">
        <v>23</v>
      </c>
      <c r="L115" s="305">
        <v>1</v>
      </c>
      <c r="M115" s="63">
        <v>5</v>
      </c>
      <c r="N115" s="63">
        <v>0</v>
      </c>
      <c r="O115" s="63">
        <v>5</v>
      </c>
      <c r="P115" s="63">
        <v>12</v>
      </c>
      <c r="Q115" s="63">
        <v>0</v>
      </c>
      <c r="R115" s="306">
        <v>13</v>
      </c>
      <c r="S115" s="306">
        <v>14</v>
      </c>
      <c r="T115" s="62">
        <v>15</v>
      </c>
      <c r="U115" s="62">
        <v>22</v>
      </c>
      <c r="V115" s="62">
        <v>23</v>
      </c>
      <c r="W115" s="62">
        <v>0</v>
      </c>
    </row>
    <row r="116" spans="1:23" ht="14.25" thickTop="1" thickBot="1">
      <c r="A116" s="138" t="s">
        <v>11</v>
      </c>
      <c r="B116" s="61"/>
      <c r="C116" s="61"/>
      <c r="D116" s="137"/>
      <c r="E116" s="62" t="s">
        <v>60</v>
      </c>
      <c r="F116" s="63">
        <v>70</v>
      </c>
      <c r="G116" s="62">
        <v>69</v>
      </c>
      <c r="H116" s="62">
        <v>157</v>
      </c>
      <c r="I116" s="62">
        <v>8</v>
      </c>
      <c r="J116" s="139">
        <v>0</v>
      </c>
      <c r="K116" s="398">
        <v>0</v>
      </c>
      <c r="L116" s="305">
        <v>0</v>
      </c>
      <c r="M116" s="63">
        <v>0</v>
      </c>
      <c r="N116" s="63">
        <v>0</v>
      </c>
      <c r="O116" s="63">
        <v>0</v>
      </c>
      <c r="P116" s="63">
        <v>0</v>
      </c>
      <c r="Q116" s="63">
        <v>0</v>
      </c>
      <c r="R116" s="306">
        <v>0</v>
      </c>
      <c r="S116" s="306">
        <v>0</v>
      </c>
      <c r="T116" s="62">
        <v>0</v>
      </c>
      <c r="U116" s="62">
        <v>0</v>
      </c>
      <c r="V116" s="62">
        <v>0</v>
      </c>
      <c r="W116" s="62">
        <v>0</v>
      </c>
    </row>
    <row r="117" spans="1:23" ht="14.25" thickTop="1" thickBot="1">
      <c r="A117" s="139" t="s">
        <v>12</v>
      </c>
      <c r="B117" s="140"/>
      <c r="C117" s="140"/>
      <c r="D117" s="137"/>
      <c r="E117" s="62" t="s">
        <v>60</v>
      </c>
      <c r="F117" s="63">
        <v>0</v>
      </c>
      <c r="G117" s="62">
        <v>0</v>
      </c>
      <c r="H117" s="62">
        <v>0</v>
      </c>
      <c r="I117" s="62">
        <v>626</v>
      </c>
      <c r="J117" s="139">
        <v>620</v>
      </c>
      <c r="K117" s="493">
        <v>608</v>
      </c>
      <c r="L117" s="305">
        <v>627</v>
      </c>
      <c r="M117" s="63">
        <v>623</v>
      </c>
      <c r="N117" s="63">
        <v>631</v>
      </c>
      <c r="O117" s="63">
        <v>622</v>
      </c>
      <c r="P117" s="63">
        <v>620</v>
      </c>
      <c r="Q117" s="63">
        <v>616</v>
      </c>
      <c r="R117" s="306">
        <v>616</v>
      </c>
      <c r="S117" s="306">
        <v>604</v>
      </c>
      <c r="T117" s="62">
        <v>607</v>
      </c>
      <c r="U117" s="62">
        <v>616</v>
      </c>
      <c r="V117" s="62">
        <v>611</v>
      </c>
      <c r="W117" s="62">
        <v>608</v>
      </c>
    </row>
    <row r="118" spans="1:23" ht="14.25" thickTop="1" thickBot="1">
      <c r="A118" s="64" t="s">
        <v>13</v>
      </c>
      <c r="B118" s="150"/>
      <c r="C118" s="150"/>
      <c r="D118" s="151"/>
      <c r="E118" s="152" t="s">
        <v>60</v>
      </c>
      <c r="F118" s="153">
        <v>2575</v>
      </c>
      <c r="G118" s="152">
        <v>2421</v>
      </c>
      <c r="H118" s="152">
        <v>2417</v>
      </c>
      <c r="I118" s="153">
        <f t="shared" ref="I118:R118" si="3">SUM(I112:I117)</f>
        <v>4088</v>
      </c>
      <c r="J118" s="153">
        <f t="shared" si="3"/>
        <v>4274</v>
      </c>
      <c r="K118" s="292">
        <f>SUM(K112:K117)</f>
        <v>4792</v>
      </c>
      <c r="L118" s="153">
        <f t="shared" si="3"/>
        <v>999</v>
      </c>
      <c r="M118" s="153">
        <f>SUM(M112:M117)</f>
        <v>1254</v>
      </c>
      <c r="N118" s="153">
        <f t="shared" si="3"/>
        <v>1535</v>
      </c>
      <c r="O118" s="153">
        <f t="shared" si="3"/>
        <v>1833</v>
      </c>
      <c r="P118" s="153">
        <f t="shared" si="3"/>
        <v>2254</v>
      </c>
      <c r="Q118" s="153">
        <f t="shared" si="3"/>
        <v>2502</v>
      </c>
      <c r="R118" s="153">
        <f t="shared" si="3"/>
        <v>2752</v>
      </c>
      <c r="S118" s="424">
        <f>S112+S113+S114+S115+S116+S117</f>
        <v>4093</v>
      </c>
      <c r="T118" s="424">
        <f>T112+T113+T114+T115+T116+T117</f>
        <v>4352</v>
      </c>
      <c r="U118" s="424">
        <f>U112+U113+U114+U115+U116+U117</f>
        <v>3379</v>
      </c>
      <c r="V118" s="424">
        <f>V112+V113+V114+V115+V116+V117</f>
        <v>4567</v>
      </c>
      <c r="W118" s="424">
        <f>W112+W113+W114+W115+W116+W117</f>
        <v>4769</v>
      </c>
    </row>
    <row r="119" spans="1:23" ht="14.25" thickTop="1" thickBot="1">
      <c r="A119" s="70"/>
      <c r="B119" s="66"/>
      <c r="C119" s="66"/>
      <c r="D119" s="66"/>
      <c r="E119" s="66"/>
      <c r="F119" s="117"/>
      <c r="G119" s="66"/>
      <c r="H119" s="66"/>
      <c r="I119" s="66"/>
      <c r="J119" s="117"/>
      <c r="K119" s="135"/>
      <c r="L119" s="135"/>
      <c r="M119" s="135"/>
      <c r="N119" s="135"/>
      <c r="O119" s="135"/>
      <c r="P119" s="136"/>
      <c r="Q119" s="66"/>
      <c r="R119" s="66"/>
    </row>
    <row r="120" spans="1:23" ht="13.5" thickTop="1">
      <c r="A120" s="198" t="s">
        <v>63</v>
      </c>
      <c r="B120" s="199"/>
      <c r="C120" s="199"/>
      <c r="D120" s="200"/>
      <c r="E120" s="201" t="s">
        <v>22</v>
      </c>
      <c r="F120" s="202">
        <v>13144</v>
      </c>
      <c r="G120" s="201">
        <v>13047</v>
      </c>
      <c r="H120" s="201">
        <v>12500</v>
      </c>
      <c r="I120" s="201">
        <v>13161</v>
      </c>
      <c r="J120" s="202">
        <v>13435</v>
      </c>
      <c r="K120" s="202">
        <v>14550</v>
      </c>
      <c r="L120" s="295">
        <f>L121/K120</f>
        <v>8.1512027491408928E-2</v>
      </c>
      <c r="M120" s="295">
        <f>M121/K120</f>
        <v>0.16288659793814433</v>
      </c>
      <c r="N120" s="371">
        <f>N121/K120</f>
        <v>0.2427491408934708</v>
      </c>
      <c r="O120" s="371">
        <f>O121/K120</f>
        <v>0.32508591065292097</v>
      </c>
      <c r="P120" s="371">
        <f>P121/K120</f>
        <v>0.40714776632302407</v>
      </c>
      <c r="Q120" s="371">
        <f>Q121/K120</f>
        <v>0.48872852233676978</v>
      </c>
      <c r="R120" s="371">
        <f>R121/K120</f>
        <v>0.57030927835051548</v>
      </c>
      <c r="S120" s="433">
        <f>S121/K120</f>
        <v>0.65601374570446735</v>
      </c>
      <c r="T120" s="433">
        <f>T121/K120</f>
        <v>0.74378006872852231</v>
      </c>
      <c r="U120" s="433">
        <f>U121/K120</f>
        <v>0.82735395189003436</v>
      </c>
      <c r="V120" s="467">
        <f>V121/K120</f>
        <v>0.91924398625429549</v>
      </c>
      <c r="W120" s="490">
        <f>W121/K120</f>
        <v>1.0136082474226804</v>
      </c>
    </row>
    <row r="121" spans="1:23" ht="13.5" thickBot="1">
      <c r="A121" s="203"/>
      <c r="B121" s="204"/>
      <c r="C121" s="204"/>
      <c r="D121" s="205"/>
      <c r="E121" s="206" t="s">
        <v>14</v>
      </c>
      <c r="F121" s="207">
        <v>13300</v>
      </c>
      <c r="G121" s="206">
        <v>13435</v>
      </c>
      <c r="H121" s="206">
        <v>12349</v>
      </c>
      <c r="I121" s="206">
        <v>13153</v>
      </c>
      <c r="J121" s="207">
        <v>14044</v>
      </c>
      <c r="K121" s="362">
        <v>14748</v>
      </c>
      <c r="L121" s="362">
        <v>1186</v>
      </c>
      <c r="M121" s="407">
        <v>2370</v>
      </c>
      <c r="N121" s="407">
        <v>3532</v>
      </c>
      <c r="O121" s="362">
        <v>4730</v>
      </c>
      <c r="P121" s="362">
        <v>5924</v>
      </c>
      <c r="Q121" s="229">
        <v>7111</v>
      </c>
      <c r="R121" s="229">
        <v>8298</v>
      </c>
      <c r="S121" s="211">
        <v>9545</v>
      </c>
      <c r="T121" s="211">
        <v>10822</v>
      </c>
      <c r="U121" s="211">
        <v>12038</v>
      </c>
      <c r="V121" s="211">
        <v>13375</v>
      </c>
      <c r="W121" s="210">
        <v>14748</v>
      </c>
    </row>
    <row r="122" spans="1:23" ht="13.5" thickTop="1">
      <c r="A122" s="198" t="s">
        <v>64</v>
      </c>
      <c r="B122" s="199"/>
      <c r="C122" s="199"/>
      <c r="D122" s="200"/>
      <c r="E122" s="201" t="s">
        <v>22</v>
      </c>
      <c r="F122" s="202">
        <v>13990</v>
      </c>
      <c r="G122" s="201">
        <v>14402</v>
      </c>
      <c r="H122" s="201">
        <v>13064</v>
      </c>
      <c r="I122" s="201">
        <v>12232</v>
      </c>
      <c r="J122" s="202">
        <v>11080</v>
      </c>
      <c r="K122" s="202">
        <v>12123</v>
      </c>
      <c r="L122" s="295">
        <f>L123/K122</f>
        <v>7.6796172564546725E-2</v>
      </c>
      <c r="M122" s="295">
        <f>M123/K122</f>
        <v>0.15466468695867361</v>
      </c>
      <c r="N122" s="371">
        <f>N123/K122</f>
        <v>0.23047100552668481</v>
      </c>
      <c r="O122" s="371">
        <f>O123/K122</f>
        <v>0.30825703208776706</v>
      </c>
      <c r="P122" s="371">
        <f>P123/K122</f>
        <v>0.38967252330281282</v>
      </c>
      <c r="Q122" s="371">
        <f>Q123/K122</f>
        <v>0.47578982100140227</v>
      </c>
      <c r="R122" s="371">
        <f>R123/K122</f>
        <v>0.56042233770518846</v>
      </c>
      <c r="S122" s="433">
        <f>S123/K122</f>
        <v>0.64175534108718968</v>
      </c>
      <c r="T122" s="433">
        <f>T123/K122</f>
        <v>0.71285985317165723</v>
      </c>
      <c r="U122" s="433">
        <f>U123/K122</f>
        <v>0.78264455992741067</v>
      </c>
      <c r="V122" s="433">
        <f>V123/K122</f>
        <v>0.86496741730594739</v>
      </c>
      <c r="W122" s="434">
        <f>W123/K122</f>
        <v>0.94283593170007429</v>
      </c>
    </row>
    <row r="123" spans="1:23" ht="13.5" thickBot="1">
      <c r="A123" s="208"/>
      <c r="B123" s="209"/>
      <c r="C123" s="209"/>
      <c r="D123" s="210"/>
      <c r="E123" s="211" t="s">
        <v>14</v>
      </c>
      <c r="F123" s="212">
        <v>14295</v>
      </c>
      <c r="G123" s="212">
        <v>14196</v>
      </c>
      <c r="H123" s="212">
        <v>11632</v>
      </c>
      <c r="I123" s="212">
        <v>11733</v>
      </c>
      <c r="J123" s="212">
        <v>11298</v>
      </c>
      <c r="K123" s="212">
        <v>11430</v>
      </c>
      <c r="L123" s="212">
        <v>931</v>
      </c>
      <c r="M123" s="407">
        <v>1875</v>
      </c>
      <c r="N123" s="407">
        <v>2794</v>
      </c>
      <c r="O123" s="296">
        <v>3737</v>
      </c>
      <c r="P123" s="296">
        <v>4724</v>
      </c>
      <c r="Q123" s="235">
        <v>5768</v>
      </c>
      <c r="R123" s="235">
        <v>6794</v>
      </c>
      <c r="S123" s="211">
        <v>7780</v>
      </c>
      <c r="T123" s="211">
        <v>8642</v>
      </c>
      <c r="U123" s="211">
        <v>9488</v>
      </c>
      <c r="V123" s="211">
        <v>10486</v>
      </c>
      <c r="W123" s="210">
        <v>11430</v>
      </c>
    </row>
    <row r="124" spans="1:23" ht="13.5" thickTop="1">
      <c r="A124" s="213" t="s">
        <v>65</v>
      </c>
      <c r="B124" s="214"/>
      <c r="C124" s="215"/>
      <c r="D124" s="216"/>
      <c r="E124" s="217" t="s">
        <v>22</v>
      </c>
      <c r="F124" s="218">
        <v>18143</v>
      </c>
      <c r="G124" s="218">
        <v>18386</v>
      </c>
      <c r="H124" s="218">
        <v>16853</v>
      </c>
      <c r="I124" s="218">
        <v>16645</v>
      </c>
      <c r="J124" s="218">
        <v>17264</v>
      </c>
      <c r="K124" s="218">
        <v>18305</v>
      </c>
      <c r="L124" s="295">
        <f>L125/K124</f>
        <v>8.0142037694618959E-2</v>
      </c>
      <c r="M124" s="295">
        <f>M125/K124</f>
        <v>0.16006555585905491</v>
      </c>
      <c r="N124" s="371">
        <f>N125/K124</f>
        <v>0.24184649003004643</v>
      </c>
      <c r="O124" s="371">
        <f>O125/K124</f>
        <v>0.3208413001912046</v>
      </c>
      <c r="P124" s="371">
        <f>P125/K124</f>
        <v>0.40442502048620593</v>
      </c>
      <c r="Q124" s="371">
        <f>Q125/K124</f>
        <v>0.48740781207320405</v>
      </c>
      <c r="R124" s="371">
        <f>R125/K124</f>
        <v>0.57579896203223158</v>
      </c>
      <c r="S124" s="433">
        <f>S125/K124</f>
        <v>0.66216880633706643</v>
      </c>
      <c r="T124" s="433">
        <f>T125/K124</f>
        <v>0.74493307839388145</v>
      </c>
      <c r="U124" s="433">
        <f>U125/K124</f>
        <v>0.82868068833652009</v>
      </c>
      <c r="V124" s="467">
        <f>V125/K124</f>
        <v>1.0861513247746517</v>
      </c>
      <c r="W124" s="490">
        <f>W125/K124</f>
        <v>1.0111991259218793</v>
      </c>
    </row>
    <row r="125" spans="1:23" ht="13.5" thickBot="1">
      <c r="A125" s="203"/>
      <c r="B125" s="219"/>
      <c r="C125" s="219"/>
      <c r="D125" s="220"/>
      <c r="E125" s="207" t="s">
        <v>14</v>
      </c>
      <c r="F125" s="207">
        <v>18312</v>
      </c>
      <c r="G125" s="206">
        <v>17257</v>
      </c>
      <c r="H125" s="206">
        <v>16076</v>
      </c>
      <c r="I125" s="206">
        <v>16641</v>
      </c>
      <c r="J125" s="273">
        <v>17587</v>
      </c>
      <c r="K125" s="363">
        <v>18510</v>
      </c>
      <c r="L125" s="363">
        <v>1467</v>
      </c>
      <c r="M125" s="363">
        <v>2930</v>
      </c>
      <c r="N125" s="407">
        <v>4427</v>
      </c>
      <c r="O125" s="362">
        <v>5873</v>
      </c>
      <c r="P125" s="362">
        <v>7403</v>
      </c>
      <c r="Q125" s="229">
        <v>8922</v>
      </c>
      <c r="R125" s="229">
        <v>10540</v>
      </c>
      <c r="S125" s="211">
        <v>12121</v>
      </c>
      <c r="T125" s="211">
        <v>13636</v>
      </c>
      <c r="U125" s="211">
        <v>15169</v>
      </c>
      <c r="V125" s="211">
        <v>19882</v>
      </c>
      <c r="W125" s="210">
        <v>18510</v>
      </c>
    </row>
    <row r="126" spans="1:23" ht="13.5" thickTop="1">
      <c r="A126" s="221" t="s">
        <v>72</v>
      </c>
      <c r="B126" s="222"/>
      <c r="C126" s="222"/>
      <c r="D126" s="223"/>
      <c r="E126" s="201" t="s">
        <v>22</v>
      </c>
      <c r="F126" s="202">
        <v>194</v>
      </c>
      <c r="G126" s="201">
        <v>226</v>
      </c>
      <c r="H126" s="201">
        <v>178</v>
      </c>
      <c r="I126" s="201">
        <v>532</v>
      </c>
      <c r="J126" s="202">
        <v>725</v>
      </c>
      <c r="K126" s="202">
        <v>637</v>
      </c>
      <c r="L126" s="295">
        <f>L127/K126</f>
        <v>8.0062794348508631E-2</v>
      </c>
      <c r="M126" s="295">
        <f>M127/K126</f>
        <v>0.15855572998430142</v>
      </c>
      <c r="N126" s="371">
        <f>N127/K126</f>
        <v>0.23861852433281006</v>
      </c>
      <c r="O126" s="371">
        <f>O127/K126</f>
        <v>0.31868131868131866</v>
      </c>
      <c r="P126" s="371">
        <f>P127/K126</f>
        <v>0.39874411302982732</v>
      </c>
      <c r="Q126" s="371">
        <f>Q127/K126</f>
        <v>0.47880690737833598</v>
      </c>
      <c r="R126" s="371">
        <f>R127/K126</f>
        <v>0.55886970172684458</v>
      </c>
      <c r="S126" s="433">
        <f>S127/K126</f>
        <v>0.63736263736263732</v>
      </c>
      <c r="T126" s="433">
        <f>T127/K126</f>
        <v>0.71742543171114603</v>
      </c>
      <c r="U126" s="433">
        <f>U127/K126</f>
        <v>0.79591836734693877</v>
      </c>
      <c r="V126" s="433">
        <f>V127/K126</f>
        <v>0.89638932496075352</v>
      </c>
      <c r="W126" s="434">
        <f>W127/K126</f>
        <v>0.98273155416012559</v>
      </c>
    </row>
    <row r="127" spans="1:23" ht="13.5" thickBot="1">
      <c r="A127" s="224"/>
      <c r="B127" s="209"/>
      <c r="C127" s="209"/>
      <c r="D127" s="210"/>
      <c r="E127" s="211" t="s">
        <v>14</v>
      </c>
      <c r="F127" s="212">
        <v>227</v>
      </c>
      <c r="G127" s="212">
        <v>194</v>
      </c>
      <c r="H127" s="212">
        <v>173</v>
      </c>
      <c r="I127" s="212">
        <v>635</v>
      </c>
      <c r="J127" s="212">
        <v>798</v>
      </c>
      <c r="K127" s="296">
        <v>626</v>
      </c>
      <c r="L127" s="296">
        <v>51</v>
      </c>
      <c r="M127" s="296">
        <v>101</v>
      </c>
      <c r="N127" s="212">
        <v>152</v>
      </c>
      <c r="O127" s="212">
        <v>203</v>
      </c>
      <c r="P127" s="212">
        <v>254</v>
      </c>
      <c r="Q127" s="235">
        <v>305</v>
      </c>
      <c r="R127" s="235">
        <v>356</v>
      </c>
      <c r="S127" s="211">
        <v>406</v>
      </c>
      <c r="T127" s="211">
        <v>457</v>
      </c>
      <c r="U127" s="211">
        <v>507</v>
      </c>
      <c r="V127" s="211">
        <v>571</v>
      </c>
      <c r="W127" s="210">
        <v>626</v>
      </c>
    </row>
    <row r="128" spans="1:23" ht="13.5" thickTop="1">
      <c r="A128" s="213" t="s">
        <v>66</v>
      </c>
      <c r="B128" s="225"/>
      <c r="C128" s="225"/>
      <c r="D128" s="226"/>
      <c r="E128" s="217" t="s">
        <v>22</v>
      </c>
      <c r="F128" s="218">
        <v>3009</v>
      </c>
      <c r="G128" s="227">
        <v>2825</v>
      </c>
      <c r="H128" s="227">
        <v>2855</v>
      </c>
      <c r="I128" s="227">
        <v>2229</v>
      </c>
      <c r="J128" s="218">
        <v>2702</v>
      </c>
      <c r="K128" s="304">
        <v>2857</v>
      </c>
      <c r="L128" s="295">
        <f>L129/K128</f>
        <v>8.0154007700385013E-2</v>
      </c>
      <c r="M128" s="295">
        <f>M129/K128</f>
        <v>0.16240812040602029</v>
      </c>
      <c r="N128" s="371">
        <f>N129/K128</f>
        <v>0.24711235561778089</v>
      </c>
      <c r="O128" s="371">
        <f>O129/K128</f>
        <v>0.33321666083304163</v>
      </c>
      <c r="P128" s="444">
        <f>P129/K128</f>
        <v>0.4214210710535527</v>
      </c>
      <c r="Q128" s="444">
        <f>Q129/K128</f>
        <v>0.5071753587679384</v>
      </c>
      <c r="R128" s="444">
        <f>R129/K128</f>
        <v>0.59537976898844946</v>
      </c>
      <c r="S128" s="467">
        <f>S129/K128</f>
        <v>0.68428421421071051</v>
      </c>
      <c r="T128" s="467">
        <f>T129/K128</f>
        <v>0.77248862443122157</v>
      </c>
      <c r="U128" s="467">
        <f>U129/K128</f>
        <v>0.85614280714035706</v>
      </c>
      <c r="V128" s="467">
        <f>V129/K128</f>
        <v>0.95484774238711934</v>
      </c>
      <c r="W128" s="490">
        <f>W129/K128</f>
        <v>1.0427021351067554</v>
      </c>
    </row>
    <row r="129" spans="1:23" ht="13.5" thickBot="1">
      <c r="A129" s="228" t="s">
        <v>67</v>
      </c>
      <c r="B129" s="204"/>
      <c r="C129" s="204"/>
      <c r="D129" s="205"/>
      <c r="E129" s="206" t="s">
        <v>14</v>
      </c>
      <c r="F129" s="207">
        <v>2908</v>
      </c>
      <c r="G129" s="229">
        <v>3131</v>
      </c>
      <c r="H129" s="229">
        <v>3372</v>
      </c>
      <c r="I129" s="207">
        <v>2912</v>
      </c>
      <c r="J129" s="207">
        <v>2577</v>
      </c>
      <c r="K129" s="207">
        <v>2979</v>
      </c>
      <c r="L129" s="207">
        <v>229</v>
      </c>
      <c r="M129" s="207">
        <v>464</v>
      </c>
      <c r="N129" s="407">
        <v>706</v>
      </c>
      <c r="O129" s="207">
        <v>952</v>
      </c>
      <c r="P129" s="207">
        <v>1204</v>
      </c>
      <c r="Q129" s="229">
        <v>1449</v>
      </c>
      <c r="R129" s="229">
        <v>1701</v>
      </c>
      <c r="S129" s="211">
        <v>1955</v>
      </c>
      <c r="T129" s="211">
        <v>2207</v>
      </c>
      <c r="U129" s="211">
        <v>2446</v>
      </c>
      <c r="V129" s="211">
        <v>2728</v>
      </c>
      <c r="W129" s="210">
        <v>2979</v>
      </c>
    </row>
    <row r="130" spans="1:23" ht="13.5" thickTop="1">
      <c r="A130" s="230" t="s">
        <v>68</v>
      </c>
      <c r="B130" s="231"/>
      <c r="C130" s="231"/>
      <c r="D130" s="200"/>
      <c r="E130" s="201" t="s">
        <v>22</v>
      </c>
      <c r="F130" s="202">
        <v>181</v>
      </c>
      <c r="G130" s="232">
        <v>362</v>
      </c>
      <c r="H130" s="232">
        <v>466</v>
      </c>
      <c r="I130" s="232">
        <v>452</v>
      </c>
      <c r="J130" s="202">
        <v>471</v>
      </c>
      <c r="K130" s="202">
        <v>509</v>
      </c>
      <c r="L130" s="295">
        <f>L131/K130</f>
        <v>5.6974459724950882E-2</v>
      </c>
      <c r="M130" s="295">
        <f>M131/K130</f>
        <v>0.11198428290766209</v>
      </c>
      <c r="N130" s="371">
        <f>N131/K130</f>
        <v>0.15324165029469547</v>
      </c>
      <c r="O130" s="371">
        <f>O131/K130</f>
        <v>0.206286836935167</v>
      </c>
      <c r="P130" s="371">
        <f>P131/K130</f>
        <v>0.27504911591355602</v>
      </c>
      <c r="Q130" s="371">
        <f>Q131/K130</f>
        <v>0.34381139489194501</v>
      </c>
      <c r="R130" s="371">
        <f>R131/K130</f>
        <v>0.412573673870334</v>
      </c>
      <c r="S130" s="433">
        <f>S131/K130</f>
        <v>0.48330058939096265</v>
      </c>
      <c r="T130" s="433">
        <f>T131/K130</f>
        <v>0.56188605108055012</v>
      </c>
      <c r="U130" s="433">
        <f>U131/K130</f>
        <v>0.63850687622789781</v>
      </c>
      <c r="V130" s="433">
        <f>V131/K130</f>
        <v>0.72495088408644404</v>
      </c>
      <c r="W130" s="434">
        <f>W131/K130</f>
        <v>0.80157170923379173</v>
      </c>
    </row>
    <row r="131" spans="1:23" ht="13.5" thickBot="1">
      <c r="A131" s="233"/>
      <c r="B131" s="234"/>
      <c r="C131" s="234"/>
      <c r="D131" s="210"/>
      <c r="E131" s="211" t="s">
        <v>14</v>
      </c>
      <c r="F131" s="212">
        <v>216</v>
      </c>
      <c r="G131" s="235">
        <v>453</v>
      </c>
      <c r="H131" s="235">
        <v>438</v>
      </c>
      <c r="I131" s="235">
        <v>458</v>
      </c>
      <c r="J131" s="212">
        <v>492</v>
      </c>
      <c r="K131" s="212">
        <v>408</v>
      </c>
      <c r="L131" s="293">
        <v>29</v>
      </c>
      <c r="M131" s="212">
        <v>57</v>
      </c>
      <c r="N131" s="212">
        <v>78</v>
      </c>
      <c r="O131" s="212">
        <v>105</v>
      </c>
      <c r="P131" s="212">
        <v>140</v>
      </c>
      <c r="Q131" s="235">
        <v>175</v>
      </c>
      <c r="R131" s="235">
        <v>210</v>
      </c>
      <c r="S131" s="211">
        <v>246</v>
      </c>
      <c r="T131" s="211">
        <v>286</v>
      </c>
      <c r="U131" s="211">
        <v>325</v>
      </c>
      <c r="V131" s="211">
        <v>369</v>
      </c>
      <c r="W131" s="210">
        <v>408</v>
      </c>
    </row>
    <row r="132" spans="1:23" ht="13.5" thickTop="1">
      <c r="A132" s="230" t="s">
        <v>69</v>
      </c>
      <c r="B132" s="231"/>
      <c r="C132" s="231"/>
      <c r="D132" s="200"/>
      <c r="E132" s="201" t="s">
        <v>22</v>
      </c>
      <c r="F132" s="202">
        <v>1075</v>
      </c>
      <c r="G132" s="232">
        <v>706</v>
      </c>
      <c r="H132" s="232">
        <v>430</v>
      </c>
      <c r="I132" s="232">
        <v>1207</v>
      </c>
      <c r="J132" s="202">
        <v>1014</v>
      </c>
      <c r="K132" s="202">
        <v>1121</v>
      </c>
      <c r="L132" s="360">
        <f>L133/K132</f>
        <v>8.5637823371989288E-2</v>
      </c>
      <c r="M132" s="360">
        <f>M133/K132</f>
        <v>0.17395182872435325</v>
      </c>
      <c r="N132" s="444">
        <f>N133/K132</f>
        <v>0.26048171275646742</v>
      </c>
      <c r="O132" s="444">
        <f>O133/K132</f>
        <v>0.34701159678858162</v>
      </c>
      <c r="P132" s="444">
        <f>P133/K132</f>
        <v>0.43978590544157004</v>
      </c>
      <c r="Q132" s="444">
        <f>Q133/K132</f>
        <v>0.52542372881355937</v>
      </c>
      <c r="R132" s="444">
        <f>R133/K132</f>
        <v>0.61284567350579844</v>
      </c>
      <c r="S132" s="467">
        <f>S133/K132</f>
        <v>0.69937555753791258</v>
      </c>
      <c r="T132" s="467">
        <f>T133/K132</f>
        <v>0.78590544157002673</v>
      </c>
      <c r="U132" s="467">
        <f>U133/K132</f>
        <v>0.87243532560214099</v>
      </c>
      <c r="V132" s="467">
        <f>V133/K132</f>
        <v>0.96877787689562889</v>
      </c>
      <c r="W132" s="490">
        <f>W133/K132</f>
        <v>1.0856378233719892</v>
      </c>
    </row>
    <row r="133" spans="1:23" ht="13.5" thickBot="1">
      <c r="A133" s="224"/>
      <c r="B133" s="209"/>
      <c r="C133" s="209"/>
      <c r="D133" s="210"/>
      <c r="E133" s="211" t="s">
        <v>14</v>
      </c>
      <c r="F133" s="212">
        <v>1175</v>
      </c>
      <c r="G133" s="235">
        <v>524</v>
      </c>
      <c r="H133" s="235">
        <v>575</v>
      </c>
      <c r="I133" s="235">
        <v>741</v>
      </c>
      <c r="J133" s="212">
        <v>1084</v>
      </c>
      <c r="K133" s="212">
        <v>1217</v>
      </c>
      <c r="L133" s="212">
        <v>96</v>
      </c>
      <c r="M133" s="212">
        <v>195</v>
      </c>
      <c r="N133" s="212">
        <v>292</v>
      </c>
      <c r="O133" s="212">
        <v>389</v>
      </c>
      <c r="P133" s="212">
        <v>493</v>
      </c>
      <c r="Q133" s="235">
        <v>589</v>
      </c>
      <c r="R133" s="235">
        <v>687</v>
      </c>
      <c r="S133" s="211">
        <v>784</v>
      </c>
      <c r="T133" s="211">
        <v>881</v>
      </c>
      <c r="U133" s="211">
        <v>978</v>
      </c>
      <c r="V133" s="211">
        <v>1086</v>
      </c>
      <c r="W133" s="210">
        <v>1217</v>
      </c>
    </row>
    <row r="134" spans="1:23" ht="13.5" thickTop="1">
      <c r="A134" s="178" t="s">
        <v>70</v>
      </c>
      <c r="B134" s="179"/>
      <c r="C134" s="179"/>
      <c r="D134" s="142"/>
      <c r="E134" s="77" t="s">
        <v>22</v>
      </c>
      <c r="F134" s="78">
        <v>49736</v>
      </c>
      <c r="G134" s="182">
        <v>49954</v>
      </c>
      <c r="H134" s="182">
        <v>46346</v>
      </c>
      <c r="I134" s="182">
        <v>46410</v>
      </c>
      <c r="J134" s="78">
        <f>SUM(J120+J122+J124+J126+J128+J130+J132)</f>
        <v>46691</v>
      </c>
      <c r="K134" s="78">
        <f>SUM(K120+K122+K124+K126+K128+K130+K132)</f>
        <v>50102</v>
      </c>
      <c r="L134" s="78">
        <v>4175</v>
      </c>
      <c r="M134" s="78">
        <v>8350</v>
      </c>
      <c r="N134" s="78">
        <v>12525</v>
      </c>
      <c r="O134" s="78">
        <v>16701</v>
      </c>
      <c r="P134" s="78">
        <v>20876</v>
      </c>
      <c r="Q134" s="78">
        <v>25051</v>
      </c>
      <c r="R134" s="78">
        <v>29226</v>
      </c>
      <c r="S134" s="77">
        <v>33401</v>
      </c>
      <c r="T134" s="77">
        <v>37577</v>
      </c>
      <c r="U134" s="77">
        <v>41752</v>
      </c>
      <c r="V134" s="77">
        <v>45927</v>
      </c>
      <c r="W134" s="415">
        <v>50102</v>
      </c>
    </row>
    <row r="135" spans="1:23">
      <c r="A135" s="180" t="s">
        <v>71</v>
      </c>
      <c r="B135" s="176"/>
      <c r="C135" s="181"/>
      <c r="D135" s="177"/>
      <c r="E135" s="174" t="s">
        <v>14</v>
      </c>
      <c r="F135" s="175">
        <v>50433</v>
      </c>
      <c r="G135" s="183">
        <v>49207</v>
      </c>
      <c r="H135" s="183">
        <v>44615</v>
      </c>
      <c r="I135" s="183">
        <v>46273</v>
      </c>
      <c r="J135" s="175">
        <f>SUM(J121+J123+J125+J127+J129+J131+J133)</f>
        <v>47880</v>
      </c>
      <c r="K135" s="175">
        <v>49918</v>
      </c>
      <c r="L135" s="175">
        <f t="shared" ref="L135:W135" si="4">SUM(L121+L123+L125+L127+L129+L131+L133)</f>
        <v>3989</v>
      </c>
      <c r="M135" s="175">
        <f t="shared" si="4"/>
        <v>7992</v>
      </c>
      <c r="N135" s="175">
        <f t="shared" si="4"/>
        <v>11981</v>
      </c>
      <c r="O135" s="175">
        <f t="shared" si="4"/>
        <v>15989</v>
      </c>
      <c r="P135" s="425">
        <f>P121+P123+P125+P127+P129+P131+P133</f>
        <v>20142</v>
      </c>
      <c r="Q135" s="175">
        <f t="shared" si="4"/>
        <v>24319</v>
      </c>
      <c r="R135" s="175">
        <f t="shared" si="4"/>
        <v>28586</v>
      </c>
      <c r="S135" s="175">
        <f t="shared" si="4"/>
        <v>32837</v>
      </c>
      <c r="T135" s="175">
        <f t="shared" si="4"/>
        <v>36931</v>
      </c>
      <c r="U135" s="175">
        <f t="shared" si="4"/>
        <v>40951</v>
      </c>
      <c r="V135" s="175">
        <f t="shared" si="4"/>
        <v>48497</v>
      </c>
      <c r="W135" s="175">
        <f t="shared" si="4"/>
        <v>49918</v>
      </c>
    </row>
    <row r="136" spans="1:23" ht="13.5" thickBot="1">
      <c r="A136" s="73"/>
      <c r="B136" s="74"/>
      <c r="C136" s="74"/>
      <c r="D136" s="146"/>
      <c r="E136" s="75" t="s">
        <v>73</v>
      </c>
      <c r="F136" s="185">
        <v>697</v>
      </c>
      <c r="G136" s="184">
        <v>-747</v>
      </c>
      <c r="H136" s="184">
        <v>-1731</v>
      </c>
      <c r="I136" s="76">
        <f>I135-I134</f>
        <v>-137</v>
      </c>
      <c r="J136" s="274">
        <f>J135-J134</f>
        <v>1189</v>
      </c>
      <c r="K136" s="76">
        <f>K134-K135</f>
        <v>184</v>
      </c>
      <c r="L136" s="76">
        <f>L135-L134</f>
        <v>-186</v>
      </c>
      <c r="M136" s="76">
        <f>M135-M134</f>
        <v>-358</v>
      </c>
      <c r="N136" s="76">
        <f>N135-N134</f>
        <v>-544</v>
      </c>
      <c r="O136" s="76">
        <f>O135-O134</f>
        <v>-712</v>
      </c>
      <c r="P136" s="76">
        <f>P135-P134</f>
        <v>-734</v>
      </c>
      <c r="Q136" s="76">
        <v>-732</v>
      </c>
      <c r="R136" s="76">
        <f t="shared" ref="R136:W136" si="5">R135-R134</f>
        <v>-640</v>
      </c>
      <c r="S136" s="75">
        <f t="shared" si="5"/>
        <v>-564</v>
      </c>
      <c r="T136" s="75">
        <f t="shared" si="5"/>
        <v>-646</v>
      </c>
      <c r="U136" s="75">
        <f t="shared" si="5"/>
        <v>-801</v>
      </c>
      <c r="V136" s="75">
        <f t="shared" si="5"/>
        <v>2570</v>
      </c>
      <c r="W136" s="414">
        <f t="shared" si="5"/>
        <v>-184</v>
      </c>
    </row>
    <row r="137" spans="1:23" ht="14.25" thickTop="1" thickBot="1">
      <c r="A137" s="171"/>
      <c r="B137" s="171"/>
      <c r="C137" s="171"/>
      <c r="D137" s="80"/>
      <c r="E137" s="80"/>
      <c r="F137" s="80"/>
      <c r="G137" s="80"/>
      <c r="H137" s="80"/>
      <c r="I137" s="42"/>
      <c r="J137" s="42"/>
      <c r="K137" s="40"/>
      <c r="L137" s="40"/>
      <c r="M137" s="40"/>
      <c r="N137" s="40"/>
      <c r="O137" s="40"/>
      <c r="P137" s="40"/>
      <c r="Q137" s="25"/>
      <c r="R137" s="25"/>
    </row>
    <row r="138" spans="1:23" ht="14.25" thickTop="1" thickBot="1">
      <c r="A138" s="172" t="s">
        <v>54</v>
      </c>
      <c r="B138" s="173"/>
      <c r="C138" s="173"/>
      <c r="D138" s="173"/>
      <c r="E138" s="67"/>
      <c r="F138" s="7">
        <v>2002</v>
      </c>
      <c r="G138" s="7">
        <v>2003</v>
      </c>
      <c r="H138" s="7">
        <v>2004</v>
      </c>
      <c r="I138" s="7">
        <v>2005</v>
      </c>
      <c r="J138" s="7">
        <v>2006</v>
      </c>
      <c r="K138" s="7">
        <v>2007</v>
      </c>
      <c r="L138" s="237" t="s">
        <v>78</v>
      </c>
      <c r="M138" s="8" t="s">
        <v>79</v>
      </c>
      <c r="N138" s="9" t="s">
        <v>80</v>
      </c>
      <c r="O138" s="8" t="s">
        <v>81</v>
      </c>
      <c r="P138" s="10" t="s">
        <v>82</v>
      </c>
      <c r="Q138" s="238" t="s">
        <v>83</v>
      </c>
      <c r="R138" s="397" t="s">
        <v>88</v>
      </c>
      <c r="S138" s="379" t="s">
        <v>89</v>
      </c>
      <c r="T138" s="379" t="s">
        <v>90</v>
      </c>
      <c r="U138" s="379" t="s">
        <v>91</v>
      </c>
      <c r="V138" s="379" t="s">
        <v>92</v>
      </c>
      <c r="W138" s="379" t="s">
        <v>93</v>
      </c>
    </row>
    <row r="139" spans="1:23" ht="13.5" thickTop="1">
      <c r="A139" s="163" t="s">
        <v>15</v>
      </c>
      <c r="B139" s="164"/>
      <c r="C139" s="164"/>
      <c r="D139" s="164"/>
      <c r="E139" s="165" t="s">
        <v>22</v>
      </c>
      <c r="F139" s="166">
        <v>29639</v>
      </c>
      <c r="G139" s="165">
        <v>30544</v>
      </c>
      <c r="H139" s="165">
        <v>28657</v>
      </c>
      <c r="I139" s="165">
        <v>28560</v>
      </c>
      <c r="J139" s="166">
        <v>31495</v>
      </c>
      <c r="K139" s="299">
        <v>28902</v>
      </c>
      <c r="L139" s="367">
        <f>L140/K139</f>
        <v>7.8229880285101375E-2</v>
      </c>
      <c r="M139" s="367">
        <f>M140/K139</f>
        <v>0.15628676216178811</v>
      </c>
      <c r="N139" s="372">
        <f>N140/K139</f>
        <v>0.23046847968998685</v>
      </c>
      <c r="O139" s="372">
        <f>O140/K139</f>
        <v>0.30208982077364888</v>
      </c>
      <c r="P139" s="372">
        <f>P140/K139</f>
        <v>0.39191059442253129</v>
      </c>
      <c r="Q139" s="372">
        <f>Q140/K139</f>
        <v>0.45730399280326622</v>
      </c>
      <c r="R139" s="372">
        <f>R140/K139</f>
        <v>0.5410006227942703</v>
      </c>
      <c r="S139" s="427">
        <f>S140/K139</f>
        <v>0.62026849352985958</v>
      </c>
      <c r="T139" s="427">
        <f>T140/K139</f>
        <v>0.69157843747837522</v>
      </c>
      <c r="U139" s="427">
        <f>U140/K139</f>
        <v>0.76793993495259849</v>
      </c>
      <c r="V139" s="428">
        <f>V140/K139</f>
        <v>0.86097847899799318</v>
      </c>
      <c r="W139" s="428">
        <f>W140/K139</f>
        <v>0.93336101307867969</v>
      </c>
    </row>
    <row r="140" spans="1:23" ht="13.5" thickBot="1">
      <c r="A140" s="159"/>
      <c r="B140" s="160"/>
      <c r="C140" s="160"/>
      <c r="D140" s="160"/>
      <c r="E140" s="161" t="s">
        <v>14</v>
      </c>
      <c r="F140" s="162">
        <v>28750</v>
      </c>
      <c r="G140" s="161">
        <v>30630</v>
      </c>
      <c r="H140" s="161">
        <v>28759</v>
      </c>
      <c r="I140" s="161">
        <v>27256</v>
      </c>
      <c r="J140" s="162">
        <v>30069</v>
      </c>
      <c r="K140" s="162">
        <v>26976</v>
      </c>
      <c r="L140" s="162">
        <v>2261</v>
      </c>
      <c r="M140" s="377">
        <v>4517</v>
      </c>
      <c r="N140" s="377">
        <v>6661</v>
      </c>
      <c r="O140" s="162">
        <v>8731</v>
      </c>
      <c r="P140" s="162">
        <v>11327</v>
      </c>
      <c r="Q140" s="297">
        <v>13217</v>
      </c>
      <c r="R140" s="297">
        <v>15636</v>
      </c>
      <c r="S140" s="161">
        <v>17927</v>
      </c>
      <c r="T140" s="161">
        <v>19988</v>
      </c>
      <c r="U140" s="161">
        <v>22195</v>
      </c>
      <c r="V140" s="409">
        <v>24884</v>
      </c>
      <c r="W140" s="409">
        <v>26976</v>
      </c>
    </row>
    <row r="141" spans="1:23" ht="14.25" thickTop="1" thickBot="1">
      <c r="A141" s="163" t="s">
        <v>16</v>
      </c>
      <c r="B141" s="164"/>
      <c r="C141" s="164"/>
      <c r="D141" s="164"/>
      <c r="E141" s="165" t="s">
        <v>22</v>
      </c>
      <c r="F141" s="166">
        <v>22417</v>
      </c>
      <c r="G141" s="165">
        <v>21599</v>
      </c>
      <c r="H141" s="165">
        <v>18574</v>
      </c>
      <c r="I141" s="165">
        <v>19106</v>
      </c>
      <c r="J141" s="166">
        <v>19607</v>
      </c>
      <c r="K141" s="330">
        <v>20837</v>
      </c>
      <c r="L141" s="361">
        <f>L142/K141</f>
        <v>8.979219657340308E-2</v>
      </c>
      <c r="M141" s="367">
        <f>M142/K141</f>
        <v>0.1622114507846619</v>
      </c>
      <c r="N141" s="372">
        <f t="shared" ref="N141:N147" si="6">N142/K141</f>
        <v>0.22724000575898642</v>
      </c>
      <c r="O141" s="372">
        <f>O142/K141</f>
        <v>0.32067956039737006</v>
      </c>
      <c r="P141" s="372">
        <f>P142/K141</f>
        <v>0.39818591927820701</v>
      </c>
      <c r="Q141" s="372">
        <f>Q142/K141</f>
        <v>0.47574026971253058</v>
      </c>
      <c r="R141" s="372">
        <f>R142/K141</f>
        <v>0.55420645966309934</v>
      </c>
      <c r="S141" s="427">
        <f>S142/K141</f>
        <v>0.63819167826462542</v>
      </c>
      <c r="T141" s="427">
        <f>T142/K141</f>
        <v>0.72030522628017468</v>
      </c>
      <c r="U141" s="427">
        <f>U142/K141</f>
        <v>0.80433843643518743</v>
      </c>
      <c r="V141" s="428">
        <f>V142/K141</f>
        <v>0.89081921581801604</v>
      </c>
      <c r="W141" s="428">
        <f>W142/K141</f>
        <v>0.98013149685655321</v>
      </c>
    </row>
    <row r="142" spans="1:23" ht="13.5" thickBot="1">
      <c r="A142" s="167"/>
      <c r="B142" s="168"/>
      <c r="C142" s="168"/>
      <c r="D142" s="168"/>
      <c r="E142" s="169" t="s">
        <v>14</v>
      </c>
      <c r="F142" s="170">
        <v>20419</v>
      </c>
      <c r="G142" s="169">
        <v>21194</v>
      </c>
      <c r="H142" s="169">
        <v>18551</v>
      </c>
      <c r="I142" s="169">
        <v>18544</v>
      </c>
      <c r="J142" s="170">
        <v>19192</v>
      </c>
      <c r="K142" s="331">
        <v>20423</v>
      </c>
      <c r="L142" s="170">
        <v>1871</v>
      </c>
      <c r="M142" s="377">
        <v>3380</v>
      </c>
      <c r="N142" s="377">
        <v>4735</v>
      </c>
      <c r="O142" s="170">
        <v>6682</v>
      </c>
      <c r="P142" s="170">
        <v>8297</v>
      </c>
      <c r="Q142" s="298">
        <v>9913</v>
      </c>
      <c r="R142" s="298">
        <v>11548</v>
      </c>
      <c r="S142" s="161">
        <v>13298</v>
      </c>
      <c r="T142" s="161">
        <v>15009</v>
      </c>
      <c r="U142" s="161">
        <v>16760</v>
      </c>
      <c r="V142" s="409">
        <v>18562</v>
      </c>
      <c r="W142" s="409">
        <v>20423</v>
      </c>
    </row>
    <row r="143" spans="1:23" ht="14.25" thickTop="1" thickBot="1">
      <c r="A143" s="155" t="s">
        <v>17</v>
      </c>
      <c r="B143" s="156"/>
      <c r="C143" s="156"/>
      <c r="D143" s="156"/>
      <c r="E143" s="157" t="s">
        <v>22</v>
      </c>
      <c r="F143" s="158">
        <v>57644</v>
      </c>
      <c r="G143" s="157">
        <v>63665</v>
      </c>
      <c r="H143" s="157">
        <v>57227</v>
      </c>
      <c r="I143" s="157">
        <v>55055</v>
      </c>
      <c r="J143" s="158">
        <v>55416</v>
      </c>
      <c r="K143" s="330">
        <v>56829</v>
      </c>
      <c r="L143" s="361">
        <f>L144/K143</f>
        <v>8.425275827482448E-2</v>
      </c>
      <c r="M143" s="367">
        <f>M144/K143</f>
        <v>0.16243467243836773</v>
      </c>
      <c r="N143" s="372">
        <f t="shared" si="6"/>
        <v>0.23764275281986311</v>
      </c>
      <c r="O143" s="372">
        <f>O144/K143</f>
        <v>0.32618909359657922</v>
      </c>
      <c r="P143" s="372">
        <f>P144/K143</f>
        <v>0.40896373330517871</v>
      </c>
      <c r="Q143" s="372">
        <f>Q144/K143</f>
        <v>0.489239648770874</v>
      </c>
      <c r="R143" s="372">
        <f>R144/K143</f>
        <v>0.56682327684808809</v>
      </c>
      <c r="S143" s="427">
        <f>S144/K143</f>
        <v>0.64203135722958349</v>
      </c>
      <c r="T143" s="427">
        <f>T144/K143</f>
        <v>0.72188495310492884</v>
      </c>
      <c r="U143" s="427">
        <f>U144/K143</f>
        <v>0.81208537894384913</v>
      </c>
      <c r="V143" s="428">
        <f>V144/K143</f>
        <v>0.9064738073870735</v>
      </c>
      <c r="W143" s="428">
        <f>W144/K143</f>
        <v>0.99299653346002925</v>
      </c>
    </row>
    <row r="144" spans="1:23" ht="13.5" thickBot="1">
      <c r="A144" s="159"/>
      <c r="B144" s="160"/>
      <c r="C144" s="160"/>
      <c r="D144" s="160"/>
      <c r="E144" s="161" t="s">
        <v>14</v>
      </c>
      <c r="F144" s="162">
        <v>61765</v>
      </c>
      <c r="G144" s="161">
        <v>58520</v>
      </c>
      <c r="H144" s="161">
        <v>54545</v>
      </c>
      <c r="I144" s="161">
        <v>52714</v>
      </c>
      <c r="J144" s="162">
        <v>54689</v>
      </c>
      <c r="K144" s="331">
        <v>56431</v>
      </c>
      <c r="L144" s="162">
        <v>4788</v>
      </c>
      <c r="M144" s="377">
        <v>9231</v>
      </c>
      <c r="N144" s="377">
        <v>13505</v>
      </c>
      <c r="O144" s="162">
        <v>18537</v>
      </c>
      <c r="P144" s="162">
        <v>23241</v>
      </c>
      <c r="Q144" s="297">
        <v>27803</v>
      </c>
      <c r="R144" s="297">
        <v>32212</v>
      </c>
      <c r="S144" s="161">
        <v>36486</v>
      </c>
      <c r="T144" s="161">
        <v>41024</v>
      </c>
      <c r="U144" s="161">
        <v>46150</v>
      </c>
      <c r="V144" s="409">
        <v>51514</v>
      </c>
      <c r="W144" s="409">
        <v>56431</v>
      </c>
    </row>
    <row r="145" spans="1:23" ht="14.25" thickTop="1" thickBot="1">
      <c r="A145" s="163" t="s">
        <v>18</v>
      </c>
      <c r="B145" s="164"/>
      <c r="C145" s="164"/>
      <c r="D145" s="164"/>
      <c r="E145" s="165" t="s">
        <v>22</v>
      </c>
      <c r="F145" s="166">
        <v>15670</v>
      </c>
      <c r="G145" s="165">
        <v>7837</v>
      </c>
      <c r="H145" s="165">
        <v>6432</v>
      </c>
      <c r="I145" s="165">
        <v>7170</v>
      </c>
      <c r="J145" s="166">
        <v>8332</v>
      </c>
      <c r="K145" s="330">
        <v>9420</v>
      </c>
      <c r="L145" s="367">
        <f>L146/K145</f>
        <v>8.0573248407643308E-2</v>
      </c>
      <c r="M145" s="367">
        <f>M146/K145</f>
        <v>0.15562632696390657</v>
      </c>
      <c r="N145" s="372">
        <f t="shared" si="6"/>
        <v>0.22855626326963907</v>
      </c>
      <c r="O145" s="372">
        <f>O146/K145</f>
        <v>0.30212314225053077</v>
      </c>
      <c r="P145" s="372">
        <f>P146/K145</f>
        <v>0.35212314225053076</v>
      </c>
      <c r="Q145" s="372">
        <f>Q146/K145</f>
        <v>0.40626326963906584</v>
      </c>
      <c r="R145" s="372">
        <f>R146/K145</f>
        <v>0.448619957537155</v>
      </c>
      <c r="S145" s="427">
        <f>S146/K145</f>
        <v>0.48471337579617835</v>
      </c>
      <c r="T145" s="427">
        <f>T146/K145</f>
        <v>0.52675159235668789</v>
      </c>
      <c r="U145" s="427">
        <f>U146/K145</f>
        <v>0.58906581740976649</v>
      </c>
      <c r="V145" s="428">
        <f>V146/K145</f>
        <v>0.66815286624203818</v>
      </c>
      <c r="W145" s="428">
        <f>W146/K145</f>
        <v>0.78821656050955413</v>
      </c>
    </row>
    <row r="146" spans="1:23" ht="13.5" thickBot="1">
      <c r="A146" s="167"/>
      <c r="B146" s="168"/>
      <c r="C146" s="168"/>
      <c r="D146" s="168"/>
      <c r="E146" s="169" t="s">
        <v>14</v>
      </c>
      <c r="F146" s="170">
        <v>9279</v>
      </c>
      <c r="G146" s="169">
        <v>6821</v>
      </c>
      <c r="H146" s="169">
        <v>6445</v>
      </c>
      <c r="I146" s="169">
        <v>8312</v>
      </c>
      <c r="J146" s="170">
        <v>7254</v>
      </c>
      <c r="K146" s="332">
        <v>7425</v>
      </c>
      <c r="L146" s="170">
        <v>759</v>
      </c>
      <c r="M146" s="377">
        <v>1466</v>
      </c>
      <c r="N146" s="377">
        <v>2153</v>
      </c>
      <c r="O146" s="170">
        <v>2846</v>
      </c>
      <c r="P146" s="170">
        <v>3317</v>
      </c>
      <c r="Q146" s="298">
        <v>3827</v>
      </c>
      <c r="R146" s="298">
        <v>4226</v>
      </c>
      <c r="S146" s="410">
        <v>4566</v>
      </c>
      <c r="T146" s="410">
        <v>4962</v>
      </c>
      <c r="U146" s="410">
        <v>5549</v>
      </c>
      <c r="V146" s="411">
        <v>6294</v>
      </c>
      <c r="W146" s="411">
        <v>7425</v>
      </c>
    </row>
    <row r="147" spans="1:23" ht="14.25" thickTop="1" thickBot="1">
      <c r="A147" s="155" t="s">
        <v>19</v>
      </c>
      <c r="B147" s="156"/>
      <c r="C147" s="156"/>
      <c r="D147" s="156"/>
      <c r="E147" s="157" t="s">
        <v>22</v>
      </c>
      <c r="F147" s="158"/>
      <c r="G147" s="157"/>
      <c r="H147" s="157"/>
      <c r="I147" s="157">
        <v>3709</v>
      </c>
      <c r="J147" s="158">
        <v>4299</v>
      </c>
      <c r="K147" s="330">
        <v>4609</v>
      </c>
      <c r="L147" s="303">
        <f>L148/K147</f>
        <v>7.5721414623562591E-2</v>
      </c>
      <c r="M147" s="367">
        <f>M148/K147</f>
        <v>0.15643306574094162</v>
      </c>
      <c r="N147" s="446">
        <f t="shared" si="6"/>
        <v>0.23258841397266219</v>
      </c>
      <c r="O147" s="372">
        <f>O148/K147</f>
        <v>0.30635712735951398</v>
      </c>
      <c r="P147" s="372">
        <f>P148/K147</f>
        <v>0.37839010631373399</v>
      </c>
      <c r="Q147" s="372">
        <f>Q148/K147</f>
        <v>0.44651768279453241</v>
      </c>
      <c r="R147" s="372">
        <f>R148/K147</f>
        <v>0.51638099370796264</v>
      </c>
      <c r="S147" s="429">
        <f>S148/K147</f>
        <v>0.58515947060099804</v>
      </c>
      <c r="T147" s="429">
        <f>T148/K147</f>
        <v>0.65437188110219136</v>
      </c>
      <c r="U147" s="429">
        <f>U148/K147</f>
        <v>0.72076372315035797</v>
      </c>
      <c r="V147" s="430">
        <f>V148/K147</f>
        <v>0.80277717509221092</v>
      </c>
      <c r="W147" s="430">
        <f>W148/K147</f>
        <v>0.87806465610761553</v>
      </c>
    </row>
    <row r="148" spans="1:23" ht="13.5" thickBot="1">
      <c r="A148" s="159"/>
      <c r="B148" s="160"/>
      <c r="C148" s="160"/>
      <c r="D148" s="160"/>
      <c r="E148" s="161" t="s">
        <v>14</v>
      </c>
      <c r="F148" s="162"/>
      <c r="G148" s="161"/>
      <c r="H148" s="161"/>
      <c r="I148" s="161">
        <v>4181</v>
      </c>
      <c r="J148" s="162">
        <v>3944</v>
      </c>
      <c r="K148" s="331">
        <v>4047</v>
      </c>
      <c r="L148" s="162">
        <v>349</v>
      </c>
      <c r="M148" s="377">
        <v>721</v>
      </c>
      <c r="N148" s="377">
        <v>1072</v>
      </c>
      <c r="O148" s="162">
        <v>1412</v>
      </c>
      <c r="P148" s="162">
        <v>1744</v>
      </c>
      <c r="Q148" s="297">
        <v>2058</v>
      </c>
      <c r="R148" s="297">
        <v>2380</v>
      </c>
      <c r="S148" s="161">
        <v>2697</v>
      </c>
      <c r="T148" s="161">
        <v>3016</v>
      </c>
      <c r="U148" s="161">
        <v>3322</v>
      </c>
      <c r="V148" s="409">
        <v>3700</v>
      </c>
      <c r="W148" s="409">
        <v>4047</v>
      </c>
    </row>
    <row r="149" spans="1:23" ht="13.5" thickTop="1">
      <c r="A149" s="155" t="s">
        <v>20</v>
      </c>
      <c r="B149" s="156"/>
      <c r="C149" s="156"/>
      <c r="D149" s="156"/>
      <c r="E149" s="157" t="s">
        <v>22</v>
      </c>
      <c r="F149" s="158">
        <v>1288</v>
      </c>
      <c r="G149" s="157">
        <v>1515</v>
      </c>
      <c r="H149" s="157">
        <v>1771</v>
      </c>
      <c r="I149" s="157">
        <v>1685</v>
      </c>
      <c r="J149" s="158">
        <v>1805</v>
      </c>
      <c r="K149" s="299">
        <v>621</v>
      </c>
      <c r="L149" s="361">
        <f>L150/K149</f>
        <v>0.23349436392914655</v>
      </c>
      <c r="M149" s="361">
        <f>M150/K149</f>
        <v>0.50241545893719808</v>
      </c>
      <c r="N149" s="373">
        <f>N150/K149</f>
        <v>0.25120772946859904</v>
      </c>
      <c r="O149" s="372">
        <f>O150/K149</f>
        <v>0.32367149758454106</v>
      </c>
      <c r="P149" s="372">
        <f>P150/K149</f>
        <v>0.41545893719806765</v>
      </c>
      <c r="Q149" s="373">
        <f>Q150/K149</f>
        <v>0.52173913043478259</v>
      </c>
      <c r="R149" s="373">
        <f>R150/K149</f>
        <v>0.65378421900161032</v>
      </c>
      <c r="S149" s="468">
        <f>S150/K149</f>
        <v>0.78904991948470204</v>
      </c>
      <c r="T149" s="468">
        <f>T150/K149</f>
        <v>0.85829307568438007</v>
      </c>
      <c r="U149" s="468">
        <f>U150/K149</f>
        <v>0.98550724637681164</v>
      </c>
      <c r="V149" s="485">
        <f>V150/K149</f>
        <v>1.0772946859903381</v>
      </c>
      <c r="W149" s="485">
        <f>W150/K149</f>
        <v>1.1626409017713366</v>
      </c>
    </row>
    <row r="150" spans="1:23" ht="13.5" thickBot="1">
      <c r="A150" s="159"/>
      <c r="B150" s="160"/>
      <c r="C150" s="160"/>
      <c r="D150" s="160"/>
      <c r="E150" s="161" t="s">
        <v>14</v>
      </c>
      <c r="F150" s="162">
        <v>1298</v>
      </c>
      <c r="G150" s="161">
        <v>1765</v>
      </c>
      <c r="H150" s="161">
        <v>1695</v>
      </c>
      <c r="I150" s="161">
        <v>1846</v>
      </c>
      <c r="J150" s="162">
        <v>1845</v>
      </c>
      <c r="K150" s="162">
        <v>722</v>
      </c>
      <c r="L150" s="162">
        <v>145</v>
      </c>
      <c r="M150" s="378">
        <v>312</v>
      </c>
      <c r="N150" s="162">
        <v>156</v>
      </c>
      <c r="O150" s="377">
        <v>201</v>
      </c>
      <c r="P150" s="162">
        <v>258</v>
      </c>
      <c r="Q150" s="298">
        <v>324</v>
      </c>
      <c r="R150" s="298">
        <v>406</v>
      </c>
      <c r="S150" s="161">
        <v>490</v>
      </c>
      <c r="T150" s="161">
        <v>533</v>
      </c>
      <c r="U150" s="161">
        <v>612</v>
      </c>
      <c r="V150" s="409">
        <v>669</v>
      </c>
      <c r="W150" s="409">
        <v>722</v>
      </c>
    </row>
    <row r="151" spans="1:23" ht="13.5" thickTop="1">
      <c r="A151" s="155" t="s">
        <v>21</v>
      </c>
      <c r="B151" s="156"/>
      <c r="C151" s="156"/>
      <c r="D151" s="156"/>
      <c r="E151" s="157" t="s">
        <v>22</v>
      </c>
      <c r="F151" s="158"/>
      <c r="G151" s="157">
        <v>1575</v>
      </c>
      <c r="H151" s="157">
        <v>642</v>
      </c>
      <c r="I151" s="157">
        <v>2071</v>
      </c>
      <c r="J151" s="158">
        <v>1907</v>
      </c>
      <c r="K151" s="299">
        <v>2333</v>
      </c>
      <c r="L151" s="303">
        <f>L152/K151</f>
        <v>5.74367766823832E-2</v>
      </c>
      <c r="M151" s="303">
        <f>M152/K151</f>
        <v>0.1063009001285898</v>
      </c>
      <c r="N151" s="372">
        <f>N152/K151</f>
        <v>0.16588084012001714</v>
      </c>
      <c r="O151" s="372">
        <f>O152/K151</f>
        <v>0.21345906558079725</v>
      </c>
      <c r="P151" s="372">
        <f>P152/K151</f>
        <v>0.26360908701243035</v>
      </c>
      <c r="Q151" s="372">
        <f>Q152/K151</f>
        <v>0.31033004714959278</v>
      </c>
      <c r="R151" s="372">
        <f>R152/K151</f>
        <v>0.38576939562794688</v>
      </c>
      <c r="S151" s="466">
        <f>S152/K151</f>
        <v>0.43334762108872699</v>
      </c>
      <c r="T151" s="431">
        <f>T152/K151</f>
        <v>0.48006858122588941</v>
      </c>
      <c r="U151" s="431">
        <f>U152/K151</f>
        <v>0.54950707243891983</v>
      </c>
      <c r="V151" s="432">
        <f>V152/K151</f>
        <v>0.61123017573939131</v>
      </c>
      <c r="W151" s="432">
        <f>W152/K151</f>
        <v>0.67381054436348053</v>
      </c>
    </row>
    <row r="152" spans="1:23" ht="13.5" thickBot="1">
      <c r="A152" s="159"/>
      <c r="B152" s="160"/>
      <c r="C152" s="160"/>
      <c r="D152" s="160"/>
      <c r="E152" s="161" t="s">
        <v>14</v>
      </c>
      <c r="F152" s="162"/>
      <c r="G152" s="161"/>
      <c r="H152" s="161">
        <v>793</v>
      </c>
      <c r="I152" s="161">
        <v>1067</v>
      </c>
      <c r="J152" s="162">
        <v>1336</v>
      </c>
      <c r="K152" s="162">
        <v>1572</v>
      </c>
      <c r="L152" s="162">
        <v>134</v>
      </c>
      <c r="M152" s="162">
        <v>248</v>
      </c>
      <c r="N152" s="162">
        <v>387</v>
      </c>
      <c r="O152" s="162">
        <v>498</v>
      </c>
      <c r="P152" s="162">
        <v>615</v>
      </c>
      <c r="Q152" s="298">
        <v>724</v>
      </c>
      <c r="R152" s="298">
        <v>900</v>
      </c>
      <c r="S152" s="161">
        <v>1011</v>
      </c>
      <c r="T152" s="161">
        <v>1120</v>
      </c>
      <c r="U152" s="161">
        <v>1282</v>
      </c>
      <c r="V152" s="409">
        <v>1426</v>
      </c>
      <c r="W152" s="409">
        <v>1572</v>
      </c>
    </row>
    <row r="153" spans="1:23" ht="13.5" thickTop="1">
      <c r="A153" s="191" t="s">
        <v>74</v>
      </c>
      <c r="B153" s="192"/>
      <c r="C153" s="192"/>
      <c r="D153" s="193"/>
      <c r="E153" s="187" t="s">
        <v>22</v>
      </c>
      <c r="F153" s="187"/>
      <c r="G153" s="187"/>
      <c r="H153" s="187"/>
      <c r="I153" s="187">
        <v>117356</v>
      </c>
      <c r="J153" s="187">
        <f>J139+J141+J143+J145+J147+J149+J151</f>
        <v>122861</v>
      </c>
      <c r="K153" s="300">
        <f>K139+K141+K143+K145+K147+K149+K151</f>
        <v>123551</v>
      </c>
      <c r="L153" s="364">
        <v>10296</v>
      </c>
      <c r="M153" s="300">
        <v>20592</v>
      </c>
      <c r="N153" s="300">
        <v>30888</v>
      </c>
      <c r="O153" s="300">
        <v>41184</v>
      </c>
      <c r="P153" s="300">
        <v>51480</v>
      </c>
      <c r="Q153" s="300">
        <v>61776</v>
      </c>
      <c r="R153" s="300">
        <v>72072</v>
      </c>
      <c r="S153" s="187">
        <v>83367</v>
      </c>
      <c r="T153" s="187">
        <v>92663</v>
      </c>
      <c r="U153" s="187">
        <v>102959</v>
      </c>
      <c r="V153" s="412">
        <v>113255</v>
      </c>
      <c r="W153" s="412">
        <v>123551</v>
      </c>
    </row>
    <row r="154" spans="1:23">
      <c r="A154" s="188"/>
      <c r="B154" s="189"/>
      <c r="C154" s="189"/>
      <c r="D154" s="177"/>
      <c r="E154" s="174" t="s">
        <v>14</v>
      </c>
      <c r="F154" s="174"/>
      <c r="G154" s="174"/>
      <c r="H154" s="174"/>
      <c r="I154" s="174">
        <v>113920</v>
      </c>
      <c r="J154" s="174">
        <f>SUM(J140+J142+J144+J146+J148+J150+J152)</f>
        <v>118329</v>
      </c>
      <c r="K154" s="183">
        <f>K140+K142+K144+K146+K148+K150+K152</f>
        <v>117596</v>
      </c>
      <c r="L154" s="183">
        <f>L140+L142+L144+L146+L148+L150+L152</f>
        <v>10307</v>
      </c>
      <c r="M154" s="183">
        <f>M140+M142+M144+M146+M148+M150+M152</f>
        <v>19875</v>
      </c>
      <c r="N154" s="183">
        <f t="shared" ref="N154:W154" si="7">SUM(N140+N142+N144+N146+N148+N150+N152)</f>
        <v>28669</v>
      </c>
      <c r="O154" s="183">
        <f t="shared" si="7"/>
        <v>38907</v>
      </c>
      <c r="P154" s="183">
        <f t="shared" si="7"/>
        <v>48799</v>
      </c>
      <c r="Q154" s="183">
        <f t="shared" si="7"/>
        <v>57866</v>
      </c>
      <c r="R154" s="183">
        <f t="shared" si="7"/>
        <v>67308</v>
      </c>
      <c r="S154" s="183">
        <f t="shared" si="7"/>
        <v>76475</v>
      </c>
      <c r="T154" s="183">
        <f t="shared" si="7"/>
        <v>85652</v>
      </c>
      <c r="U154" s="183">
        <f t="shared" si="7"/>
        <v>95870</v>
      </c>
      <c r="V154" s="183">
        <f t="shared" si="7"/>
        <v>107049</v>
      </c>
      <c r="W154" s="183">
        <f t="shared" si="7"/>
        <v>117596</v>
      </c>
    </row>
    <row r="155" spans="1:23">
      <c r="A155" s="188"/>
      <c r="B155" s="189"/>
      <c r="C155" s="189"/>
      <c r="D155" s="177"/>
      <c r="E155" s="190" t="s">
        <v>75</v>
      </c>
      <c r="F155" s="190"/>
      <c r="G155" s="190"/>
      <c r="H155" s="190"/>
      <c r="I155" s="190">
        <f>I154-I153</f>
        <v>-3436</v>
      </c>
      <c r="J155" s="190">
        <f>J154-J153</f>
        <v>-4532</v>
      </c>
      <c r="K155" s="301">
        <f>K153-K154</f>
        <v>5955</v>
      </c>
      <c r="L155" s="301">
        <f t="shared" ref="L155:Q155" si="8">L154-L153</f>
        <v>11</v>
      </c>
      <c r="M155" s="301">
        <f t="shared" si="8"/>
        <v>-717</v>
      </c>
      <c r="N155" s="301">
        <f t="shared" si="8"/>
        <v>-2219</v>
      </c>
      <c r="O155" s="301">
        <f t="shared" si="8"/>
        <v>-2277</v>
      </c>
      <c r="P155" s="301">
        <f t="shared" si="8"/>
        <v>-2681</v>
      </c>
      <c r="Q155" s="301">
        <f t="shared" si="8"/>
        <v>-3910</v>
      </c>
      <c r="R155" s="301">
        <f t="shared" ref="R155:W155" si="9">R154-R153</f>
        <v>-4764</v>
      </c>
      <c r="S155" s="174">
        <f t="shared" si="9"/>
        <v>-6892</v>
      </c>
      <c r="T155" s="174">
        <f t="shared" si="9"/>
        <v>-7011</v>
      </c>
      <c r="U155" s="174">
        <f t="shared" si="9"/>
        <v>-7089</v>
      </c>
      <c r="V155" s="413">
        <f t="shared" si="9"/>
        <v>-6206</v>
      </c>
      <c r="W155" s="413">
        <f t="shared" si="9"/>
        <v>-5955</v>
      </c>
    </row>
    <row r="156" spans="1:23" ht="13.5" thickBot="1">
      <c r="A156" s="73"/>
      <c r="B156" s="74"/>
      <c r="C156" s="74"/>
      <c r="D156" s="146"/>
      <c r="E156" s="75" t="s">
        <v>76</v>
      </c>
      <c r="F156" s="75"/>
      <c r="G156" s="75"/>
      <c r="H156" s="75"/>
      <c r="I156" s="236">
        <f t="shared" ref="I156:Q156" si="10">I154/I153</f>
        <v>0.97072156515218655</v>
      </c>
      <c r="J156" s="236">
        <f t="shared" si="10"/>
        <v>0.96311278599392813</v>
      </c>
      <c r="K156" s="302">
        <f t="shared" si="10"/>
        <v>0.95180128044289403</v>
      </c>
      <c r="L156" s="302">
        <f>L154/L153</f>
        <v>1.0010683760683761</v>
      </c>
      <c r="M156" s="302">
        <f>M154/M153</f>
        <v>0.96518065268065267</v>
      </c>
      <c r="N156" s="302">
        <f t="shared" si="10"/>
        <v>0.92815980315980318</v>
      </c>
      <c r="O156" s="302">
        <f t="shared" si="10"/>
        <v>0.94471153846153844</v>
      </c>
      <c r="P156" s="302">
        <f t="shared" si="10"/>
        <v>0.94792152292152287</v>
      </c>
      <c r="Q156" s="302">
        <f t="shared" si="10"/>
        <v>0.93670681170681169</v>
      </c>
      <c r="R156" s="302">
        <f t="shared" ref="R156:W156" si="11">R154/R153</f>
        <v>0.93389943389943386</v>
      </c>
      <c r="S156" s="236">
        <f t="shared" si="11"/>
        <v>0.91732939892283516</v>
      </c>
      <c r="T156" s="236">
        <f t="shared" si="11"/>
        <v>0.92433873282755796</v>
      </c>
      <c r="U156" s="236">
        <f t="shared" si="11"/>
        <v>0.93114734991598602</v>
      </c>
      <c r="V156" s="426">
        <f t="shared" si="11"/>
        <v>0.94520330228245997</v>
      </c>
      <c r="W156" s="426">
        <f t="shared" si="11"/>
        <v>0.95180128044289403</v>
      </c>
    </row>
    <row r="157" spans="1:23" ht="13.5" thickTop="1">
      <c r="S157" s="239" t="s">
        <v>87</v>
      </c>
    </row>
    <row r="158" spans="1:23">
      <c r="S158" t="s">
        <v>85</v>
      </c>
    </row>
    <row r="159" spans="1:23" ht="13.5" thickBot="1">
      <c r="S159" t="s">
        <v>86</v>
      </c>
    </row>
    <row r="160" spans="1:23" ht="14.25" thickTop="1" thickBot="1">
      <c r="A160" s="108" t="s">
        <v>77</v>
      </c>
      <c r="B160" s="102"/>
      <c r="C160" s="102"/>
      <c r="D160" s="23"/>
      <c r="E160" s="5"/>
      <c r="F160" s="194">
        <v>2002</v>
      </c>
      <c r="G160" s="194">
        <v>2003</v>
      </c>
      <c r="H160" s="194">
        <v>2004</v>
      </c>
      <c r="I160" s="194">
        <v>2005</v>
      </c>
      <c r="J160" s="194">
        <v>2006</v>
      </c>
      <c r="K160" s="194">
        <v>2007</v>
      </c>
      <c r="L160" s="237" t="s">
        <v>78</v>
      </c>
      <c r="M160" s="8" t="s">
        <v>79</v>
      </c>
      <c r="N160" s="9" t="s">
        <v>80</v>
      </c>
      <c r="O160" s="237" t="s">
        <v>81</v>
      </c>
      <c r="P160" s="8" t="s">
        <v>82</v>
      </c>
      <c r="Q160" s="397" t="s">
        <v>83</v>
      </c>
      <c r="R160" s="397" t="s">
        <v>88</v>
      </c>
      <c r="S160" s="396" t="s">
        <v>89</v>
      </c>
      <c r="T160" s="396" t="s">
        <v>90</v>
      </c>
      <c r="U160" s="396" t="s">
        <v>91</v>
      </c>
      <c r="V160" s="396" t="s">
        <v>92</v>
      </c>
      <c r="W160" s="396" t="s">
        <v>93</v>
      </c>
    </row>
    <row r="161" spans="1:23" ht="13.5" thickTop="1">
      <c r="A161" s="24"/>
      <c r="B161" s="25"/>
      <c r="C161" s="25"/>
      <c r="D161" s="186"/>
      <c r="E161" s="92" t="s">
        <v>22</v>
      </c>
      <c r="F161" s="92">
        <v>1022</v>
      </c>
      <c r="G161" s="92">
        <v>1067</v>
      </c>
      <c r="H161" s="92">
        <v>1089</v>
      </c>
      <c r="I161" s="92">
        <v>1126</v>
      </c>
      <c r="J161" s="92">
        <v>1195</v>
      </c>
      <c r="K161" s="92">
        <v>1310</v>
      </c>
      <c r="L161" s="354">
        <f>L162/K161</f>
        <v>8.2442748091603055E-2</v>
      </c>
      <c r="M161" s="354">
        <f>M162/K161</f>
        <v>0.16412213740458015</v>
      </c>
      <c r="N161" s="369">
        <f>N162/K161</f>
        <v>0.25038167938931299</v>
      </c>
      <c r="O161" s="445">
        <f>O162/K161</f>
        <v>0.33664122137404578</v>
      </c>
      <c r="P161" s="445">
        <f>P162/K161</f>
        <v>0.42137404580152671</v>
      </c>
      <c r="Q161" s="457">
        <f>Q162/K161</f>
        <v>0.50992366412213741</v>
      </c>
      <c r="R161" s="457">
        <f>R162/K161</f>
        <v>0.6</v>
      </c>
      <c r="S161" s="469">
        <f>S162/K161</f>
        <v>0.68702290076335881</v>
      </c>
      <c r="T161" s="470">
        <f>T162/K161</f>
        <v>0.77709923664122138</v>
      </c>
      <c r="U161" s="470">
        <f>U162/K161</f>
        <v>0.86335877862595423</v>
      </c>
      <c r="V161" s="470">
        <f>V162/K161</f>
        <v>0.95496183206106866</v>
      </c>
      <c r="W161" s="491">
        <f>W162/K161</f>
        <v>1.0473282442748091</v>
      </c>
    </row>
    <row r="162" spans="1:23" ht="13.5" thickBot="1">
      <c r="A162" s="15"/>
      <c r="B162" s="16"/>
      <c r="C162" s="16"/>
      <c r="D162" s="97"/>
      <c r="E162" s="59" t="s">
        <v>14</v>
      </c>
      <c r="F162" s="195">
        <v>1023</v>
      </c>
      <c r="G162" s="59">
        <v>1066</v>
      </c>
      <c r="H162" s="59">
        <v>1075</v>
      </c>
      <c r="I162" s="195">
        <v>1134</v>
      </c>
      <c r="J162" s="195">
        <v>1259</v>
      </c>
      <c r="K162" s="59">
        <v>1372</v>
      </c>
      <c r="L162" s="59">
        <v>108</v>
      </c>
      <c r="M162" s="59">
        <v>215</v>
      </c>
      <c r="N162" s="59">
        <v>328</v>
      </c>
      <c r="O162" s="451">
        <v>441</v>
      </c>
      <c r="P162" s="59">
        <v>552</v>
      </c>
      <c r="Q162" s="59">
        <v>668</v>
      </c>
      <c r="R162" s="59">
        <v>786</v>
      </c>
      <c r="S162" s="385">
        <v>900</v>
      </c>
      <c r="T162" s="386">
        <v>1018</v>
      </c>
      <c r="U162" s="386">
        <v>1131</v>
      </c>
      <c r="V162" s="386">
        <v>1251</v>
      </c>
      <c r="W162" s="387">
        <v>1372</v>
      </c>
    </row>
    <row r="163" spans="1:23" ht="13.5" thickTop="1"/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Q193"/>
  <sheetViews>
    <sheetView tabSelected="1" workbookViewId="0">
      <selection activeCell="P15" sqref="P15"/>
    </sheetView>
  </sheetViews>
  <sheetFormatPr defaultRowHeight="12.75"/>
  <cols>
    <col min="4" max="4" width="13.5703125" customWidth="1"/>
    <col min="6" max="8" width="9.140625" hidden="1" customWidth="1"/>
    <col min="9" max="11" width="13.42578125" customWidth="1"/>
    <col min="12" max="12" width="14" customWidth="1"/>
    <col min="13" max="13" width="14.28515625" customWidth="1"/>
    <col min="14" max="14" width="30.42578125" customWidth="1"/>
    <col min="18" max="16384" width="9.140625" style="650"/>
  </cols>
  <sheetData>
    <row r="2" spans="1:17" ht="27">
      <c r="A2" s="681" t="s">
        <v>163</v>
      </c>
    </row>
    <row r="3" spans="1:17" ht="13.5" thickBot="1"/>
    <row r="4" spans="1:17" ht="23.25" customHeight="1" thickTop="1" thickBot="1">
      <c r="A4" s="724"/>
      <c r="B4" s="725" t="s">
        <v>0</v>
      </c>
      <c r="C4" s="726"/>
      <c r="D4" s="727"/>
      <c r="E4" s="728"/>
      <c r="F4" s="723"/>
      <c r="G4" s="729"/>
      <c r="H4" s="723"/>
      <c r="I4" s="723">
        <v>2012</v>
      </c>
      <c r="J4" s="723">
        <v>2013</v>
      </c>
      <c r="K4" s="723">
        <v>2014</v>
      </c>
      <c r="L4" s="723" t="s">
        <v>160</v>
      </c>
      <c r="M4" s="723" t="s">
        <v>161</v>
      </c>
      <c r="N4" s="730" t="s">
        <v>162</v>
      </c>
      <c r="O4" s="650"/>
      <c r="P4" s="650"/>
      <c r="Q4" s="650"/>
    </row>
    <row r="5" spans="1:17" ht="24" customHeight="1" thickTop="1">
      <c r="A5" s="682" t="s">
        <v>152</v>
      </c>
      <c r="B5" s="670"/>
      <c r="C5" s="670"/>
      <c r="D5" s="671"/>
      <c r="E5" s="691" t="s">
        <v>22</v>
      </c>
      <c r="F5" s="692"/>
      <c r="G5" s="692"/>
      <c r="H5" s="692"/>
      <c r="I5" s="693">
        <v>1200</v>
      </c>
      <c r="J5" s="693">
        <v>680</v>
      </c>
      <c r="K5" s="693">
        <v>1000</v>
      </c>
      <c r="L5" s="694">
        <v>1000</v>
      </c>
      <c r="M5" s="694">
        <v>1000</v>
      </c>
      <c r="N5" s="718"/>
      <c r="O5" s="650"/>
      <c r="P5" s="650"/>
      <c r="Q5" s="650"/>
    </row>
    <row r="6" spans="1:17" ht="24" customHeight="1" thickBot="1">
      <c r="A6" s="683"/>
      <c r="B6" s="672"/>
      <c r="C6" s="672"/>
      <c r="D6" s="673"/>
      <c r="E6" s="695" t="s">
        <v>14</v>
      </c>
      <c r="F6" s="696"/>
      <c r="G6" s="697"/>
      <c r="H6" s="696"/>
      <c r="I6" s="698">
        <v>692</v>
      </c>
      <c r="J6" s="698">
        <v>1250</v>
      </c>
      <c r="K6" s="698"/>
      <c r="L6" s="699"/>
      <c r="M6" s="699"/>
      <c r="N6" s="719"/>
      <c r="O6" s="650"/>
      <c r="P6" s="650"/>
      <c r="Q6" s="650"/>
    </row>
    <row r="7" spans="1:17" ht="24" customHeight="1" thickTop="1">
      <c r="A7" s="682" t="s">
        <v>153</v>
      </c>
      <c r="B7" s="670"/>
      <c r="C7" s="670"/>
      <c r="D7" s="674"/>
      <c r="E7" s="700" t="s">
        <v>22</v>
      </c>
      <c r="F7" s="692"/>
      <c r="G7" s="692"/>
      <c r="H7" s="692"/>
      <c r="I7" s="693">
        <v>6000</v>
      </c>
      <c r="J7" s="693">
        <v>5800</v>
      </c>
      <c r="K7" s="693">
        <v>7300</v>
      </c>
      <c r="L7" s="694">
        <v>7000</v>
      </c>
      <c r="M7" s="694">
        <v>7000</v>
      </c>
      <c r="N7" s="718"/>
      <c r="O7" s="650"/>
      <c r="P7" s="650"/>
      <c r="Q7" s="650"/>
    </row>
    <row r="8" spans="1:17" ht="24" customHeight="1" thickBot="1">
      <c r="A8" s="684"/>
      <c r="B8" s="673"/>
      <c r="C8" s="673"/>
      <c r="D8" s="673"/>
      <c r="E8" s="701" t="s">
        <v>14</v>
      </c>
      <c r="F8" s="702"/>
      <c r="G8" s="702"/>
      <c r="H8" s="702"/>
      <c r="I8" s="703">
        <v>5686</v>
      </c>
      <c r="J8" s="703">
        <v>10955</v>
      </c>
      <c r="K8" s="703"/>
      <c r="L8" s="699"/>
      <c r="M8" s="699"/>
      <c r="N8" s="719"/>
      <c r="O8" s="650"/>
      <c r="P8" s="650"/>
      <c r="Q8" s="650"/>
    </row>
    <row r="9" spans="1:17" ht="24" customHeight="1" thickTop="1">
      <c r="A9" s="685" t="s">
        <v>154</v>
      </c>
      <c r="B9" s="675"/>
      <c r="C9" s="675"/>
      <c r="D9" s="676"/>
      <c r="E9" s="695" t="s">
        <v>22</v>
      </c>
      <c r="F9" s="704"/>
      <c r="G9" s="705"/>
      <c r="H9" s="705"/>
      <c r="I9" s="706">
        <v>15000</v>
      </c>
      <c r="J9" s="706">
        <v>17500</v>
      </c>
      <c r="K9" s="706">
        <v>16500</v>
      </c>
      <c r="L9" s="707">
        <v>20000</v>
      </c>
      <c r="M9" s="694">
        <v>20000</v>
      </c>
      <c r="N9" s="718"/>
      <c r="O9" s="650"/>
      <c r="P9" s="650"/>
      <c r="Q9" s="650"/>
    </row>
    <row r="10" spans="1:17" ht="24" customHeight="1" thickBot="1">
      <c r="A10" s="684"/>
      <c r="B10" s="673"/>
      <c r="C10" s="673"/>
      <c r="D10" s="677"/>
      <c r="E10" s="708" t="s">
        <v>14</v>
      </c>
      <c r="F10" s="702"/>
      <c r="G10" s="702"/>
      <c r="H10" s="702"/>
      <c r="I10" s="703">
        <v>20360</v>
      </c>
      <c r="J10" s="703">
        <v>17984</v>
      </c>
      <c r="K10" s="703"/>
      <c r="L10" s="709"/>
      <c r="M10" s="710"/>
      <c r="N10" s="720"/>
      <c r="O10" s="650"/>
      <c r="P10" s="650"/>
      <c r="Q10" s="650"/>
    </row>
    <row r="11" spans="1:17" ht="24" customHeight="1" thickTop="1">
      <c r="A11" s="686" t="s">
        <v>155</v>
      </c>
      <c r="B11" s="678"/>
      <c r="C11" s="678"/>
      <c r="D11" s="678"/>
      <c r="E11" s="700" t="s">
        <v>22</v>
      </c>
      <c r="F11" s="692"/>
      <c r="G11" s="692"/>
      <c r="H11" s="692"/>
      <c r="I11" s="693">
        <v>8000</v>
      </c>
      <c r="J11" s="693">
        <v>7760</v>
      </c>
      <c r="K11" s="693">
        <v>9000</v>
      </c>
      <c r="L11" s="694">
        <v>8500</v>
      </c>
      <c r="M11" s="694">
        <v>8000</v>
      </c>
      <c r="N11" s="718"/>
      <c r="O11" s="650"/>
      <c r="P11" s="650"/>
      <c r="Q11" s="650"/>
    </row>
    <row r="12" spans="1:17" ht="24" customHeight="1" thickBot="1">
      <c r="A12" s="683"/>
      <c r="B12" s="672"/>
      <c r="C12" s="672"/>
      <c r="D12" s="672"/>
      <c r="E12" s="695" t="s">
        <v>14</v>
      </c>
      <c r="F12" s="702"/>
      <c r="G12" s="702"/>
      <c r="H12" s="702"/>
      <c r="I12" s="703">
        <v>9143</v>
      </c>
      <c r="J12" s="703">
        <v>6909</v>
      </c>
      <c r="K12" s="703"/>
      <c r="L12" s="703"/>
      <c r="M12" s="703"/>
      <c r="N12" s="719"/>
      <c r="O12" s="650"/>
      <c r="P12" s="650"/>
      <c r="Q12" s="650"/>
    </row>
    <row r="13" spans="1:17" ht="24" customHeight="1" thickTop="1">
      <c r="A13" s="682" t="s">
        <v>156</v>
      </c>
      <c r="B13" s="670"/>
      <c r="C13" s="670"/>
      <c r="D13" s="674"/>
      <c r="E13" s="700" t="s">
        <v>22</v>
      </c>
      <c r="F13" s="692"/>
      <c r="G13" s="692"/>
      <c r="H13" s="692"/>
      <c r="I13" s="693">
        <v>14500</v>
      </c>
      <c r="J13" s="693">
        <v>16220</v>
      </c>
      <c r="K13" s="693">
        <v>17500</v>
      </c>
      <c r="L13" s="694">
        <v>17500</v>
      </c>
      <c r="M13" s="694">
        <v>17500</v>
      </c>
      <c r="N13" s="718" t="s">
        <v>164</v>
      </c>
      <c r="O13" s="650"/>
      <c r="P13" s="650"/>
      <c r="Q13" s="650"/>
    </row>
    <row r="14" spans="1:17" ht="24" customHeight="1" thickBot="1">
      <c r="A14" s="684"/>
      <c r="B14" s="673"/>
      <c r="C14" s="673"/>
      <c r="D14" s="673"/>
      <c r="E14" s="701" t="s">
        <v>14</v>
      </c>
      <c r="F14" s="702"/>
      <c r="G14" s="702"/>
      <c r="H14" s="702"/>
      <c r="I14" s="703">
        <v>16813</v>
      </c>
      <c r="J14" s="703">
        <v>17789</v>
      </c>
      <c r="K14" s="703"/>
      <c r="L14" s="703"/>
      <c r="M14" s="703"/>
      <c r="N14" s="719"/>
      <c r="O14" s="650"/>
      <c r="P14" s="650"/>
      <c r="Q14" s="650"/>
    </row>
    <row r="15" spans="1:17" ht="24" customHeight="1" thickTop="1">
      <c r="A15" s="682" t="s">
        <v>159</v>
      </c>
      <c r="B15" s="670"/>
      <c r="C15" s="670"/>
      <c r="D15" s="671"/>
      <c r="E15" s="700" t="s">
        <v>22</v>
      </c>
      <c r="F15" s="692"/>
      <c r="G15" s="692"/>
      <c r="H15" s="692"/>
      <c r="I15" s="693">
        <v>26000</v>
      </c>
      <c r="J15" s="693">
        <v>25200</v>
      </c>
      <c r="K15" s="693">
        <v>27000</v>
      </c>
      <c r="L15" s="694">
        <v>28400</v>
      </c>
      <c r="M15" s="694">
        <v>28400</v>
      </c>
      <c r="N15" s="718"/>
      <c r="O15" s="650"/>
      <c r="P15" s="650"/>
      <c r="Q15" s="650"/>
    </row>
    <row r="16" spans="1:17" ht="24" customHeight="1" thickBot="1">
      <c r="A16" s="687"/>
      <c r="B16" s="679"/>
      <c r="C16" s="673"/>
      <c r="D16" s="677"/>
      <c r="E16" s="695" t="s">
        <v>14</v>
      </c>
      <c r="F16" s="702"/>
      <c r="G16" s="702"/>
      <c r="H16" s="702"/>
      <c r="I16" s="703">
        <v>25049</v>
      </c>
      <c r="J16" s="703">
        <v>22989</v>
      </c>
      <c r="K16" s="703"/>
      <c r="L16" s="703"/>
      <c r="M16" s="698"/>
      <c r="N16" s="720"/>
      <c r="O16" s="650"/>
      <c r="P16" s="650"/>
      <c r="Q16" s="650"/>
    </row>
    <row r="17" spans="1:17" ht="24" customHeight="1" thickTop="1">
      <c r="A17" s="686" t="s">
        <v>158</v>
      </c>
      <c r="B17" s="678"/>
      <c r="C17" s="678"/>
      <c r="D17" s="672"/>
      <c r="E17" s="700" t="s">
        <v>22</v>
      </c>
      <c r="F17" s="692"/>
      <c r="G17" s="692"/>
      <c r="H17" s="692"/>
      <c r="I17" s="693">
        <v>1500</v>
      </c>
      <c r="J17" s="693">
        <v>2160</v>
      </c>
      <c r="K17" s="693">
        <v>2500</v>
      </c>
      <c r="L17" s="694">
        <v>2700</v>
      </c>
      <c r="M17" s="694">
        <v>3000</v>
      </c>
      <c r="N17" s="718" t="s">
        <v>165</v>
      </c>
      <c r="O17" s="650"/>
      <c r="P17" s="650"/>
      <c r="Q17" s="650"/>
    </row>
    <row r="18" spans="1:17" ht="24" customHeight="1" thickBot="1">
      <c r="A18" s="688"/>
      <c r="B18" s="680"/>
      <c r="C18" s="672"/>
      <c r="D18" s="672"/>
      <c r="E18" s="695" t="s">
        <v>14</v>
      </c>
      <c r="F18" s="702"/>
      <c r="G18" s="702"/>
      <c r="H18" s="702"/>
      <c r="I18" s="703">
        <v>1845</v>
      </c>
      <c r="J18" s="703">
        <v>2646</v>
      </c>
      <c r="K18" s="703"/>
      <c r="L18" s="703"/>
      <c r="M18" s="698"/>
      <c r="N18" s="720"/>
      <c r="O18" s="650"/>
      <c r="P18" s="650"/>
      <c r="Q18" s="650"/>
    </row>
    <row r="19" spans="1:17" ht="24" customHeight="1" thickTop="1">
      <c r="A19" s="689" t="s">
        <v>157</v>
      </c>
      <c r="B19" s="652"/>
      <c r="C19" s="652"/>
      <c r="D19" s="653"/>
      <c r="E19" s="711" t="s">
        <v>22</v>
      </c>
      <c r="F19" s="712"/>
      <c r="G19" s="712"/>
      <c r="H19" s="712"/>
      <c r="I19" s="713">
        <f>I5+I7+I9+I11+I13+I15+I17</f>
        <v>72200</v>
      </c>
      <c r="J19" s="713">
        <f>J5+J7+J9+J11+J13+J15+J17</f>
        <v>75320</v>
      </c>
      <c r="K19" s="713">
        <f>K5+K7+K9+K11+K13+K15+K17</f>
        <v>80800</v>
      </c>
      <c r="L19" s="714">
        <f>SUM(L5:L18)</f>
        <v>85100</v>
      </c>
      <c r="M19" s="714">
        <f>SUM(M5:M18)</f>
        <v>84900</v>
      </c>
      <c r="N19" s="721"/>
      <c r="O19" s="650"/>
      <c r="P19" s="650"/>
      <c r="Q19" s="650"/>
    </row>
    <row r="20" spans="1:17" ht="24" customHeight="1" thickBot="1">
      <c r="A20" s="690"/>
      <c r="B20" s="654"/>
      <c r="C20" s="655"/>
      <c r="D20" s="656"/>
      <c r="E20" s="715" t="s">
        <v>14</v>
      </c>
      <c r="F20" s="716"/>
      <c r="G20" s="716"/>
      <c r="H20" s="716"/>
      <c r="I20" s="717">
        <f>I6+I8+I10+I12+I14+I16+I18</f>
        <v>79588</v>
      </c>
      <c r="J20" s="717">
        <f>J6+J8+J10+J12+J14+J16+J18</f>
        <v>80522</v>
      </c>
      <c r="K20" s="717"/>
      <c r="L20" s="717"/>
      <c r="M20" s="717"/>
      <c r="N20" s="722"/>
      <c r="O20" s="650"/>
      <c r="P20" s="650"/>
      <c r="Q20" s="650"/>
    </row>
    <row r="21" spans="1:17" ht="13.5" hidden="1" thickTop="1">
      <c r="A21" s="243" t="s">
        <v>46</v>
      </c>
      <c r="B21" s="250"/>
      <c r="C21" s="250"/>
      <c r="D21" s="250"/>
      <c r="E21" s="69" t="s">
        <v>22</v>
      </c>
      <c r="F21" s="340"/>
      <c r="G21" s="340"/>
      <c r="H21" s="510"/>
      <c r="I21" s="510"/>
      <c r="J21" s="510">
        <v>2000</v>
      </c>
      <c r="K21" s="657"/>
      <c r="L21" s="532"/>
      <c r="M21" s="498"/>
      <c r="N21" s="498">
        <f>N22/J21</f>
        <v>0</v>
      </c>
    </row>
    <row r="22" spans="1:17" ht="14.25" hidden="1" thickTop="1" thickBot="1">
      <c r="A22" s="249"/>
      <c r="B22" s="250"/>
      <c r="C22" s="250"/>
      <c r="D22" s="250"/>
      <c r="E22" s="281" t="s">
        <v>14</v>
      </c>
      <c r="F22" s="334"/>
      <c r="G22" s="334"/>
      <c r="H22" s="633"/>
      <c r="I22" s="633"/>
      <c r="J22" s="506"/>
      <c r="K22" s="506"/>
      <c r="L22" s="533"/>
      <c r="M22" s="533"/>
      <c r="N22" s="374">
        <v>0</v>
      </c>
    </row>
    <row r="23" spans="1:17" ht="13.5" hidden="1" thickTop="1">
      <c r="A23" s="251" t="s">
        <v>47</v>
      </c>
      <c r="B23" s="253"/>
      <c r="C23" s="253"/>
      <c r="D23" s="253"/>
      <c r="E23" s="421" t="s">
        <v>22</v>
      </c>
      <c r="F23" s="338"/>
      <c r="G23" s="338"/>
      <c r="H23" s="507"/>
      <c r="I23" s="507"/>
      <c r="J23" s="507">
        <v>5000</v>
      </c>
      <c r="K23" s="657"/>
      <c r="L23" s="536"/>
      <c r="M23" s="355"/>
      <c r="N23" s="498">
        <f>N24/J23</f>
        <v>0</v>
      </c>
    </row>
    <row r="24" spans="1:17" ht="14.25" hidden="1" thickTop="1" thickBot="1">
      <c r="A24" s="249" t="s">
        <v>53</v>
      </c>
      <c r="B24" s="250"/>
      <c r="C24" s="250"/>
      <c r="D24" s="250"/>
      <c r="E24" s="281" t="s">
        <v>14</v>
      </c>
      <c r="F24" s="339"/>
      <c r="G24" s="339"/>
      <c r="H24" s="508"/>
      <c r="I24" s="508"/>
      <c r="J24" s="508"/>
      <c r="K24" s="508"/>
      <c r="L24" s="533"/>
      <c r="M24" s="447"/>
      <c r="N24" s="374">
        <v>0</v>
      </c>
    </row>
    <row r="25" spans="1:17" ht="13.5" hidden="1" thickTop="1">
      <c r="A25" s="254" t="s">
        <v>96</v>
      </c>
      <c r="B25" s="255"/>
      <c r="C25" s="255"/>
      <c r="D25" s="256"/>
      <c r="E25" s="71" t="s">
        <v>22</v>
      </c>
      <c r="F25" s="338"/>
      <c r="G25" s="338"/>
      <c r="H25" s="507"/>
      <c r="I25" s="507"/>
      <c r="J25" s="507">
        <v>100</v>
      </c>
      <c r="K25" s="657"/>
      <c r="L25" s="577"/>
      <c r="M25" s="498"/>
      <c r="N25" s="498">
        <f>N26/J25</f>
        <v>0</v>
      </c>
    </row>
    <row r="26" spans="1:17" ht="14.25" hidden="1" thickTop="1" thickBot="1">
      <c r="A26" s="246"/>
      <c r="B26" s="247"/>
      <c r="C26" s="247"/>
      <c r="D26" s="247"/>
      <c r="E26" s="281" t="s">
        <v>14</v>
      </c>
      <c r="F26" s="335"/>
      <c r="G26" s="335"/>
      <c r="H26" s="509"/>
      <c r="I26" s="509"/>
      <c r="J26" s="509"/>
      <c r="K26" s="509"/>
      <c r="L26" s="533"/>
      <c r="M26" s="447"/>
      <c r="N26" s="374">
        <v>0</v>
      </c>
    </row>
    <row r="27" spans="1:17" ht="13.5" hidden="1" thickTop="1">
      <c r="A27" s="254" t="s">
        <v>97</v>
      </c>
      <c r="B27" s="255"/>
      <c r="C27" s="255"/>
      <c r="D27" s="253"/>
      <c r="E27" s="71" t="s">
        <v>22</v>
      </c>
      <c r="F27" s="338"/>
      <c r="G27" s="338"/>
      <c r="H27" s="507"/>
      <c r="I27" s="507"/>
      <c r="J27" s="507">
        <v>240</v>
      </c>
      <c r="K27" s="657"/>
      <c r="L27" s="532"/>
      <c r="M27" s="498"/>
      <c r="N27" s="498">
        <f>N28/J27</f>
        <v>0</v>
      </c>
    </row>
    <row r="28" spans="1:17" ht="14.25" hidden="1" thickTop="1" thickBot="1">
      <c r="A28" s="246"/>
      <c r="B28" s="247"/>
      <c r="C28" s="247"/>
      <c r="D28" s="247"/>
      <c r="E28" s="281" t="s">
        <v>14</v>
      </c>
      <c r="F28" s="335"/>
      <c r="G28" s="335"/>
      <c r="H28" s="509"/>
      <c r="I28" s="509"/>
      <c r="J28" s="509"/>
      <c r="K28" s="509"/>
      <c r="L28" s="533"/>
      <c r="M28" s="447"/>
      <c r="N28" s="374">
        <v>0</v>
      </c>
    </row>
    <row r="29" spans="1:17" ht="13.5" hidden="1" thickTop="1">
      <c r="A29" s="641" t="s">
        <v>151</v>
      </c>
      <c r="B29" s="642"/>
      <c r="C29" s="642"/>
      <c r="D29" s="642"/>
      <c r="E29" s="636" t="s">
        <v>22</v>
      </c>
      <c r="F29" s="637"/>
      <c r="G29" s="637"/>
      <c r="H29" s="637"/>
      <c r="I29" s="637"/>
      <c r="J29" s="637">
        <v>0</v>
      </c>
      <c r="K29" s="637"/>
      <c r="L29" s="643"/>
      <c r="M29" s="644"/>
      <c r="N29" s="644" t="e">
        <f>N30/J29</f>
        <v>#DIV/0!</v>
      </c>
      <c r="O29" s="638"/>
      <c r="P29" s="638"/>
      <c r="Q29" s="638"/>
    </row>
    <row r="30" spans="1:17" ht="14.25" hidden="1" thickTop="1" thickBot="1">
      <c r="A30" s="645"/>
      <c r="B30" s="646"/>
      <c r="C30" s="646"/>
      <c r="D30" s="646"/>
      <c r="E30" s="647" t="s">
        <v>14</v>
      </c>
      <c r="F30" s="648"/>
      <c r="G30" s="648"/>
      <c r="H30" s="648"/>
      <c r="I30" s="648"/>
      <c r="J30" s="648"/>
      <c r="K30" s="648"/>
      <c r="L30" s="649"/>
      <c r="M30" s="640"/>
      <c r="N30" s="639">
        <v>0</v>
      </c>
      <c r="O30" s="638"/>
      <c r="P30" s="638"/>
      <c r="Q30" s="638"/>
    </row>
    <row r="31" spans="1:17" ht="13.5" hidden="1" thickTop="1">
      <c r="A31" s="251" t="s">
        <v>48</v>
      </c>
      <c r="B31" s="253"/>
      <c r="C31" s="253"/>
      <c r="D31" s="248"/>
      <c r="E31" s="69" t="s">
        <v>22</v>
      </c>
      <c r="F31" s="338"/>
      <c r="G31" s="338"/>
      <c r="H31" s="507"/>
      <c r="I31" s="507"/>
      <c r="J31" s="507">
        <v>25</v>
      </c>
      <c r="K31" s="507"/>
      <c r="L31" s="635"/>
      <c r="M31" s="355"/>
      <c r="N31" s="307">
        <f>N32/J31</f>
        <v>0</v>
      </c>
    </row>
    <row r="32" spans="1:17" ht="14.25" hidden="1" thickTop="1" thickBot="1">
      <c r="A32" s="249"/>
      <c r="B32" s="250"/>
      <c r="C32" s="250"/>
      <c r="D32" s="250"/>
      <c r="E32" s="281" t="s">
        <v>14</v>
      </c>
      <c r="F32" s="334"/>
      <c r="G32" s="334"/>
      <c r="H32" s="506"/>
      <c r="I32" s="506"/>
      <c r="J32" s="506"/>
      <c r="K32" s="506"/>
      <c r="L32" s="533"/>
      <c r="M32" s="447"/>
      <c r="N32" s="374">
        <v>0</v>
      </c>
    </row>
    <row r="33" spans="1:14" ht="13.5" hidden="1" thickTop="1">
      <c r="A33" s="251" t="s">
        <v>49</v>
      </c>
      <c r="B33" s="253"/>
      <c r="C33" s="253"/>
      <c r="D33" s="253"/>
      <c r="E33" s="71" t="s">
        <v>22</v>
      </c>
      <c r="F33" s="338"/>
      <c r="G33" s="338"/>
      <c r="H33" s="507"/>
      <c r="I33" s="507"/>
      <c r="J33" s="507">
        <v>800</v>
      </c>
      <c r="K33" s="657"/>
      <c r="L33" s="536"/>
      <c r="M33" s="355"/>
      <c r="N33" s="307">
        <f>N34/J33</f>
        <v>0</v>
      </c>
    </row>
    <row r="34" spans="1:14" ht="14.25" hidden="1" thickTop="1" thickBot="1">
      <c r="A34" s="246"/>
      <c r="B34" s="247"/>
      <c r="C34" s="247"/>
      <c r="D34" s="247"/>
      <c r="E34" s="87" t="s">
        <v>14</v>
      </c>
      <c r="F34" s="335"/>
      <c r="G34" s="335"/>
      <c r="H34" s="509"/>
      <c r="I34" s="509"/>
      <c r="J34" s="509"/>
      <c r="K34" s="509"/>
      <c r="L34" s="533"/>
      <c r="M34" s="533"/>
      <c r="N34" s="374">
        <v>0</v>
      </c>
    </row>
    <row r="35" spans="1:14" ht="13.5" hidden="1" thickTop="1">
      <c r="A35" s="553"/>
      <c r="B35" s="554"/>
      <c r="C35" s="554"/>
      <c r="D35" s="554"/>
      <c r="E35" s="71" t="s">
        <v>22</v>
      </c>
      <c r="F35" s="71"/>
      <c r="G35" s="340"/>
      <c r="H35" s="340"/>
      <c r="I35" s="340"/>
      <c r="J35" s="340"/>
      <c r="K35" s="340"/>
      <c r="L35" s="499"/>
      <c r="M35" s="499"/>
      <c r="N35" s="501"/>
    </row>
    <row r="36" spans="1:14" ht="14.25" hidden="1" thickTop="1" thickBot="1">
      <c r="A36" s="83"/>
      <c r="B36" s="80"/>
      <c r="C36" s="80"/>
      <c r="D36" s="80"/>
      <c r="E36" s="87" t="s">
        <v>14</v>
      </c>
      <c r="F36" s="471"/>
      <c r="G36" s="471"/>
      <c r="H36" s="471"/>
      <c r="I36" s="471"/>
      <c r="J36" s="471"/>
      <c r="K36" s="658"/>
      <c r="L36" s="502"/>
      <c r="M36" s="531"/>
      <c r="N36" s="400"/>
    </row>
    <row r="37" spans="1:14" ht="13.5" hidden="1" thickTop="1">
      <c r="A37" s="65"/>
      <c r="B37" s="66"/>
      <c r="C37" s="66"/>
      <c r="D37" s="66"/>
      <c r="E37" s="109" t="s">
        <v>22</v>
      </c>
      <c r="F37" s="475"/>
      <c r="G37" s="347"/>
      <c r="H37" s="347"/>
      <c r="I37" s="347"/>
      <c r="J37" s="347"/>
      <c r="K37" s="347"/>
      <c r="L37" s="110"/>
      <c r="M37" s="110"/>
      <c r="N37" s="528"/>
    </row>
    <row r="38" spans="1:14" ht="14.25" hidden="1" thickTop="1" thickBot="1">
      <c r="A38" s="86"/>
      <c r="B38" s="68"/>
      <c r="C38" s="68"/>
      <c r="D38" s="68"/>
      <c r="E38" s="87" t="s">
        <v>14</v>
      </c>
      <c r="F38" s="471"/>
      <c r="G38" s="346"/>
      <c r="H38" s="346"/>
      <c r="I38" s="346"/>
      <c r="J38" s="346"/>
      <c r="K38" s="659"/>
      <c r="L38" s="84"/>
      <c r="M38" s="85"/>
      <c r="N38" s="527"/>
    </row>
    <row r="39" spans="1:14" ht="13.5" hidden="1" thickTop="1">
      <c r="A39" s="27"/>
      <c r="B39" s="29"/>
      <c r="C39" s="29"/>
      <c r="D39" s="29"/>
      <c r="E39" s="13" t="s">
        <v>22</v>
      </c>
      <c r="F39" s="476"/>
      <c r="G39" s="348"/>
      <c r="H39" s="348"/>
      <c r="I39" s="348"/>
      <c r="J39" s="348"/>
      <c r="K39" s="348"/>
      <c r="L39" s="49"/>
      <c r="M39" s="49"/>
      <c r="N39" s="307"/>
    </row>
    <row r="40" spans="1:14" ht="14.25" hidden="1" thickTop="1" thickBot="1">
      <c r="A40" s="15"/>
      <c r="B40" s="16"/>
      <c r="C40" s="16"/>
      <c r="D40" s="16"/>
      <c r="E40" s="17" t="s">
        <v>14</v>
      </c>
      <c r="F40" s="472"/>
      <c r="G40" s="472"/>
      <c r="H40" s="472"/>
      <c r="I40" s="472"/>
      <c r="J40" s="472"/>
      <c r="K40" s="472"/>
      <c r="L40" s="21"/>
      <c r="M40" s="20"/>
      <c r="N40" s="501"/>
    </row>
    <row r="41" spans="1:14" ht="13.5" hidden="1" thickTop="1">
      <c r="A41" s="27"/>
      <c r="B41" s="29"/>
      <c r="C41" s="29"/>
      <c r="D41" s="29"/>
      <c r="E41" s="13" t="s">
        <v>22</v>
      </c>
      <c r="F41" s="477"/>
      <c r="G41" s="350"/>
      <c r="H41" s="350"/>
      <c r="I41" s="350"/>
      <c r="J41" s="350"/>
      <c r="K41" s="350"/>
      <c r="L41" s="54"/>
      <c r="M41" s="49"/>
      <c r="N41" s="307"/>
    </row>
    <row r="42" spans="1:14" ht="14.25" hidden="1" thickTop="1" thickBot="1">
      <c r="A42" s="15"/>
      <c r="B42" s="16"/>
      <c r="C42" s="16"/>
      <c r="D42" s="16"/>
      <c r="E42" s="17" t="s">
        <v>14</v>
      </c>
      <c r="F42" s="473"/>
      <c r="G42" s="473"/>
      <c r="H42" s="473"/>
      <c r="I42" s="473"/>
      <c r="J42" s="473"/>
      <c r="K42" s="473"/>
      <c r="L42" s="37"/>
      <c r="M42" s="38"/>
      <c r="N42" s="527"/>
    </row>
    <row r="43" spans="1:14" ht="13.5" hidden="1" thickTop="1">
      <c r="A43" s="27"/>
      <c r="B43" s="29"/>
      <c r="C43" s="29"/>
      <c r="D43" s="29"/>
      <c r="E43" s="13" t="s">
        <v>22</v>
      </c>
      <c r="F43" s="477"/>
      <c r="G43" s="350"/>
      <c r="H43" s="350"/>
      <c r="I43" s="350"/>
      <c r="J43" s="350"/>
      <c r="K43" s="350"/>
      <c r="L43" s="54"/>
      <c r="M43" s="54"/>
      <c r="N43" s="528"/>
    </row>
    <row r="44" spans="1:14" ht="14.25" hidden="1" thickTop="1" thickBot="1">
      <c r="A44" s="15"/>
      <c r="B44" s="16"/>
      <c r="C44" s="16"/>
      <c r="D44" s="16"/>
      <c r="E44" s="17" t="s">
        <v>14</v>
      </c>
      <c r="F44" s="472"/>
      <c r="G44" s="472"/>
      <c r="H44" s="472"/>
      <c r="I44" s="472"/>
      <c r="J44" s="472"/>
      <c r="K44" s="472"/>
      <c r="L44" s="21"/>
      <c r="M44" s="20"/>
      <c r="N44" s="527"/>
    </row>
    <row r="45" spans="1:14" ht="13.5" hidden="1" thickTop="1">
      <c r="A45" s="27"/>
      <c r="B45" s="29"/>
      <c r="C45" s="29"/>
      <c r="D45" s="29"/>
      <c r="E45" s="13" t="s">
        <v>22</v>
      </c>
      <c r="F45" s="476"/>
      <c r="G45" s="348"/>
      <c r="H45" s="348"/>
      <c r="I45" s="348"/>
      <c r="J45" s="348"/>
      <c r="K45" s="348"/>
      <c r="L45" s="48"/>
      <c r="M45" s="48"/>
      <c r="N45" s="307"/>
    </row>
    <row r="46" spans="1:14" ht="14.25" hidden="1" thickTop="1" thickBot="1">
      <c r="A46" s="15"/>
      <c r="B46" s="16"/>
      <c r="C46" s="16"/>
      <c r="D46" s="16"/>
      <c r="E46" s="17" t="s">
        <v>14</v>
      </c>
      <c r="F46" s="473"/>
      <c r="G46" s="473"/>
      <c r="H46" s="473"/>
      <c r="I46" s="473"/>
      <c r="J46" s="473"/>
      <c r="K46" s="473"/>
      <c r="L46" s="37"/>
      <c r="M46" s="38"/>
      <c r="N46" s="501"/>
    </row>
    <row r="47" spans="1:14" ht="13.5" hidden="1" thickTop="1">
      <c r="A47" s="27"/>
      <c r="B47" s="29"/>
      <c r="C47" s="29"/>
      <c r="D47" s="29"/>
      <c r="E47" s="13" t="s">
        <v>22</v>
      </c>
      <c r="F47" s="477"/>
      <c r="G47" s="350"/>
      <c r="H47" s="350"/>
      <c r="I47" s="350"/>
      <c r="J47" s="350"/>
      <c r="K47" s="350"/>
      <c r="L47" s="54"/>
      <c r="M47" s="54"/>
      <c r="N47" s="528"/>
    </row>
    <row r="48" spans="1:14" ht="14.25" hidden="1" thickTop="1" thickBot="1">
      <c r="A48" s="15"/>
      <c r="B48" s="16"/>
      <c r="C48" s="16"/>
      <c r="D48" s="16"/>
      <c r="E48" s="17" t="s">
        <v>14</v>
      </c>
      <c r="F48" s="472"/>
      <c r="G48" s="472"/>
      <c r="H48" s="472"/>
      <c r="I48" s="472"/>
      <c r="J48" s="472"/>
      <c r="K48" s="472"/>
      <c r="L48" s="21"/>
      <c r="M48" s="20"/>
      <c r="N48" s="527"/>
    </row>
    <row r="49" spans="1:14" ht="13.5" hidden="1" thickTop="1">
      <c r="A49" s="27"/>
      <c r="B49" s="29"/>
      <c r="C49" s="29"/>
      <c r="D49" s="29"/>
      <c r="E49" s="13" t="s">
        <v>22</v>
      </c>
      <c r="F49" s="476"/>
      <c r="G49" s="348"/>
      <c r="H49" s="348"/>
      <c r="I49" s="348"/>
      <c r="J49" s="348"/>
      <c r="K49" s="348"/>
      <c r="L49" s="51"/>
      <c r="M49" s="51"/>
      <c r="N49" s="307"/>
    </row>
    <row r="50" spans="1:14" ht="14.25" hidden="1" thickTop="1" thickBot="1">
      <c r="A50" s="15"/>
      <c r="B50" s="16"/>
      <c r="C50" s="16"/>
      <c r="D50" s="16"/>
      <c r="E50" s="17" t="s">
        <v>14</v>
      </c>
      <c r="F50" s="473"/>
      <c r="G50" s="473"/>
      <c r="H50" s="473"/>
      <c r="I50" s="473"/>
      <c r="J50" s="473"/>
      <c r="K50" s="473"/>
      <c r="L50" s="37"/>
      <c r="M50" s="38"/>
      <c r="N50" s="501"/>
    </row>
    <row r="51" spans="1:14" ht="13.5" hidden="1" thickTop="1">
      <c r="A51" s="141" t="s">
        <v>50</v>
      </c>
      <c r="B51" s="72"/>
      <c r="C51" s="72"/>
      <c r="D51" s="72"/>
      <c r="E51" s="143" t="s">
        <v>22</v>
      </c>
      <c r="F51" s="144"/>
      <c r="G51" s="144"/>
      <c r="H51" s="144"/>
      <c r="I51" s="144"/>
      <c r="J51" s="144" t="e">
        <f>#REF!+J5+J7+J9+J11+J13+J15+J19+#REF!+#REF!+#REF!+#REF!+#REF!+#REF!+#REF!+#REF!+#REF!+#REF!+#REF!+#REF!+#REF!+#REF!+#REF!+#REF!+#REF!+#REF!+#REF!+#REF!+#REF!+#REF!+#REF!+#REF!+#REF!+#REF!+#REF!+J21+J23+J25+J27+J29+J31+J33</f>
        <v>#REF!</v>
      </c>
      <c r="K51" s="389"/>
      <c r="L51" s="389"/>
      <c r="M51" s="240"/>
      <c r="N51" s="240">
        <v>25329</v>
      </c>
    </row>
    <row r="52" spans="1:14" ht="14.25" hidden="1" thickTop="1" thickBot="1">
      <c r="A52" s="145"/>
      <c r="B52" s="74"/>
      <c r="C52" s="74"/>
      <c r="D52" s="74"/>
      <c r="E52" s="149" t="s">
        <v>14</v>
      </c>
      <c r="F52" s="196"/>
      <c r="G52" s="584"/>
      <c r="H52" s="196"/>
      <c r="I52" s="196"/>
      <c r="J52" s="196"/>
      <c r="K52" s="196"/>
      <c r="L52" s="394"/>
      <c r="M52" s="394"/>
      <c r="N52" s="394" t="e">
        <f>#REF!+N6+N8+N10+N12+N14+N16+N20+#REF!+#REF!+#REF!+#REF!+#REF!+#REF!+#REF!+#REF!+#REF!+#REF!+#REF!+#REF!+#REF!+#REF!+#REF!+#REF!+#REF!+#REF!+#REF!+#REF!+#REF!+#REF!+#REF!+#REF!+#REF!+#REF!+#REF!+N22+N24+N26+N28+N30+N32+N34</f>
        <v>#REF!</v>
      </c>
    </row>
    <row r="53" spans="1:14" ht="13.5" hidden="1" thickTop="1">
      <c r="A53" s="11" t="s">
        <v>51</v>
      </c>
      <c r="B53" s="25"/>
      <c r="C53" s="25"/>
      <c r="D53" s="25"/>
      <c r="E53" s="92"/>
      <c r="F53" s="529"/>
      <c r="G53" s="529"/>
      <c r="H53" s="483"/>
      <c r="I53" s="483"/>
      <c r="J53" s="483"/>
      <c r="K53" s="483"/>
      <c r="L53" s="619"/>
      <c r="M53" s="619"/>
      <c r="N53" s="619" t="e">
        <f t="shared" ref="N53" si="0">N52-N51</f>
        <v>#REF!</v>
      </c>
    </row>
    <row r="54" spans="1:14" ht="14.25" hidden="1" thickTop="1" thickBot="1">
      <c r="A54" s="58"/>
      <c r="B54" s="16"/>
      <c r="C54" s="16"/>
      <c r="D54" s="16"/>
      <c r="E54" s="59" t="s">
        <v>76</v>
      </c>
      <c r="F54" s="60"/>
      <c r="G54" s="60"/>
      <c r="H54" s="60"/>
      <c r="I54" s="60"/>
      <c r="J54" s="60"/>
      <c r="K54" s="660"/>
      <c r="L54" s="505"/>
      <c r="M54" s="632"/>
      <c r="N54" s="632" t="e">
        <f>N52/J51</f>
        <v>#REF!</v>
      </c>
    </row>
    <row r="55" spans="1:14" ht="13.5" hidden="1" thickTop="1"/>
    <row r="56" spans="1:14" ht="13.5" hidden="1" thickTop="1"/>
    <row r="57" spans="1:14" ht="13.5" hidden="1" thickTop="1">
      <c r="G57" s="540"/>
      <c r="H57" s="540"/>
      <c r="I57" s="540"/>
      <c r="J57" s="540"/>
      <c r="K57" s="540"/>
    </row>
    <row r="58" spans="1:14" ht="13.5" hidden="1" thickTop="1">
      <c r="G58" s="540"/>
      <c r="H58" s="540"/>
      <c r="I58" s="540"/>
      <c r="J58" s="540"/>
      <c r="K58" s="540"/>
    </row>
    <row r="59" spans="1:14" ht="14.25" hidden="1" thickTop="1" thickBot="1">
      <c r="A59" s="121"/>
      <c r="B59" s="122"/>
      <c r="C59" s="122"/>
      <c r="D59" s="132"/>
      <c r="E59" s="67"/>
      <c r="F59" s="121"/>
      <c r="G59" s="121"/>
      <c r="H59" s="121"/>
      <c r="I59" s="121"/>
      <c r="J59" s="121">
        <v>2011</v>
      </c>
      <c r="K59" s="121"/>
      <c r="L59" s="237"/>
      <c r="M59" s="8"/>
      <c r="N59" s="9" t="s">
        <v>80</v>
      </c>
    </row>
    <row r="60" spans="1:14" ht="13.5" hidden="1" thickTop="1">
      <c r="A60" s="33" t="s">
        <v>55</v>
      </c>
      <c r="B60" s="34"/>
      <c r="C60" s="34"/>
      <c r="D60" s="124"/>
      <c r="E60" s="31" t="s">
        <v>22</v>
      </c>
      <c r="F60" s="32"/>
      <c r="G60" s="32"/>
      <c r="H60" s="32"/>
      <c r="I60" s="32"/>
      <c r="J60" s="32">
        <v>13100</v>
      </c>
      <c r="K60" s="661"/>
      <c r="L60" s="578"/>
      <c r="M60" s="578"/>
      <c r="N60" s="578">
        <f>N61/J60</f>
        <v>0</v>
      </c>
    </row>
    <row r="61" spans="1:14" ht="14.25" hidden="1" thickTop="1" thickBot="1">
      <c r="A61" s="130"/>
      <c r="B61" s="125"/>
      <c r="C61" s="125"/>
      <c r="D61" s="126"/>
      <c r="E61" s="127" t="s">
        <v>14</v>
      </c>
      <c r="F61" s="127"/>
      <c r="G61" s="127"/>
      <c r="H61" s="127"/>
      <c r="I61" s="127"/>
      <c r="J61" s="127"/>
      <c r="K61" s="127"/>
      <c r="L61" s="534"/>
      <c r="M61" s="579"/>
      <c r="N61" s="579">
        <v>0</v>
      </c>
    </row>
    <row r="62" spans="1:14" ht="13.5" hidden="1" thickTop="1">
      <c r="A62" s="33" t="s">
        <v>56</v>
      </c>
      <c r="B62" s="34"/>
      <c r="C62" s="34"/>
      <c r="D62" s="34"/>
      <c r="E62" s="31" t="s">
        <v>22</v>
      </c>
      <c r="F62" s="32"/>
      <c r="G62" s="32"/>
      <c r="H62" s="32"/>
      <c r="I62" s="32"/>
      <c r="J62" s="32">
        <v>14205</v>
      </c>
      <c r="K62" s="661"/>
      <c r="L62" s="578"/>
      <c r="M62" s="578"/>
      <c r="N62" s="578">
        <f>N63/J62</f>
        <v>0</v>
      </c>
    </row>
    <row r="63" spans="1:14" ht="14.25" hidden="1" thickTop="1" thickBot="1">
      <c r="A63" s="130"/>
      <c r="B63" s="35"/>
      <c r="C63" s="35"/>
      <c r="D63" s="35"/>
      <c r="E63" s="128" t="s">
        <v>14</v>
      </c>
      <c r="F63" s="127"/>
      <c r="G63" s="127"/>
      <c r="H63" s="127"/>
      <c r="I63" s="127"/>
      <c r="J63" s="127"/>
      <c r="K63" s="127"/>
      <c r="L63" s="534"/>
      <c r="M63" s="579"/>
      <c r="N63" s="579">
        <v>0</v>
      </c>
    </row>
    <row r="64" spans="1:14" ht="13.5" hidden="1" thickTop="1">
      <c r="A64" s="503" t="s">
        <v>95</v>
      </c>
      <c r="B64" s="495"/>
      <c r="C64" s="495"/>
      <c r="D64" s="495"/>
      <c r="E64" s="31" t="s">
        <v>22</v>
      </c>
      <c r="F64" s="32"/>
      <c r="G64" s="32"/>
      <c r="H64" s="32"/>
      <c r="I64" s="32"/>
      <c r="J64" s="32">
        <v>4500</v>
      </c>
      <c r="K64" s="661"/>
      <c r="L64" s="537"/>
      <c r="M64" s="537"/>
      <c r="N64" s="578">
        <f>N65/J64</f>
        <v>0</v>
      </c>
    </row>
    <row r="65" spans="1:14" ht="14.25" hidden="1" thickTop="1" thickBot="1">
      <c r="A65" s="503" t="s">
        <v>94</v>
      </c>
      <c r="B65" s="495"/>
      <c r="C65" s="495"/>
      <c r="D65" s="495"/>
      <c r="E65" s="512" t="s">
        <v>14</v>
      </c>
      <c r="F65" s="513"/>
      <c r="G65" s="513"/>
      <c r="H65" s="513"/>
      <c r="I65" s="513"/>
      <c r="J65" s="513"/>
      <c r="K65" s="513"/>
      <c r="L65" s="534"/>
      <c r="M65" s="579"/>
      <c r="N65" s="579">
        <v>0</v>
      </c>
    </row>
    <row r="66" spans="1:14" ht="13.5" hidden="1" thickTop="1">
      <c r="A66" s="515" t="s">
        <v>98</v>
      </c>
      <c r="B66" s="516"/>
      <c r="C66" s="516"/>
      <c r="D66" s="517"/>
      <c r="E66" s="31" t="s">
        <v>22</v>
      </c>
      <c r="F66" s="538"/>
      <c r="G66" s="538"/>
      <c r="H66" s="538"/>
      <c r="I66" s="538"/>
      <c r="J66" s="538">
        <v>135000</v>
      </c>
      <c r="K66" s="538"/>
      <c r="L66" s="370"/>
      <c r="M66" s="537"/>
      <c r="N66" s="578">
        <f>N67/J66</f>
        <v>0</v>
      </c>
    </row>
    <row r="67" spans="1:14" ht="14.25" hidden="1" thickTop="1" thickBot="1">
      <c r="A67" s="518"/>
      <c r="B67" s="519"/>
      <c r="C67" s="519"/>
      <c r="D67" s="520"/>
      <c r="E67" s="128" t="s">
        <v>14</v>
      </c>
      <c r="F67" s="539"/>
      <c r="G67" s="127"/>
      <c r="H67" s="127"/>
      <c r="I67" s="127"/>
      <c r="J67" s="127"/>
      <c r="K67" s="127"/>
      <c r="L67" s="127"/>
      <c r="M67" s="127"/>
      <c r="N67" s="127">
        <v>0</v>
      </c>
    </row>
    <row r="68" spans="1:14" ht="13.5" hidden="1" thickTop="1">
      <c r="A68" s="569" t="s">
        <v>105</v>
      </c>
      <c r="B68" s="570"/>
      <c r="C68" s="570"/>
      <c r="D68" s="571"/>
      <c r="E68" s="563" t="s">
        <v>22</v>
      </c>
      <c r="F68" s="564"/>
      <c r="G68" s="565"/>
      <c r="H68" s="565"/>
      <c r="I68" s="565"/>
      <c r="J68" s="565">
        <v>200</v>
      </c>
      <c r="K68" s="662"/>
      <c r="L68" s="581"/>
      <c r="M68" s="537"/>
      <c r="N68" s="578">
        <f>N69/J68</f>
        <v>0</v>
      </c>
    </row>
    <row r="69" spans="1:14" ht="14.25" hidden="1" thickTop="1" thickBot="1">
      <c r="A69" s="572" t="s">
        <v>150</v>
      </c>
      <c r="B69" s="573"/>
      <c r="C69" s="573"/>
      <c r="D69" s="574"/>
      <c r="E69" s="128" t="s">
        <v>14</v>
      </c>
      <c r="F69" s="539"/>
      <c r="G69" s="127"/>
      <c r="H69" s="127"/>
      <c r="I69" s="127"/>
      <c r="J69" s="127"/>
      <c r="K69" s="127"/>
      <c r="L69" s="128"/>
      <c r="M69" s="127"/>
      <c r="N69" s="127">
        <v>0</v>
      </c>
    </row>
    <row r="70" spans="1:14" ht="13.5" hidden="1" thickTop="1">
      <c r="A70" s="569" t="s">
        <v>117</v>
      </c>
      <c r="B70" s="570"/>
      <c r="C70" s="570"/>
      <c r="D70" s="571"/>
      <c r="E70" s="563" t="s">
        <v>22</v>
      </c>
      <c r="F70" s="564"/>
      <c r="G70" s="565"/>
      <c r="H70" s="565"/>
      <c r="I70" s="565"/>
      <c r="J70" s="565">
        <v>350</v>
      </c>
      <c r="K70" s="662"/>
      <c r="L70" s="581"/>
      <c r="M70" s="537"/>
      <c r="N70" s="578">
        <f>N71/J70</f>
        <v>0</v>
      </c>
    </row>
    <row r="71" spans="1:14" ht="14.25" hidden="1" thickTop="1" thickBot="1">
      <c r="A71" s="566"/>
      <c r="B71" s="567"/>
      <c r="C71" s="567"/>
      <c r="D71" s="568"/>
      <c r="E71" s="128" t="s">
        <v>14</v>
      </c>
      <c r="F71" s="539"/>
      <c r="G71" s="127"/>
      <c r="H71" s="127"/>
      <c r="I71" s="127"/>
      <c r="J71" s="127"/>
      <c r="K71" s="127"/>
      <c r="L71" s="128"/>
      <c r="M71" s="127"/>
      <c r="N71" s="127">
        <v>0</v>
      </c>
    </row>
    <row r="72" spans="1:14" ht="13.5" hidden="1" thickTop="1">
      <c r="A72" s="514" t="s">
        <v>57</v>
      </c>
      <c r="B72" s="189"/>
      <c r="C72" s="189"/>
      <c r="D72" s="177"/>
      <c r="E72" s="496" t="s">
        <v>22</v>
      </c>
      <c r="F72" s="497"/>
      <c r="G72" s="497"/>
      <c r="H72" s="497"/>
      <c r="I72" s="497"/>
      <c r="J72" s="497">
        <f>J60+J62+J64+J66+J68+J70</f>
        <v>167355</v>
      </c>
      <c r="K72" s="497"/>
      <c r="L72" s="497"/>
      <c r="M72" s="497"/>
      <c r="N72" s="497">
        <v>41838</v>
      </c>
    </row>
    <row r="73" spans="1:14" ht="14.25" hidden="1" thickTop="1" thickBot="1">
      <c r="A73" s="145"/>
      <c r="B73" s="74"/>
      <c r="C73" s="74"/>
      <c r="D73" s="146"/>
      <c r="E73" s="147" t="s">
        <v>14</v>
      </c>
      <c r="F73" s="148"/>
      <c r="G73" s="148"/>
      <c r="H73" s="148"/>
      <c r="I73" s="148"/>
      <c r="J73" s="148"/>
      <c r="K73" s="148"/>
      <c r="L73" s="148"/>
      <c r="M73" s="148"/>
      <c r="N73" s="148">
        <f t="shared" ref="N73" si="1">N61+N63+N65+N67+N69+N71</f>
        <v>0</v>
      </c>
    </row>
    <row r="74" spans="1:14" ht="13.5" hidden="1" thickTop="1"/>
    <row r="75" spans="1:14" ht="13.5" hidden="1" thickTop="1"/>
    <row r="76" spans="1:14" ht="13.5" hidden="1" thickTop="1"/>
    <row r="77" spans="1:14" ht="13.5" hidden="1" thickTop="1"/>
    <row r="78" spans="1:14" ht="13.5" hidden="1" thickTop="1"/>
    <row r="79" spans="1:14" ht="14.25" hidden="1" thickTop="1" thickBot="1">
      <c r="A79" s="134"/>
      <c r="B79" s="122"/>
      <c r="C79" s="122"/>
      <c r="D79" s="132"/>
      <c r="E79" s="67"/>
      <c r="F79" s="121"/>
      <c r="G79" s="121"/>
      <c r="H79" s="121"/>
      <c r="I79" s="121"/>
      <c r="J79" s="121">
        <v>2011</v>
      </c>
      <c r="K79" s="121"/>
      <c r="L79" s="237"/>
      <c r="M79" s="8"/>
      <c r="N79" s="9" t="s">
        <v>80</v>
      </c>
    </row>
    <row r="80" spans="1:14" ht="14.25" hidden="1" thickTop="1" thickBot="1">
      <c r="A80" s="138" t="s">
        <v>61</v>
      </c>
      <c r="B80" s="61"/>
      <c r="C80" s="61"/>
      <c r="D80" s="137"/>
      <c r="E80" s="62" t="s">
        <v>60</v>
      </c>
      <c r="F80" s="484"/>
      <c r="G80" s="511"/>
      <c r="H80" s="511"/>
      <c r="I80" s="511"/>
      <c r="J80" s="511"/>
      <c r="K80" s="511"/>
      <c r="L80" s="305"/>
      <c r="M80" s="63"/>
      <c r="N80" s="63"/>
    </row>
    <row r="81" spans="1:14" ht="14.25" hidden="1" thickTop="1" thickBot="1">
      <c r="A81" s="138" t="s">
        <v>9</v>
      </c>
      <c r="B81" s="61"/>
      <c r="C81" s="61"/>
      <c r="D81" s="137"/>
      <c r="E81" s="62" t="s">
        <v>60</v>
      </c>
      <c r="F81" s="484"/>
      <c r="G81" s="511"/>
      <c r="H81" s="511"/>
      <c r="I81" s="511"/>
      <c r="J81" s="511"/>
      <c r="K81" s="511"/>
      <c r="L81" s="305"/>
      <c r="M81" s="63"/>
      <c r="N81" s="63"/>
    </row>
    <row r="82" spans="1:14" ht="14.25" hidden="1" thickTop="1" thickBot="1">
      <c r="A82" s="138" t="s">
        <v>10</v>
      </c>
      <c r="B82" s="61"/>
      <c r="C82" s="61"/>
      <c r="D82" s="137"/>
      <c r="E82" s="62" t="s">
        <v>60</v>
      </c>
      <c r="F82" s="484"/>
      <c r="G82" s="484"/>
      <c r="H82" s="484"/>
      <c r="I82" s="484"/>
      <c r="J82" s="484"/>
      <c r="K82" s="484"/>
      <c r="L82" s="63"/>
      <c r="M82" s="63"/>
      <c r="N82" s="63">
        <v>1467</v>
      </c>
    </row>
    <row r="83" spans="1:14" ht="14.25" hidden="1" thickTop="1" thickBot="1">
      <c r="A83" s="138" t="s">
        <v>62</v>
      </c>
      <c r="B83" s="61"/>
      <c r="C83" s="61"/>
      <c r="D83" s="137"/>
      <c r="E83" s="62" t="s">
        <v>60</v>
      </c>
      <c r="F83" s="484"/>
      <c r="G83" s="511"/>
      <c r="H83" s="511"/>
      <c r="I83" s="511"/>
      <c r="J83" s="511"/>
      <c r="K83" s="511"/>
      <c r="L83" s="305"/>
      <c r="M83" s="63"/>
      <c r="N83" s="63"/>
    </row>
    <row r="84" spans="1:14" ht="14.25" hidden="1" thickTop="1" thickBot="1">
      <c r="A84" s="138" t="s">
        <v>11</v>
      </c>
      <c r="B84" s="61"/>
      <c r="C84" s="61"/>
      <c r="D84" s="137"/>
      <c r="E84" s="62" t="s">
        <v>60</v>
      </c>
      <c r="F84" s="484"/>
      <c r="G84" s="511"/>
      <c r="H84" s="511"/>
      <c r="I84" s="511"/>
      <c r="J84" s="511"/>
      <c r="K84" s="511"/>
      <c r="L84" s="305"/>
      <c r="M84" s="63"/>
      <c r="N84" s="63"/>
    </row>
    <row r="85" spans="1:14" ht="14.25" hidden="1" thickTop="1" thickBot="1">
      <c r="A85" s="139" t="s">
        <v>12</v>
      </c>
      <c r="B85" s="140"/>
      <c r="C85" s="140"/>
      <c r="D85" s="137"/>
      <c r="E85" s="62" t="s">
        <v>60</v>
      </c>
      <c r="F85" s="530"/>
      <c r="G85" s="583"/>
      <c r="H85" s="583"/>
      <c r="I85" s="583"/>
      <c r="J85" s="583"/>
      <c r="K85" s="583"/>
      <c r="L85" s="305"/>
      <c r="M85" s="63"/>
      <c r="N85" s="63"/>
    </row>
    <row r="86" spans="1:14" ht="14.25" hidden="1" thickTop="1" thickBot="1">
      <c r="A86" s="64" t="s">
        <v>13</v>
      </c>
      <c r="B86" s="150"/>
      <c r="C86" s="150"/>
      <c r="D86" s="151"/>
      <c r="E86" s="152" t="s">
        <v>60</v>
      </c>
      <c r="F86" s="153"/>
      <c r="G86" s="153"/>
      <c r="H86" s="153"/>
      <c r="I86" s="153"/>
      <c r="J86" s="153"/>
      <c r="K86" s="153"/>
      <c r="L86" s="153"/>
      <c r="M86" s="153"/>
      <c r="N86" s="153">
        <f t="shared" ref="N86" si="2">N80+N81+N82+N83+N84+N85</f>
        <v>1467</v>
      </c>
    </row>
    <row r="87" spans="1:14" ht="13.5" hidden="1" thickTop="1"/>
    <row r="88" spans="1:14" ht="13.5" hidden="1" thickTop="1"/>
    <row r="89" spans="1:14" ht="13.5" hidden="1" thickTop="1"/>
    <row r="90" spans="1:14" ht="13.5" hidden="1" thickTop="1"/>
    <row r="91" spans="1:14" ht="13.5" hidden="1" thickTop="1"/>
    <row r="92" spans="1:14" ht="13.5" hidden="1" thickTop="1"/>
    <row r="93" spans="1:14" ht="13.5" hidden="1" thickTop="1"/>
    <row r="94" spans="1:14" ht="13.5" hidden="1" thickTop="1">
      <c r="A94" s="576" t="s">
        <v>107</v>
      </c>
      <c r="B94" s="576"/>
    </row>
    <row r="95" spans="1:14" ht="13.5" hidden="1" thickTop="1">
      <c r="A95" t="s">
        <v>108</v>
      </c>
    </row>
    <row r="96" spans="1:14" ht="13.5" hidden="1" thickTop="1">
      <c r="A96" t="s">
        <v>109</v>
      </c>
    </row>
    <row r="97" spans="1:14" ht="13.5" hidden="1" thickTop="1">
      <c r="A97" t="s">
        <v>110</v>
      </c>
    </row>
    <row r="98" spans="1:14" ht="13.5" hidden="1" thickTop="1">
      <c r="A98" t="s">
        <v>111</v>
      </c>
    </row>
    <row r="99" spans="1:14" ht="14.25" hidden="1" thickTop="1" thickBot="1">
      <c r="A99" s="1"/>
      <c r="B99" s="3"/>
      <c r="C99" s="3"/>
      <c r="D99" s="4"/>
      <c r="E99" s="67"/>
      <c r="F99" s="121"/>
      <c r="G99" s="7"/>
      <c r="H99" s="7"/>
      <c r="I99" s="7"/>
      <c r="J99" s="7">
        <v>2011</v>
      </c>
      <c r="K99" s="663"/>
      <c r="L99" s="9"/>
      <c r="M99" s="8"/>
      <c r="N99" s="9" t="s">
        <v>80</v>
      </c>
    </row>
    <row r="100" spans="1:14" ht="13.5" hidden="1" thickTop="1">
      <c r="A100" s="198" t="s">
        <v>63</v>
      </c>
      <c r="B100" s="199"/>
      <c r="C100" s="199"/>
      <c r="D100" s="200"/>
      <c r="E100" s="201" t="s">
        <v>22</v>
      </c>
      <c r="F100" s="202"/>
      <c r="G100" s="202"/>
      <c r="H100" s="202"/>
      <c r="I100" s="202"/>
      <c r="J100" s="202"/>
      <c r="K100" s="664"/>
      <c r="L100" s="521"/>
      <c r="M100" s="521"/>
      <c r="N100" s="521" t="e">
        <f>N101/J100</f>
        <v>#DIV/0!</v>
      </c>
    </row>
    <row r="101" spans="1:14" ht="14.25" hidden="1" thickTop="1" thickBot="1">
      <c r="A101" s="203"/>
      <c r="B101" s="204"/>
      <c r="C101" s="204"/>
      <c r="D101" s="205"/>
      <c r="E101" s="206" t="s">
        <v>14</v>
      </c>
      <c r="F101" s="362"/>
      <c r="G101" s="362"/>
      <c r="H101" s="362"/>
      <c r="I101" s="362"/>
      <c r="J101" s="362"/>
      <c r="K101" s="522"/>
      <c r="L101" s="522"/>
      <c r="M101" s="407"/>
      <c r="N101" s="407">
        <v>0</v>
      </c>
    </row>
    <row r="102" spans="1:14" ht="13.5" hidden="1" thickTop="1">
      <c r="A102" s="198" t="s">
        <v>64</v>
      </c>
      <c r="B102" s="199"/>
      <c r="C102" s="199"/>
      <c r="D102" s="200"/>
      <c r="E102" s="201" t="s">
        <v>22</v>
      </c>
      <c r="F102" s="202"/>
      <c r="G102" s="202"/>
      <c r="H102" s="202"/>
      <c r="I102" s="202"/>
      <c r="J102" s="202">
        <v>14295</v>
      </c>
      <c r="K102" s="664"/>
      <c r="L102" s="521"/>
      <c r="M102" s="371"/>
      <c r="N102" s="521">
        <f>N103/J102</f>
        <v>0</v>
      </c>
    </row>
    <row r="103" spans="1:14" ht="14.25" hidden="1" thickTop="1" thickBot="1">
      <c r="A103" s="208"/>
      <c r="B103" s="209"/>
      <c r="C103" s="209"/>
      <c r="D103" s="210"/>
      <c r="E103" s="211" t="s">
        <v>14</v>
      </c>
      <c r="F103" s="212"/>
      <c r="G103" s="212"/>
      <c r="H103" s="362"/>
      <c r="I103" s="362"/>
      <c r="J103" s="362"/>
      <c r="K103" s="522"/>
      <c r="L103" s="523"/>
      <c r="M103" s="407"/>
      <c r="N103" s="407">
        <v>0</v>
      </c>
    </row>
    <row r="104" spans="1:14" ht="13.5" hidden="1" thickTop="1">
      <c r="A104" s="213" t="s">
        <v>65</v>
      </c>
      <c r="B104" s="214"/>
      <c r="C104" s="215"/>
      <c r="D104" s="216"/>
      <c r="E104" s="217" t="s">
        <v>22</v>
      </c>
      <c r="F104" s="218"/>
      <c r="G104" s="218"/>
      <c r="H104" s="202"/>
      <c r="I104" s="202"/>
      <c r="J104" s="202">
        <v>21198</v>
      </c>
      <c r="K104" s="664"/>
      <c r="L104" s="521"/>
      <c r="M104" s="371"/>
      <c r="N104" s="521">
        <f>N105/J104</f>
        <v>0</v>
      </c>
    </row>
    <row r="105" spans="1:14" ht="14.25" hidden="1" thickTop="1" thickBot="1">
      <c r="A105" s="203"/>
      <c r="B105" s="219"/>
      <c r="C105" s="219"/>
      <c r="D105" s="220"/>
      <c r="E105" s="207" t="s">
        <v>14</v>
      </c>
      <c r="F105" s="363"/>
      <c r="G105" s="575"/>
      <c r="H105" s="362"/>
      <c r="I105" s="362"/>
      <c r="J105" s="362"/>
      <c r="K105" s="522"/>
      <c r="L105" s="522"/>
      <c r="M105" s="362"/>
      <c r="N105" s="407">
        <v>0</v>
      </c>
    </row>
    <row r="106" spans="1:14" ht="13.5" hidden="1" thickTop="1">
      <c r="A106" s="556" t="s">
        <v>72</v>
      </c>
      <c r="B106" s="557"/>
      <c r="C106" s="557"/>
      <c r="D106" s="542"/>
      <c r="E106" s="201" t="s">
        <v>22</v>
      </c>
      <c r="F106" s="202"/>
      <c r="G106" s="555"/>
      <c r="H106" s="555"/>
      <c r="I106" s="555"/>
      <c r="J106" s="555"/>
      <c r="K106" s="665"/>
      <c r="L106" s="521"/>
      <c r="M106" s="371"/>
      <c r="N106" s="521" t="e">
        <f>N107/J106</f>
        <v>#DIV/0!</v>
      </c>
    </row>
    <row r="107" spans="1:14" ht="14.25" hidden="1" thickTop="1" thickBot="1">
      <c r="A107" s="543"/>
      <c r="B107" s="544"/>
      <c r="C107" s="544"/>
      <c r="D107" s="545"/>
      <c r="E107" s="211" t="s">
        <v>14</v>
      </c>
      <c r="F107" s="296"/>
      <c r="G107" s="212"/>
      <c r="H107" s="362"/>
      <c r="I107" s="362"/>
      <c r="J107" s="362"/>
      <c r="K107" s="522"/>
      <c r="L107" s="523"/>
      <c r="M107" s="212"/>
      <c r="N107" s="212">
        <v>0</v>
      </c>
    </row>
    <row r="108" spans="1:14" ht="13.5" hidden="1" thickTop="1">
      <c r="A108" s="213" t="s">
        <v>106</v>
      </c>
      <c r="B108" s="225"/>
      <c r="C108" s="225"/>
      <c r="D108" s="226"/>
      <c r="E108" s="217" t="s">
        <v>22</v>
      </c>
      <c r="F108" s="304"/>
      <c r="G108" s="304"/>
      <c r="H108" s="582"/>
      <c r="I108" s="582"/>
      <c r="J108" s="582"/>
      <c r="K108" s="666"/>
      <c r="L108" s="521"/>
      <c r="M108" s="371"/>
      <c r="N108" s="521" t="e">
        <f>N109/J108</f>
        <v>#DIV/0!</v>
      </c>
    </row>
    <row r="109" spans="1:14" ht="14.25" hidden="1" thickTop="1" thickBot="1">
      <c r="A109" s="228" t="s">
        <v>67</v>
      </c>
      <c r="B109" s="204"/>
      <c r="C109" s="204"/>
      <c r="D109" s="205"/>
      <c r="E109" s="206" t="s">
        <v>14</v>
      </c>
      <c r="F109" s="207"/>
      <c r="G109" s="207"/>
      <c r="H109" s="362"/>
      <c r="I109" s="362"/>
      <c r="J109" s="362"/>
      <c r="K109" s="522"/>
      <c r="L109" s="524"/>
      <c r="M109" s="207"/>
      <c r="N109" s="407">
        <v>0</v>
      </c>
    </row>
    <row r="110" spans="1:14" ht="13.5" hidden="1" thickTop="1">
      <c r="A110" s="551" t="s">
        <v>69</v>
      </c>
      <c r="B110" s="552"/>
      <c r="C110" s="552"/>
      <c r="D110" s="200"/>
      <c r="E110" s="201" t="s">
        <v>22</v>
      </c>
      <c r="F110" s="202"/>
      <c r="G110" s="549"/>
      <c r="H110" s="549"/>
      <c r="I110" s="549"/>
      <c r="J110" s="549"/>
      <c r="K110" s="667"/>
      <c r="L110" s="521"/>
      <c r="M110" s="371"/>
      <c r="N110" s="521" t="e">
        <f>N111/J110</f>
        <v>#DIV/0!</v>
      </c>
    </row>
    <row r="111" spans="1:14" ht="14.25" hidden="1" thickTop="1" thickBot="1">
      <c r="A111" s="224"/>
      <c r="B111" s="209"/>
      <c r="C111" s="209"/>
      <c r="D111" s="210"/>
      <c r="E111" s="211" t="s">
        <v>14</v>
      </c>
      <c r="F111" s="212"/>
      <c r="G111" s="212"/>
      <c r="H111" s="362"/>
      <c r="I111" s="362"/>
      <c r="J111" s="362"/>
      <c r="K111" s="522"/>
      <c r="L111" s="523"/>
      <c r="M111" s="212"/>
      <c r="N111" s="212">
        <v>0</v>
      </c>
    </row>
    <row r="112" spans="1:14" ht="13.5" hidden="1" thickTop="1">
      <c r="A112" s="230" t="s">
        <v>99</v>
      </c>
      <c r="B112" s="231"/>
      <c r="C112" s="231"/>
      <c r="D112" s="200"/>
      <c r="E112" s="201" t="s">
        <v>22</v>
      </c>
      <c r="F112" s="478"/>
      <c r="G112" s="202"/>
      <c r="H112" s="202"/>
      <c r="I112" s="202"/>
      <c r="J112" s="202"/>
      <c r="K112" s="664"/>
      <c r="L112" s="521"/>
      <c r="M112" s="371"/>
      <c r="N112" s="521" t="e">
        <f>N113/J112</f>
        <v>#DIV/0!</v>
      </c>
    </row>
    <row r="113" spans="1:14" ht="14.25" hidden="1" thickTop="1" thickBot="1">
      <c r="A113" s="228"/>
      <c r="B113" s="204"/>
      <c r="C113" s="204"/>
      <c r="D113" s="205"/>
      <c r="E113" s="211" t="s">
        <v>14</v>
      </c>
      <c r="F113" s="479"/>
      <c r="G113" s="212"/>
      <c r="H113" s="407"/>
      <c r="I113" s="407"/>
      <c r="J113" s="407"/>
      <c r="K113" s="668"/>
      <c r="L113" s="523"/>
      <c r="M113" s="212"/>
      <c r="N113" s="212">
        <v>0</v>
      </c>
    </row>
    <row r="114" spans="1:14" ht="13.5" hidden="1" thickTop="1">
      <c r="A114" s="178" t="s">
        <v>70</v>
      </c>
      <c r="B114" s="179"/>
      <c r="C114" s="179"/>
      <c r="D114" s="142"/>
      <c r="E114" s="77" t="s">
        <v>22</v>
      </c>
      <c r="F114" s="480"/>
      <c r="G114" s="78"/>
      <c r="H114" s="78"/>
      <c r="I114" s="78"/>
      <c r="J114" s="78"/>
      <c r="K114" s="525"/>
      <c r="L114" s="525"/>
      <c r="M114" s="78"/>
      <c r="N114" s="78">
        <v>15219</v>
      </c>
    </row>
    <row r="115" spans="1:14" ht="13.5" hidden="1" thickTop="1">
      <c r="A115" s="180" t="s">
        <v>104</v>
      </c>
      <c r="B115" s="176"/>
      <c r="C115" s="181"/>
      <c r="D115" s="177"/>
      <c r="E115" s="174" t="s">
        <v>14</v>
      </c>
      <c r="F115" s="481"/>
      <c r="G115" s="425"/>
      <c r="H115" s="425"/>
      <c r="I115" s="425"/>
      <c r="J115" s="425"/>
      <c r="K115" s="669"/>
      <c r="L115" s="526"/>
      <c r="M115" s="175"/>
      <c r="N115" s="425">
        <f t="shared" ref="N115" si="3">N101+N103+N105+N107+N109+N111+N113</f>
        <v>0</v>
      </c>
    </row>
    <row r="116" spans="1:14" ht="14.25" hidden="1" thickTop="1" thickBot="1">
      <c r="A116" s="73"/>
      <c r="B116" s="74"/>
      <c r="C116" s="74"/>
      <c r="D116" s="146"/>
      <c r="E116" s="75" t="s">
        <v>73</v>
      </c>
      <c r="F116" s="482"/>
      <c r="G116" s="274"/>
      <c r="H116" s="274"/>
      <c r="I116" s="274"/>
      <c r="J116" s="274"/>
      <c r="K116" s="618"/>
      <c r="L116" s="618"/>
      <c r="M116" s="274"/>
      <c r="N116" s="631">
        <f t="shared" ref="N116" si="4">N115-N114</f>
        <v>-15219</v>
      </c>
    </row>
    <row r="117" spans="1:14" ht="13.5" hidden="1" thickTop="1"/>
    <row r="118" spans="1:14" ht="13.5" hidden="1" thickTop="1">
      <c r="A118" s="576" t="s">
        <v>112</v>
      </c>
      <c r="B118" s="576"/>
    </row>
    <row r="119" spans="1:14" ht="13.5" hidden="1" thickTop="1">
      <c r="A119" t="s">
        <v>113</v>
      </c>
    </row>
    <row r="120" spans="1:14" ht="13.5" hidden="1" thickTop="1">
      <c r="A120" t="s">
        <v>115</v>
      </c>
    </row>
    <row r="121" spans="1:14" ht="13.5" hidden="1" thickTop="1">
      <c r="A121" t="s">
        <v>114</v>
      </c>
    </row>
    <row r="122" spans="1:14" ht="14.25" hidden="1" thickTop="1" thickBot="1">
      <c r="A122" s="172" t="s">
        <v>101</v>
      </c>
      <c r="B122" s="173"/>
      <c r="C122" s="173"/>
      <c r="D122" s="173"/>
      <c r="E122" s="67"/>
      <c r="F122" s="121"/>
      <c r="G122" s="7"/>
      <c r="H122" s="7"/>
      <c r="I122" s="7"/>
      <c r="J122" s="7">
        <v>2011</v>
      </c>
      <c r="K122" s="121"/>
      <c r="L122" s="237"/>
      <c r="M122" s="8"/>
      <c r="N122" s="9" t="s">
        <v>80</v>
      </c>
    </row>
    <row r="123" spans="1:14" ht="13.5" hidden="1" thickTop="1">
      <c r="A123" s="163" t="s">
        <v>15</v>
      </c>
      <c r="B123" s="164"/>
      <c r="C123" s="164"/>
      <c r="D123" s="164"/>
      <c r="E123" s="165" t="s">
        <v>22</v>
      </c>
      <c r="F123" s="299"/>
      <c r="G123" s="299"/>
      <c r="H123" s="299"/>
      <c r="I123" s="299"/>
      <c r="J123" s="299">
        <v>28748</v>
      </c>
      <c r="K123" s="299"/>
      <c r="L123" s="500"/>
      <c r="M123" s="373"/>
      <c r="N123" s="500">
        <f>N124/J123</f>
        <v>0</v>
      </c>
    </row>
    <row r="124" spans="1:14" ht="14.25" hidden="1" thickTop="1" thickBot="1">
      <c r="A124" s="159"/>
      <c r="B124" s="160"/>
      <c r="C124" s="160"/>
      <c r="D124" s="160"/>
      <c r="E124" s="161" t="s">
        <v>14</v>
      </c>
      <c r="F124" s="162"/>
      <c r="G124" s="162"/>
      <c r="H124" s="162"/>
      <c r="I124" s="162"/>
      <c r="J124" s="162"/>
      <c r="K124" s="162"/>
      <c r="L124" s="162"/>
      <c r="M124" s="162"/>
      <c r="N124" s="162">
        <v>0</v>
      </c>
    </row>
    <row r="125" spans="1:14" ht="13.5" hidden="1" thickTop="1">
      <c r="A125" s="163" t="s">
        <v>16</v>
      </c>
      <c r="B125" s="164"/>
      <c r="C125" s="164"/>
      <c r="D125" s="164"/>
      <c r="E125" s="165" t="s">
        <v>22</v>
      </c>
      <c r="F125" s="492"/>
      <c r="G125" s="492"/>
      <c r="H125" s="492"/>
      <c r="I125" s="492"/>
      <c r="J125" s="492"/>
      <c r="K125" s="492"/>
      <c r="L125" s="372"/>
      <c r="M125" s="372"/>
      <c r="N125" s="500" t="e">
        <f>N126/J125</f>
        <v>#DIV/0!</v>
      </c>
    </row>
    <row r="126" spans="1:14" ht="14.25" hidden="1" thickTop="1" thickBot="1">
      <c r="A126" s="167"/>
      <c r="B126" s="168"/>
      <c r="C126" s="168"/>
      <c r="D126" s="168"/>
      <c r="E126" s="169" t="s">
        <v>14</v>
      </c>
      <c r="F126" s="162"/>
      <c r="G126" s="162"/>
      <c r="H126" s="162"/>
      <c r="I126" s="162"/>
      <c r="J126" s="162"/>
      <c r="K126" s="162"/>
      <c r="L126" s="162"/>
      <c r="M126" s="162"/>
      <c r="N126" s="162">
        <v>0</v>
      </c>
    </row>
    <row r="127" spans="1:14" ht="13.5" hidden="1" thickTop="1">
      <c r="A127" s="155" t="s">
        <v>17</v>
      </c>
      <c r="B127" s="156"/>
      <c r="C127" s="156"/>
      <c r="D127" s="156"/>
      <c r="E127" s="157" t="s">
        <v>22</v>
      </c>
      <c r="F127" s="299"/>
      <c r="G127" s="299"/>
      <c r="H127" s="299"/>
      <c r="I127" s="299"/>
      <c r="J127" s="299">
        <v>60829</v>
      </c>
      <c r="K127" s="299"/>
      <c r="L127" s="500"/>
      <c r="M127" s="372"/>
      <c r="N127" s="500">
        <f>N128/J127</f>
        <v>0</v>
      </c>
    </row>
    <row r="128" spans="1:14" ht="14.25" hidden="1" thickTop="1" thickBot="1">
      <c r="A128" s="159"/>
      <c r="B128" s="160"/>
      <c r="C128" s="160"/>
      <c r="D128" s="160"/>
      <c r="E128" s="161" t="s">
        <v>14</v>
      </c>
      <c r="F128" s="162"/>
      <c r="G128" s="162"/>
      <c r="H128" s="162"/>
      <c r="I128" s="162"/>
      <c r="J128" s="162"/>
      <c r="K128" s="162"/>
      <c r="L128" s="162"/>
      <c r="M128" s="162"/>
      <c r="N128" s="162">
        <v>0</v>
      </c>
    </row>
    <row r="129" spans="1:14" ht="13.5" hidden="1" thickTop="1">
      <c r="A129" s="559" t="s">
        <v>18</v>
      </c>
      <c r="B129" s="560"/>
      <c r="C129" s="560"/>
      <c r="D129" s="546"/>
      <c r="E129" s="165" t="s">
        <v>22</v>
      </c>
      <c r="F129" s="299"/>
      <c r="G129" s="558"/>
      <c r="H129" s="558"/>
      <c r="I129" s="558"/>
      <c r="J129" s="558"/>
      <c r="K129" s="558"/>
      <c r="L129" s="500"/>
      <c r="M129" s="372"/>
      <c r="N129" s="500" t="e">
        <f>N130/J129</f>
        <v>#DIV/0!</v>
      </c>
    </row>
    <row r="130" spans="1:14" ht="14.25" hidden="1" thickTop="1" thickBot="1">
      <c r="A130" s="547"/>
      <c r="B130" s="548"/>
      <c r="C130" s="548"/>
      <c r="D130" s="548"/>
      <c r="E130" s="169" t="s">
        <v>14</v>
      </c>
      <c r="F130" s="162"/>
      <c r="G130" s="162"/>
      <c r="H130" s="162"/>
      <c r="I130" s="162"/>
      <c r="J130" s="162"/>
      <c r="K130" s="162"/>
      <c r="L130" s="162"/>
      <c r="M130" s="162"/>
      <c r="N130" s="162">
        <v>0</v>
      </c>
    </row>
    <row r="131" spans="1:14" ht="13.5" hidden="1" thickTop="1">
      <c r="A131" s="155" t="s">
        <v>19</v>
      </c>
      <c r="B131" s="156"/>
      <c r="C131" s="156"/>
      <c r="D131" s="156"/>
      <c r="E131" s="157" t="s">
        <v>22</v>
      </c>
      <c r="F131" s="299"/>
      <c r="G131" s="299"/>
      <c r="H131" s="299"/>
      <c r="I131" s="299"/>
      <c r="J131" s="299"/>
      <c r="K131" s="299"/>
      <c r="L131" s="500"/>
      <c r="M131" s="372"/>
      <c r="N131" s="500" t="e">
        <f>N132/J131</f>
        <v>#DIV/0!</v>
      </c>
    </row>
    <row r="132" spans="1:14" ht="14.25" hidden="1" thickTop="1" thickBot="1">
      <c r="A132" s="159"/>
      <c r="B132" s="160"/>
      <c r="C132" s="160"/>
      <c r="D132" s="160"/>
      <c r="E132" s="161" t="s">
        <v>14</v>
      </c>
      <c r="F132" s="162"/>
      <c r="G132" s="162"/>
      <c r="H132" s="162"/>
      <c r="I132" s="162"/>
      <c r="J132" s="162"/>
      <c r="K132" s="162"/>
      <c r="L132" s="162"/>
      <c r="M132" s="162"/>
      <c r="N132" s="162">
        <v>0</v>
      </c>
    </row>
    <row r="133" spans="1:14" ht="13.5" hidden="1" thickTop="1">
      <c r="A133" s="550" t="s">
        <v>21</v>
      </c>
      <c r="B133" s="156"/>
      <c r="C133" s="156"/>
      <c r="D133" s="156"/>
      <c r="E133" s="157" t="s">
        <v>22</v>
      </c>
      <c r="F133" s="299"/>
      <c r="G133" s="299"/>
      <c r="H133" s="299"/>
      <c r="I133" s="299"/>
      <c r="J133" s="299"/>
      <c r="K133" s="299"/>
      <c r="L133" s="500"/>
      <c r="M133" s="372"/>
      <c r="N133" s="500" t="e">
        <f>N134/J133</f>
        <v>#DIV/0!</v>
      </c>
    </row>
    <row r="134" spans="1:14" ht="14.25" hidden="1" thickTop="1" thickBot="1">
      <c r="A134" s="159"/>
      <c r="B134" s="160"/>
      <c r="C134" s="160"/>
      <c r="D134" s="160"/>
      <c r="E134" s="161" t="s">
        <v>14</v>
      </c>
      <c r="F134" s="162"/>
      <c r="G134" s="162"/>
      <c r="H134" s="162"/>
      <c r="I134" s="162"/>
      <c r="J134" s="162"/>
      <c r="K134" s="162"/>
      <c r="L134" s="162"/>
      <c r="M134" s="162"/>
      <c r="N134" s="162">
        <v>0</v>
      </c>
    </row>
    <row r="135" spans="1:14" ht="13.5" hidden="1" thickTop="1">
      <c r="A135" s="535" t="s">
        <v>100</v>
      </c>
      <c r="B135" s="156"/>
      <c r="C135" s="156"/>
      <c r="D135" s="156"/>
      <c r="E135" s="157" t="s">
        <v>22</v>
      </c>
      <c r="F135" s="504"/>
      <c r="G135" s="158"/>
      <c r="H135" s="158"/>
      <c r="I135" s="158"/>
      <c r="J135" s="158"/>
      <c r="K135" s="158"/>
      <c r="L135" s="372"/>
      <c r="M135" s="372"/>
      <c r="N135" s="500" t="e">
        <f>N136/J135</f>
        <v>#DIV/0!</v>
      </c>
    </row>
    <row r="136" spans="1:14" ht="14.25" hidden="1" thickTop="1" thickBot="1">
      <c r="A136" s="159"/>
      <c r="B136" s="160"/>
      <c r="C136" s="160"/>
      <c r="D136" s="160"/>
      <c r="E136" s="161" t="s">
        <v>14</v>
      </c>
      <c r="F136" s="161"/>
      <c r="G136" s="162"/>
      <c r="H136" s="162"/>
      <c r="I136" s="162"/>
      <c r="J136" s="162"/>
      <c r="K136" s="162"/>
      <c r="L136" s="162"/>
      <c r="M136" s="162"/>
      <c r="N136" s="162">
        <v>0</v>
      </c>
    </row>
    <row r="137" spans="1:14" ht="13.5" hidden="1" thickTop="1">
      <c r="A137" s="191" t="s">
        <v>102</v>
      </c>
      <c r="B137" s="192"/>
      <c r="C137" s="192"/>
      <c r="D137" s="193"/>
      <c r="E137" s="187" t="s">
        <v>22</v>
      </c>
      <c r="F137" s="300"/>
      <c r="G137" s="300"/>
      <c r="H137" s="300"/>
      <c r="I137" s="300"/>
      <c r="J137" s="300"/>
      <c r="K137" s="300"/>
      <c r="L137" s="300"/>
      <c r="M137" s="300"/>
      <c r="N137" s="300">
        <v>36144</v>
      </c>
    </row>
    <row r="138" spans="1:14" ht="13.5" hidden="1" thickTop="1">
      <c r="A138" s="562" t="s">
        <v>103</v>
      </c>
      <c r="B138" s="189"/>
      <c r="C138" s="189"/>
      <c r="D138" s="177"/>
      <c r="E138" s="174" t="s">
        <v>14</v>
      </c>
      <c r="F138" s="183"/>
      <c r="G138" s="183"/>
      <c r="H138" s="183"/>
      <c r="I138" s="183"/>
      <c r="J138" s="183"/>
      <c r="K138" s="183"/>
      <c r="L138" s="183"/>
      <c r="M138" s="183"/>
      <c r="N138" s="183">
        <f t="shared" ref="N138" si="5">N124+N126+N128+N130+N132+N134+N136</f>
        <v>0</v>
      </c>
    </row>
    <row r="139" spans="1:14" ht="13.5" hidden="1" thickTop="1">
      <c r="A139" s="188"/>
      <c r="B139" s="189"/>
      <c r="C139" s="189"/>
      <c r="D139" s="177"/>
      <c r="E139" s="190" t="s">
        <v>75</v>
      </c>
      <c r="F139" s="301"/>
      <c r="G139" s="301"/>
      <c r="H139" s="301"/>
      <c r="I139" s="301"/>
      <c r="J139" s="301"/>
      <c r="K139" s="301"/>
      <c r="L139" s="301"/>
      <c r="M139" s="301"/>
      <c r="N139" s="301">
        <f t="shared" ref="N139" si="6">N138-N137</f>
        <v>-36144</v>
      </c>
    </row>
    <row r="140" spans="1:14" ht="14.25" hidden="1" thickTop="1" thickBot="1">
      <c r="A140" s="73"/>
      <c r="B140" s="74"/>
      <c r="C140" s="74"/>
      <c r="D140" s="146"/>
      <c r="E140" s="75" t="s">
        <v>76</v>
      </c>
      <c r="F140" s="302"/>
      <c r="G140" s="561"/>
      <c r="H140" s="561"/>
      <c r="I140" s="561"/>
      <c r="J140" s="561"/>
      <c r="K140" s="561"/>
      <c r="L140" s="302"/>
      <c r="M140" s="541"/>
      <c r="N140" s="541" t="e">
        <f>N138/H137</f>
        <v>#DIV/0!</v>
      </c>
    </row>
    <row r="141" spans="1:14" ht="13.5" hidden="1" thickTop="1"/>
    <row r="142" spans="1:14" ht="13.5" hidden="1" thickTop="1"/>
    <row r="143" spans="1:14" ht="14.25" hidden="1" thickTop="1" thickBot="1">
      <c r="A143" s="108" t="s">
        <v>77</v>
      </c>
      <c r="B143" s="102"/>
      <c r="C143" s="102"/>
      <c r="D143" s="23"/>
      <c r="E143" s="5"/>
      <c r="F143" s="474"/>
      <c r="G143" s="194"/>
      <c r="H143" s="194"/>
      <c r="I143" s="194"/>
      <c r="J143" s="194">
        <v>2011</v>
      </c>
      <c r="K143" s="474"/>
      <c r="L143" s="237"/>
      <c r="M143" s="8"/>
      <c r="N143" s="9" t="s">
        <v>80</v>
      </c>
    </row>
    <row r="144" spans="1:14" ht="13.5" hidden="1" thickTop="1">
      <c r="A144" s="630">
        <v>52</v>
      </c>
      <c r="B144" s="25"/>
      <c r="C144" s="25"/>
      <c r="D144" s="186"/>
      <c r="E144" s="92" t="s">
        <v>22</v>
      </c>
      <c r="F144" s="92"/>
      <c r="G144" s="92"/>
      <c r="H144" s="92"/>
      <c r="I144" s="92"/>
      <c r="J144" s="92">
        <v>1189</v>
      </c>
      <c r="K144" s="92"/>
      <c r="L144" s="651"/>
      <c r="M144" s="651"/>
      <c r="N144" s="651">
        <f>N145/J144</f>
        <v>0</v>
      </c>
    </row>
    <row r="145" spans="1:14" ht="14.25" hidden="1" thickTop="1" thickBot="1">
      <c r="A145" s="15"/>
      <c r="B145" s="16"/>
      <c r="C145" s="16"/>
      <c r="D145" s="97"/>
      <c r="E145" s="59" t="s">
        <v>14</v>
      </c>
      <c r="F145" s="59"/>
      <c r="G145" s="59"/>
      <c r="H145" s="59"/>
      <c r="I145" s="59"/>
      <c r="J145" s="59"/>
      <c r="K145" s="59"/>
      <c r="L145" s="59"/>
      <c r="M145" s="59"/>
      <c r="N145" s="451">
        <v>0</v>
      </c>
    </row>
    <row r="146" spans="1:14" ht="13.5" hidden="1" thickTop="1"/>
    <row r="147" spans="1:14" ht="13.5" hidden="1" thickTop="1"/>
    <row r="148" spans="1:14" ht="13.5" hidden="1" thickTop="1">
      <c r="A148" t="s">
        <v>116</v>
      </c>
    </row>
    <row r="149" spans="1:14" ht="13.5" hidden="1" thickTop="1">
      <c r="A149" t="s">
        <v>116</v>
      </c>
    </row>
    <row r="150" spans="1:14" ht="14.25" hidden="1" thickTop="1" thickBot="1">
      <c r="A150" s="172" t="s">
        <v>100</v>
      </c>
      <c r="B150" s="173"/>
      <c r="C150" s="173"/>
      <c r="D150" s="173"/>
      <c r="E150" s="67"/>
      <c r="F150" s="7"/>
      <c r="G150" s="121"/>
      <c r="H150" s="237"/>
      <c r="I150" s="237"/>
      <c r="J150" s="8" t="s">
        <v>79</v>
      </c>
      <c r="K150" s="9"/>
      <c r="L150" s="9"/>
      <c r="M150" s="8"/>
      <c r="N150" s="396" t="s">
        <v>82</v>
      </c>
    </row>
    <row r="151" spans="1:14" ht="13.5" hidden="1" thickTop="1">
      <c r="A151" s="585" t="s">
        <v>118</v>
      </c>
      <c r="B151" s="586"/>
      <c r="C151" s="586"/>
      <c r="D151" s="586"/>
      <c r="E151" s="587" t="s">
        <v>22</v>
      </c>
      <c r="F151" s="588"/>
      <c r="G151" s="588"/>
      <c r="H151" s="608"/>
      <c r="I151" s="608"/>
      <c r="J151" s="608" t="e">
        <f>J152/G151</f>
        <v>#DIV/0!</v>
      </c>
      <c r="K151" s="608"/>
      <c r="L151" s="589"/>
      <c r="M151" s="589"/>
      <c r="N151" s="589" t="e">
        <f>N152/G151</f>
        <v>#DIV/0!</v>
      </c>
    </row>
    <row r="152" spans="1:14" ht="14.25" hidden="1" thickTop="1" thickBot="1">
      <c r="A152" s="590" t="s">
        <v>119</v>
      </c>
      <c r="B152" s="591"/>
      <c r="C152" s="591"/>
      <c r="D152" s="591"/>
      <c r="E152" s="592" t="s">
        <v>14</v>
      </c>
      <c r="F152" s="593"/>
      <c r="G152" s="593"/>
      <c r="H152" s="593"/>
      <c r="I152" s="593"/>
      <c r="J152" s="593">
        <v>4259</v>
      </c>
      <c r="K152" s="593"/>
      <c r="L152" s="593"/>
      <c r="M152" s="593"/>
      <c r="N152" s="594">
        <v>0</v>
      </c>
    </row>
    <row r="153" spans="1:14" ht="13.5" hidden="1" thickTop="1">
      <c r="A153" s="585" t="s">
        <v>120</v>
      </c>
      <c r="B153" s="586"/>
      <c r="C153" s="586"/>
      <c r="D153" s="586"/>
      <c r="E153" s="587" t="s">
        <v>22</v>
      </c>
      <c r="F153" s="595"/>
      <c r="G153" s="595"/>
      <c r="H153" s="597"/>
      <c r="I153" s="589"/>
      <c r="J153" s="589" t="e">
        <f>J154/G153</f>
        <v>#DIV/0!</v>
      </c>
      <c r="K153" s="589"/>
      <c r="L153" s="589"/>
      <c r="M153" s="589"/>
      <c r="N153" s="589" t="e">
        <f>N154/G153</f>
        <v>#DIV/0!</v>
      </c>
    </row>
    <row r="154" spans="1:14" ht="14.25" hidden="1" thickTop="1" thickBot="1">
      <c r="A154" s="598" t="s">
        <v>121</v>
      </c>
      <c r="B154" s="599"/>
      <c r="C154" s="599"/>
      <c r="D154" s="599"/>
      <c r="E154" s="600" t="s">
        <v>14</v>
      </c>
      <c r="F154" s="593"/>
      <c r="G154" s="593"/>
      <c r="H154" s="593"/>
      <c r="I154" s="593"/>
      <c r="J154" s="593">
        <v>17729</v>
      </c>
      <c r="K154" s="593"/>
      <c r="L154" s="593"/>
      <c r="M154" s="593"/>
      <c r="N154" s="594">
        <v>0</v>
      </c>
    </row>
    <row r="155" spans="1:14" ht="13.5" hidden="1" thickTop="1">
      <c r="A155" s="601" t="s">
        <v>122</v>
      </c>
      <c r="B155" s="602"/>
      <c r="C155" s="602"/>
      <c r="D155" s="602"/>
      <c r="E155" s="603" t="s">
        <v>22</v>
      </c>
      <c r="F155" s="588"/>
      <c r="G155" s="588"/>
      <c r="H155" s="589"/>
      <c r="I155" s="589"/>
      <c r="J155" s="608" t="e">
        <f>J156/G155</f>
        <v>#DIV/0!</v>
      </c>
      <c r="K155" s="608"/>
      <c r="L155" s="589"/>
      <c r="M155" s="589"/>
      <c r="N155" s="589" t="e">
        <f>N156/G155</f>
        <v>#DIV/0!</v>
      </c>
    </row>
    <row r="156" spans="1:14" ht="14.25" hidden="1" thickTop="1" thickBot="1">
      <c r="A156" s="590" t="s">
        <v>123</v>
      </c>
      <c r="B156" s="591"/>
      <c r="C156" s="591"/>
      <c r="D156" s="591"/>
      <c r="E156" s="592" t="s">
        <v>14</v>
      </c>
      <c r="F156" s="593"/>
      <c r="G156" s="593"/>
      <c r="H156" s="593"/>
      <c r="I156" s="593"/>
      <c r="J156" s="593">
        <v>5531</v>
      </c>
      <c r="K156" s="593"/>
      <c r="L156" s="593"/>
      <c r="M156" s="593"/>
      <c r="N156" s="594">
        <v>0</v>
      </c>
    </row>
    <row r="157" spans="1:14" ht="13.5" hidden="1" thickTop="1">
      <c r="A157" s="604" t="s">
        <v>124</v>
      </c>
      <c r="B157" s="605"/>
      <c r="C157" s="605"/>
      <c r="D157" s="606"/>
      <c r="E157" s="587" t="s">
        <v>22</v>
      </c>
      <c r="F157" s="607"/>
      <c r="G157" s="607"/>
      <c r="H157" s="608"/>
      <c r="I157" s="608"/>
      <c r="J157" s="608" t="e">
        <f>J158/G157</f>
        <v>#DIV/0!</v>
      </c>
      <c r="K157" s="608"/>
      <c r="L157" s="589"/>
      <c r="M157" s="589"/>
      <c r="N157" s="589" t="e">
        <f>N158/G157</f>
        <v>#DIV/0!</v>
      </c>
    </row>
    <row r="158" spans="1:14" ht="14.25" hidden="1" thickTop="1" thickBot="1">
      <c r="A158" s="598" t="s">
        <v>125</v>
      </c>
      <c r="B158" s="609"/>
      <c r="C158" s="609"/>
      <c r="D158" s="609"/>
      <c r="E158" s="600" t="s">
        <v>14</v>
      </c>
      <c r="F158" s="593"/>
      <c r="G158" s="593"/>
      <c r="H158" s="593"/>
      <c r="I158" s="593"/>
      <c r="J158" s="593">
        <v>10202</v>
      </c>
      <c r="K158" s="593"/>
      <c r="L158" s="593"/>
      <c r="M158" s="593"/>
      <c r="N158" s="594">
        <v>0</v>
      </c>
    </row>
    <row r="159" spans="1:14" ht="13.5" hidden="1" thickTop="1">
      <c r="A159" s="601" t="s">
        <v>126</v>
      </c>
      <c r="B159" s="602"/>
      <c r="C159" s="602"/>
      <c r="D159" s="602"/>
      <c r="E159" s="603" t="s">
        <v>22</v>
      </c>
      <c r="F159" s="588"/>
      <c r="G159" s="588"/>
      <c r="H159" s="589"/>
      <c r="I159" s="589"/>
      <c r="J159" s="589" t="e">
        <f>J160/G159</f>
        <v>#DIV/0!</v>
      </c>
      <c r="K159" s="589"/>
      <c r="L159" s="589"/>
      <c r="M159" s="589"/>
      <c r="N159" s="589" t="e">
        <f>N160/G159</f>
        <v>#DIV/0!</v>
      </c>
    </row>
    <row r="160" spans="1:14" ht="14.25" hidden="1" thickTop="1" thickBot="1">
      <c r="A160" s="590" t="s">
        <v>127</v>
      </c>
      <c r="B160" s="591"/>
      <c r="C160" s="591"/>
      <c r="D160" s="591"/>
      <c r="E160" s="592" t="s">
        <v>14</v>
      </c>
      <c r="F160" s="593"/>
      <c r="G160" s="593"/>
      <c r="H160" s="593"/>
      <c r="I160" s="593"/>
      <c r="J160" s="593">
        <v>0</v>
      </c>
      <c r="K160" s="593"/>
      <c r="L160" s="593"/>
      <c r="M160" s="593"/>
      <c r="N160" s="594">
        <v>0</v>
      </c>
    </row>
    <row r="161" spans="1:14" ht="13.5" hidden="1" thickTop="1">
      <c r="A161" s="610" t="s">
        <v>128</v>
      </c>
      <c r="B161" s="602"/>
      <c r="C161" s="602"/>
      <c r="D161" s="602"/>
      <c r="E161" s="603" t="s">
        <v>22</v>
      </c>
      <c r="F161" s="588"/>
      <c r="G161" s="588"/>
      <c r="H161" s="589"/>
      <c r="I161" s="589"/>
      <c r="J161" s="608" t="e">
        <f>J162/G161</f>
        <v>#DIV/0!</v>
      </c>
      <c r="K161" s="608"/>
      <c r="L161" s="589"/>
      <c r="M161" s="589"/>
      <c r="N161" s="589" t="e">
        <f>N162/G161</f>
        <v>#DIV/0!</v>
      </c>
    </row>
    <row r="162" spans="1:14" ht="14.25" hidden="1" thickTop="1" thickBot="1">
      <c r="A162" s="590" t="s">
        <v>129</v>
      </c>
      <c r="B162" s="591"/>
      <c r="C162" s="591"/>
      <c r="D162" s="591"/>
      <c r="E162" s="592" t="s">
        <v>14</v>
      </c>
      <c r="F162" s="593"/>
      <c r="G162" s="593"/>
      <c r="H162" s="593"/>
      <c r="I162" s="593"/>
      <c r="J162" s="593">
        <v>2834</v>
      </c>
      <c r="K162" s="593"/>
      <c r="L162" s="593"/>
      <c r="M162" s="593"/>
      <c r="N162" s="594">
        <v>0</v>
      </c>
    </row>
    <row r="163" spans="1:14" ht="13.5" hidden="1" thickTop="1">
      <c r="A163" s="611" t="s">
        <v>130</v>
      </c>
      <c r="B163" s="602"/>
      <c r="C163" s="602"/>
      <c r="D163" s="602"/>
      <c r="E163" s="603" t="s">
        <v>22</v>
      </c>
      <c r="F163" s="612"/>
      <c r="G163" s="612"/>
      <c r="H163" s="597"/>
      <c r="I163" s="589"/>
      <c r="J163" s="589" t="e">
        <f>J164/G163</f>
        <v>#DIV/0!</v>
      </c>
      <c r="K163" s="589"/>
      <c r="L163" s="589"/>
      <c r="M163" s="589"/>
      <c r="N163" s="589" t="e">
        <f>N164/G163</f>
        <v>#DIV/0!</v>
      </c>
    </row>
    <row r="164" spans="1:14" ht="14.25" hidden="1" thickTop="1" thickBot="1">
      <c r="A164" s="590" t="s">
        <v>131</v>
      </c>
      <c r="B164" s="591"/>
      <c r="C164" s="591"/>
      <c r="D164" s="591"/>
      <c r="E164" s="592" t="s">
        <v>14</v>
      </c>
      <c r="F164" s="593"/>
      <c r="G164" s="593"/>
      <c r="H164" s="593"/>
      <c r="I164" s="593"/>
      <c r="J164" s="593">
        <v>22</v>
      </c>
      <c r="K164" s="593"/>
      <c r="L164" s="593"/>
      <c r="M164" s="593"/>
      <c r="N164" s="594">
        <v>0</v>
      </c>
    </row>
    <row r="165" spans="1:14" ht="13.5" hidden="1" thickTop="1">
      <c r="A165" s="585" t="s">
        <v>132</v>
      </c>
      <c r="B165" s="586"/>
      <c r="C165" s="586"/>
      <c r="D165" s="586"/>
      <c r="E165" s="587" t="s">
        <v>22</v>
      </c>
      <c r="F165" s="588"/>
      <c r="G165" s="588"/>
      <c r="H165" s="608"/>
      <c r="I165" s="608"/>
      <c r="J165" s="608" t="e">
        <f>J166/G165</f>
        <v>#DIV/0!</v>
      </c>
      <c r="K165" s="608"/>
      <c r="L165" s="589"/>
      <c r="M165" s="589"/>
      <c r="N165" s="589" t="e">
        <f>N166/G165</f>
        <v>#DIV/0!</v>
      </c>
    </row>
    <row r="166" spans="1:14" ht="14.25" hidden="1" thickTop="1" thickBot="1">
      <c r="A166" s="590" t="s">
        <v>133</v>
      </c>
      <c r="B166" s="591"/>
      <c r="C166" s="591"/>
      <c r="D166" s="591"/>
      <c r="E166" s="592" t="s">
        <v>14</v>
      </c>
      <c r="F166" s="593"/>
      <c r="G166" s="593"/>
      <c r="H166" s="593"/>
      <c r="I166" s="593"/>
      <c r="J166" s="593">
        <v>19922</v>
      </c>
      <c r="K166" s="593"/>
      <c r="L166" s="593"/>
      <c r="M166" s="593"/>
      <c r="N166" s="594">
        <v>0</v>
      </c>
    </row>
    <row r="167" spans="1:14" ht="13.5" hidden="1" thickTop="1">
      <c r="A167" s="585" t="s">
        <v>134</v>
      </c>
      <c r="B167" s="586"/>
      <c r="C167" s="586"/>
      <c r="D167" s="586"/>
      <c r="E167" s="587" t="s">
        <v>22</v>
      </c>
      <c r="F167" s="595"/>
      <c r="G167" s="595"/>
      <c r="H167" s="596"/>
      <c r="I167" s="608"/>
      <c r="J167" s="608" t="e">
        <f>J168/G167</f>
        <v>#DIV/0!</v>
      </c>
      <c r="K167" s="608"/>
      <c r="L167" s="589"/>
      <c r="M167" s="589"/>
      <c r="N167" s="589" t="e">
        <f>N168/G167</f>
        <v>#DIV/0!</v>
      </c>
    </row>
    <row r="168" spans="1:14" ht="14.25" hidden="1" thickTop="1" thickBot="1">
      <c r="A168" s="598" t="s">
        <v>135</v>
      </c>
      <c r="B168" s="599"/>
      <c r="C168" s="599"/>
      <c r="D168" s="599"/>
      <c r="E168" s="600" t="s">
        <v>14</v>
      </c>
      <c r="F168" s="593"/>
      <c r="G168" s="593"/>
      <c r="H168" s="593"/>
      <c r="I168" s="593"/>
      <c r="J168" s="593">
        <v>87</v>
      </c>
      <c r="K168" s="593"/>
      <c r="L168" s="593"/>
      <c r="M168" s="593"/>
      <c r="N168" s="594">
        <v>0</v>
      </c>
    </row>
    <row r="169" spans="1:14" ht="13.5" hidden="1" thickTop="1">
      <c r="A169" s="601" t="s">
        <v>136</v>
      </c>
      <c r="B169" s="602"/>
      <c r="C169" s="602"/>
      <c r="D169" s="602"/>
      <c r="E169" s="603" t="s">
        <v>22</v>
      </c>
      <c r="F169" s="588"/>
      <c r="G169" s="588"/>
      <c r="H169" s="589"/>
      <c r="I169" s="589"/>
      <c r="J169" s="608" t="e">
        <f>J170/G169</f>
        <v>#DIV/0!</v>
      </c>
      <c r="K169" s="608"/>
      <c r="L169" s="589"/>
      <c r="M169" s="589"/>
      <c r="N169" s="589" t="e">
        <f>N170/G169</f>
        <v>#DIV/0!</v>
      </c>
    </row>
    <row r="170" spans="1:14" ht="14.25" hidden="1" thickTop="1" thickBot="1">
      <c r="A170" s="590" t="s">
        <v>137</v>
      </c>
      <c r="B170" s="591"/>
      <c r="C170" s="591"/>
      <c r="D170" s="591"/>
      <c r="E170" s="592" t="s">
        <v>14</v>
      </c>
      <c r="F170" s="593"/>
      <c r="G170" s="593"/>
      <c r="H170" s="593"/>
      <c r="I170" s="593"/>
      <c r="J170" s="593">
        <v>1602</v>
      </c>
      <c r="K170" s="593"/>
      <c r="L170" s="593"/>
      <c r="M170" s="593"/>
      <c r="N170" s="594">
        <v>0</v>
      </c>
    </row>
    <row r="171" spans="1:14" ht="13.5" hidden="1" thickTop="1">
      <c r="A171" s="604" t="s">
        <v>138</v>
      </c>
      <c r="B171" s="605"/>
      <c r="C171" s="605"/>
      <c r="D171" s="606"/>
      <c r="E171" s="587" t="s">
        <v>22</v>
      </c>
      <c r="F171" s="607"/>
      <c r="G171" s="607"/>
      <c r="H171" s="589"/>
      <c r="I171" s="589"/>
      <c r="J171" s="608" t="e">
        <f>J172/G171</f>
        <v>#DIV/0!</v>
      </c>
      <c r="K171" s="608"/>
      <c r="L171" s="589"/>
      <c r="M171" s="589"/>
      <c r="N171" s="589" t="e">
        <f>N172/G171</f>
        <v>#DIV/0!</v>
      </c>
    </row>
    <row r="172" spans="1:14" ht="14.25" hidden="1" thickTop="1" thickBot="1">
      <c r="A172" s="598" t="s">
        <v>139</v>
      </c>
      <c r="B172" s="609"/>
      <c r="C172" s="609"/>
      <c r="D172" s="609"/>
      <c r="E172" s="600" t="s">
        <v>14</v>
      </c>
      <c r="F172" s="593"/>
      <c r="G172" s="593"/>
      <c r="H172" s="593"/>
      <c r="I172" s="593"/>
      <c r="J172" s="593">
        <v>23808</v>
      </c>
      <c r="K172" s="593"/>
      <c r="L172" s="593"/>
      <c r="M172" s="593"/>
      <c r="N172" s="594">
        <v>0</v>
      </c>
    </row>
    <row r="173" spans="1:14" ht="13.5" hidden="1" thickTop="1">
      <c r="A173" s="601" t="s">
        <v>140</v>
      </c>
      <c r="B173" s="602"/>
      <c r="C173" s="602"/>
      <c r="D173" s="602"/>
      <c r="E173" s="603" t="s">
        <v>22</v>
      </c>
      <c r="F173" s="588"/>
      <c r="G173" s="588"/>
      <c r="H173" s="608"/>
      <c r="I173" s="608"/>
      <c r="J173" s="608" t="e">
        <f>J174/G173</f>
        <v>#DIV/0!</v>
      </c>
      <c r="K173" s="608"/>
      <c r="L173" s="589"/>
      <c r="M173" s="589"/>
      <c r="N173" s="589" t="e">
        <f>N174/G173</f>
        <v>#DIV/0!</v>
      </c>
    </row>
    <row r="174" spans="1:14" ht="14.25" hidden="1" thickTop="1" thickBot="1">
      <c r="A174" s="590" t="s">
        <v>141</v>
      </c>
      <c r="B174" s="591"/>
      <c r="C174" s="591"/>
      <c r="D174" s="591"/>
      <c r="E174" s="592" t="s">
        <v>14</v>
      </c>
      <c r="F174" s="593"/>
      <c r="G174" s="593"/>
      <c r="H174" s="593"/>
      <c r="I174" s="593"/>
      <c r="J174" s="593">
        <v>6989</v>
      </c>
      <c r="K174" s="593"/>
      <c r="L174" s="593"/>
      <c r="M174" s="593"/>
      <c r="N174" s="594">
        <v>0</v>
      </c>
    </row>
    <row r="175" spans="1:14" ht="13.5" hidden="1" thickTop="1">
      <c r="A175" s="610" t="s">
        <v>142</v>
      </c>
      <c r="B175" s="602"/>
      <c r="C175" s="602"/>
      <c r="D175" s="602"/>
      <c r="E175" s="603" t="s">
        <v>22</v>
      </c>
      <c r="F175" s="588"/>
      <c r="G175" s="588"/>
      <c r="H175" s="589"/>
      <c r="I175" s="589"/>
      <c r="J175" s="608" t="e">
        <f>J176/G175</f>
        <v>#DIV/0!</v>
      </c>
      <c r="K175" s="608"/>
      <c r="L175" s="589"/>
      <c r="M175" s="589"/>
      <c r="N175" s="589" t="e">
        <f>N176/G175</f>
        <v>#DIV/0!</v>
      </c>
    </row>
    <row r="176" spans="1:14" ht="14.25" hidden="1" thickTop="1" thickBot="1">
      <c r="A176" s="590" t="s">
        <v>143</v>
      </c>
      <c r="B176" s="591"/>
      <c r="C176" s="591"/>
      <c r="D176" s="591"/>
      <c r="E176" s="592" t="s">
        <v>14</v>
      </c>
      <c r="F176" s="593"/>
      <c r="G176" s="593"/>
      <c r="H176" s="593"/>
      <c r="I176" s="593"/>
      <c r="J176" s="593">
        <v>16193</v>
      </c>
      <c r="K176" s="593"/>
      <c r="L176" s="593"/>
      <c r="M176" s="593"/>
      <c r="N176" s="594">
        <v>0</v>
      </c>
    </row>
    <row r="177" spans="1:14" ht="13.5" hidden="1" thickTop="1">
      <c r="A177" s="611" t="s">
        <v>144</v>
      </c>
      <c r="B177" s="602"/>
      <c r="C177" s="602"/>
      <c r="D177" s="602"/>
      <c r="E177" s="603" t="s">
        <v>22</v>
      </c>
      <c r="F177" s="612"/>
      <c r="G177" s="612"/>
      <c r="H177" s="596"/>
      <c r="I177" s="608"/>
      <c r="J177" s="608" t="e">
        <f>J178/G177</f>
        <v>#DIV/0!</v>
      </c>
      <c r="K177" s="608"/>
      <c r="L177" s="589"/>
      <c r="M177" s="589"/>
      <c r="N177" s="589" t="e">
        <f>N178/G177</f>
        <v>#DIV/0!</v>
      </c>
    </row>
    <row r="178" spans="1:14" ht="14.25" hidden="1" thickTop="1" thickBot="1">
      <c r="A178" s="590" t="s">
        <v>145</v>
      </c>
      <c r="B178" s="591"/>
      <c r="C178" s="591"/>
      <c r="D178" s="591"/>
      <c r="E178" s="592" t="s">
        <v>14</v>
      </c>
      <c r="F178" s="593"/>
      <c r="G178" s="593"/>
      <c r="H178" s="593"/>
      <c r="I178" s="593"/>
      <c r="J178" s="593">
        <v>2738</v>
      </c>
      <c r="K178" s="593"/>
      <c r="L178" s="593"/>
      <c r="M178" s="593"/>
      <c r="N178" s="594">
        <v>0</v>
      </c>
    </row>
    <row r="179" spans="1:14" ht="13.5" hidden="1" thickTop="1">
      <c r="A179" s="611" t="s">
        <v>146</v>
      </c>
      <c r="B179" s="602"/>
      <c r="C179" s="602"/>
      <c r="D179" s="602"/>
      <c r="E179" s="603" t="s">
        <v>22</v>
      </c>
      <c r="F179" s="612"/>
      <c r="G179" s="612"/>
      <c r="H179" s="596"/>
      <c r="I179" s="608"/>
      <c r="J179" s="608" t="e">
        <f>J180/G179</f>
        <v>#DIV/0!</v>
      </c>
      <c r="K179" s="608"/>
      <c r="L179" s="589"/>
      <c r="M179" s="589"/>
      <c r="N179" s="589" t="e">
        <f>N180/G179</f>
        <v>#DIV/0!</v>
      </c>
    </row>
    <row r="180" spans="1:14" ht="14.25" hidden="1" thickTop="1" thickBot="1">
      <c r="A180" s="590" t="s">
        <v>147</v>
      </c>
      <c r="B180" s="591"/>
      <c r="C180" s="591"/>
      <c r="D180" s="591"/>
      <c r="E180" s="592" t="s">
        <v>14</v>
      </c>
      <c r="F180" s="593"/>
      <c r="G180" s="593"/>
      <c r="H180" s="593"/>
      <c r="I180" s="593"/>
      <c r="J180" s="593">
        <v>743</v>
      </c>
      <c r="K180" s="593"/>
      <c r="L180" s="593"/>
      <c r="M180" s="593"/>
      <c r="N180" s="594">
        <v>0</v>
      </c>
    </row>
    <row r="181" spans="1:14" ht="13.5" hidden="1" thickTop="1">
      <c r="A181" s="613"/>
      <c r="B181" s="614"/>
      <c r="C181" s="614"/>
      <c r="D181" s="614"/>
      <c r="E181" s="187" t="s">
        <v>22</v>
      </c>
      <c r="F181" s="615"/>
      <c r="G181" s="615"/>
      <c r="H181" s="615"/>
      <c r="I181" s="615"/>
      <c r="J181" s="615">
        <v>111016</v>
      </c>
      <c r="K181" s="615"/>
      <c r="L181" s="615"/>
      <c r="M181" s="615"/>
      <c r="N181" s="300">
        <v>277540</v>
      </c>
    </row>
    <row r="182" spans="1:14" ht="13.5" hidden="1" thickTop="1">
      <c r="A182" s="620"/>
      <c r="B182" s="621"/>
      <c r="C182" s="621"/>
      <c r="D182" s="621"/>
      <c r="E182" s="190" t="s">
        <v>14</v>
      </c>
      <c r="F182" s="622"/>
      <c r="G182" s="622"/>
      <c r="H182" s="175"/>
      <c r="I182" s="175"/>
      <c r="J182" s="175">
        <f>J152+J154+J156+J158+J160+J162+J164+J166+J168+J170+J172+J174+J176+J178+J180</f>
        <v>112659</v>
      </c>
      <c r="K182" s="175"/>
      <c r="L182" s="175"/>
      <c r="M182" s="175"/>
      <c r="N182" s="175">
        <f t="shared" ref="N182" si="7">N152+N154+N156+N158+N160+N162+N164+N166+N168+N170+N172+N174+N176+N178+N180</f>
        <v>0</v>
      </c>
    </row>
    <row r="183" spans="1:14" ht="13.5" hidden="1" thickTop="1">
      <c r="A183" s="623" t="s">
        <v>148</v>
      </c>
      <c r="B183" s="624"/>
      <c r="C183" s="624"/>
      <c r="D183" s="624"/>
      <c r="E183" s="174" t="s">
        <v>75</v>
      </c>
      <c r="F183" s="174"/>
      <c r="G183" s="621"/>
      <c r="H183" s="301"/>
      <c r="I183" s="301"/>
      <c r="J183" s="301">
        <f>J182-J181</f>
        <v>1643</v>
      </c>
      <c r="K183" s="301"/>
      <c r="L183" s="301"/>
      <c r="M183" s="301"/>
      <c r="N183" s="301">
        <f t="shared" ref="N183" si="8">N182-N181</f>
        <v>-277540</v>
      </c>
    </row>
    <row r="184" spans="1:14" ht="14.25" hidden="1" thickTop="1" thickBot="1">
      <c r="A184" s="616" t="s">
        <v>149</v>
      </c>
      <c r="B184" s="617"/>
      <c r="C184" s="617"/>
      <c r="D184" s="617"/>
      <c r="E184" s="75" t="s">
        <v>76</v>
      </c>
      <c r="F184" s="634"/>
      <c r="G184" s="634"/>
      <c r="H184" s="561"/>
      <c r="I184" s="561"/>
      <c r="J184" s="561" t="e">
        <f>J182/G181</f>
        <v>#DIV/0!</v>
      </c>
      <c r="K184" s="561"/>
      <c r="L184" s="580"/>
      <c r="M184" s="580"/>
      <c r="N184" s="580" t="e">
        <f>N182/G181</f>
        <v>#DIV/0!</v>
      </c>
    </row>
    <row r="185" spans="1:14" ht="13.5" hidden="1" thickTop="1"/>
    <row r="186" spans="1:14" ht="13.5" hidden="1" thickTop="1">
      <c r="A186" s="626"/>
      <c r="B186" s="626"/>
      <c r="C186" s="626"/>
      <c r="D186" s="626"/>
      <c r="E186" s="625"/>
      <c r="F186" s="627"/>
      <c r="G186" s="627"/>
      <c r="H186" s="627"/>
      <c r="I186" s="627"/>
      <c r="J186" s="627"/>
      <c r="K186" s="627"/>
      <c r="L186" s="627"/>
      <c r="M186" s="627"/>
      <c r="N186" s="627"/>
    </row>
    <row r="187" spans="1:14" ht="13.5" hidden="1" thickTop="1">
      <c r="A187" s="626"/>
      <c r="B187" s="625"/>
      <c r="C187" s="625"/>
      <c r="D187" s="625"/>
      <c r="E187" s="625"/>
      <c r="F187" s="627"/>
      <c r="G187" s="627"/>
      <c r="H187" s="627"/>
      <c r="I187" s="627"/>
      <c r="J187" s="627"/>
      <c r="K187" s="627"/>
      <c r="L187" s="627"/>
      <c r="M187" s="627"/>
      <c r="N187" s="627"/>
    </row>
    <row r="188" spans="1:14" ht="13.5" hidden="1" thickTop="1">
      <c r="A188" s="625"/>
      <c r="B188" s="625"/>
      <c r="C188" s="625"/>
      <c r="D188" s="625"/>
      <c r="E188" s="625"/>
      <c r="F188" s="627"/>
      <c r="G188" s="627"/>
      <c r="H188" s="627"/>
      <c r="I188" s="627"/>
      <c r="J188" s="627"/>
      <c r="K188" s="627"/>
      <c r="L188" s="627"/>
      <c r="M188" s="627"/>
      <c r="N188" s="627"/>
    </row>
    <row r="189" spans="1:14" ht="13.5" hidden="1" thickTop="1">
      <c r="A189" s="625"/>
      <c r="B189" s="625"/>
      <c r="C189" s="625"/>
      <c r="D189" s="625"/>
      <c r="E189" s="625"/>
      <c r="F189" s="628"/>
      <c r="G189" s="628"/>
      <c r="H189" s="628"/>
      <c r="I189" s="628"/>
      <c r="J189" s="628"/>
      <c r="K189" s="628"/>
      <c r="L189" s="628"/>
      <c r="M189" s="629"/>
      <c r="N189" s="629"/>
    </row>
    <row r="190" spans="1:14" ht="13.5" hidden="1" thickTop="1"/>
    <row r="191" spans="1:14" ht="13.5" thickTop="1"/>
    <row r="192" spans="1:14" ht="22.5" customHeight="1">
      <c r="B192" s="731" t="s">
        <v>166</v>
      </c>
      <c r="D192" s="731" t="s">
        <v>168</v>
      </c>
    </row>
    <row r="193" spans="2:4" ht="22.5" customHeight="1">
      <c r="B193" s="731" t="s">
        <v>167</v>
      </c>
      <c r="D193" s="732">
        <v>41943</v>
      </c>
    </row>
  </sheetData>
  <phoneticPr fontId="33" type="noConversion"/>
  <pageMargins left="0.7" right="0.7" top="0.78740157499999996" bottom="0.78740157499999996" header="0.3" footer="0.3"/>
  <pageSetup scale="8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Hospodaření 2007</vt:lpstr>
      <vt:lpstr>Hospodaření 2014</vt:lpstr>
    </vt:vector>
  </TitlesOfParts>
  <Company>Fakultní nemocnice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Fakultní nemocnice Olomouc</dc:creator>
  <cp:lastModifiedBy>61379</cp:lastModifiedBy>
  <cp:lastPrinted>2014-10-31T09:37:41Z</cp:lastPrinted>
  <dcterms:created xsi:type="dcterms:W3CDTF">2006-11-02T10:16:44Z</dcterms:created>
  <dcterms:modified xsi:type="dcterms:W3CDTF">2014-10-31T10:23:14Z</dcterms:modified>
</cp:coreProperties>
</file>