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PS\Ekonomika-Finance\OEF\Investiční plán\2017\Aktualizace\"/>
    </mc:Choice>
  </mc:AlternateContent>
  <bookViews>
    <workbookView xWindow="-135" yWindow="405" windowWidth="15240" windowHeight="12660"/>
  </bookViews>
  <sheets>
    <sheet name="List1" sheetId="1" r:id="rId1"/>
  </sheets>
  <definedNames>
    <definedName name="_xlnm.Print_Area" localSheetId="0">List1!$A$1:$J$495</definedName>
  </definedNames>
  <calcPr calcId="152511"/>
</workbook>
</file>

<file path=xl/calcChain.xml><?xml version="1.0" encoding="utf-8"?>
<calcChain xmlns="http://schemas.openxmlformats.org/spreadsheetml/2006/main">
  <c r="G47" i="1" l="1"/>
  <c r="I194" i="1"/>
  <c r="I141" i="1"/>
  <c r="G420" i="1"/>
  <c r="G426" i="1"/>
  <c r="G417" i="1"/>
  <c r="G414" i="1"/>
  <c r="G392" i="1" l="1"/>
  <c r="G389" i="1"/>
  <c r="G387" i="1"/>
  <c r="G384" i="1"/>
  <c r="G403" i="1" l="1"/>
  <c r="G14" i="1"/>
  <c r="G307" i="1"/>
  <c r="G13" i="1"/>
  <c r="G190" i="1"/>
  <c r="G189" i="1"/>
  <c r="G188" i="1"/>
  <c r="G187" i="1"/>
  <c r="G186" i="1"/>
  <c r="G185" i="1"/>
  <c r="G184" i="1"/>
  <c r="G303" i="1"/>
  <c r="G302" i="1"/>
  <c r="G301" i="1"/>
  <c r="G300" i="1"/>
  <c r="G299" i="1"/>
  <c r="G298" i="1"/>
  <c r="G297" i="1"/>
  <c r="G296" i="1"/>
  <c r="G466" i="1" l="1"/>
  <c r="G53" i="1" l="1"/>
  <c r="H40" i="1"/>
  <c r="G61" i="1"/>
  <c r="G59" i="1"/>
  <c r="G51" i="1"/>
  <c r="G37" i="1"/>
  <c r="G35" i="1"/>
  <c r="G32" i="1"/>
  <c r="G471" i="1" l="1"/>
  <c r="G456" i="1"/>
  <c r="G455" i="1"/>
  <c r="G454" i="1"/>
  <c r="G448" i="1"/>
  <c r="G402" i="1"/>
  <c r="G401" i="1"/>
  <c r="G400" i="1"/>
  <c r="G77" i="1" l="1"/>
  <c r="G76" i="1"/>
  <c r="G75" i="1"/>
  <c r="G181" i="1" l="1"/>
  <c r="G204" i="1"/>
  <c r="G246" i="1"/>
  <c r="G343" i="1" l="1"/>
  <c r="G340" i="1"/>
  <c r="G289" i="1"/>
  <c r="G288" i="1"/>
  <c r="G287" i="1"/>
  <c r="G180" i="1"/>
  <c r="G179" i="1"/>
  <c r="G178" i="1"/>
  <c r="G177" i="1"/>
  <c r="G176" i="1"/>
  <c r="G452" i="1" l="1"/>
  <c r="H447" i="1"/>
  <c r="H446" i="1"/>
  <c r="H445" i="1"/>
  <c r="H444" i="1"/>
  <c r="H443" i="1"/>
  <c r="H442" i="1"/>
  <c r="H441" i="1"/>
  <c r="H440" i="1"/>
  <c r="H439" i="1"/>
  <c r="H438" i="1"/>
  <c r="G437" i="1"/>
  <c r="H435" i="1"/>
  <c r="H434" i="1"/>
  <c r="H433" i="1"/>
  <c r="G432" i="1"/>
  <c r="G431" i="1"/>
  <c r="G10" i="1" l="1"/>
  <c r="G470" i="1" l="1"/>
  <c r="G469" i="1"/>
  <c r="I465" i="1"/>
  <c r="H465" i="1"/>
  <c r="H373" i="1"/>
  <c r="G407" i="1"/>
  <c r="G406" i="1"/>
  <c r="G405" i="1"/>
  <c r="G399" i="1"/>
  <c r="G398" i="1"/>
  <c r="G397" i="1"/>
  <c r="G395" i="1"/>
  <c r="G391" i="1"/>
  <c r="G386" i="1"/>
  <c r="G383" i="1"/>
  <c r="G382" i="1"/>
  <c r="G381" i="1"/>
  <c r="G380" i="1"/>
  <c r="G379" i="1"/>
  <c r="G378" i="1"/>
  <c r="G377" i="1"/>
  <c r="G376" i="1"/>
  <c r="G375" i="1"/>
  <c r="G374" i="1"/>
  <c r="G352" i="1"/>
  <c r="H352" i="1"/>
  <c r="I364" i="1"/>
  <c r="H364" i="1"/>
  <c r="G364" i="1"/>
  <c r="G350" i="1"/>
  <c r="G349" i="1"/>
  <c r="G348" i="1"/>
  <c r="G347" i="1"/>
  <c r="G346" i="1"/>
  <c r="G345" i="1"/>
  <c r="G342" i="1"/>
  <c r="G337" i="1"/>
  <c r="G336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3" i="1"/>
  <c r="G202" i="1"/>
  <c r="G201" i="1"/>
  <c r="G200" i="1"/>
  <c r="G199" i="1"/>
  <c r="G198" i="1"/>
  <c r="G197" i="1"/>
  <c r="G196" i="1"/>
  <c r="G195" i="1"/>
  <c r="H310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7" i="1"/>
  <c r="G146" i="1"/>
  <c r="G145" i="1"/>
  <c r="G144" i="1"/>
  <c r="G143" i="1"/>
  <c r="G142" i="1"/>
  <c r="H194" i="1"/>
  <c r="I63" i="1"/>
  <c r="G136" i="1"/>
  <c r="G126" i="1"/>
  <c r="G120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3" i="1"/>
  <c r="G88" i="1"/>
  <c r="G87" i="1"/>
  <c r="G86" i="1"/>
  <c r="G85" i="1"/>
  <c r="G84" i="1"/>
  <c r="G83" i="1"/>
  <c r="G82" i="1"/>
  <c r="G81" i="1"/>
  <c r="G80" i="1"/>
  <c r="G79" i="1"/>
  <c r="G74" i="1"/>
  <c r="G73" i="1"/>
  <c r="G72" i="1"/>
  <c r="G71" i="1"/>
  <c r="G70" i="1"/>
  <c r="G69" i="1"/>
  <c r="G68" i="1"/>
  <c r="G67" i="1"/>
  <c r="G66" i="1"/>
  <c r="G65" i="1"/>
  <c r="G64" i="1"/>
  <c r="G58" i="1"/>
  <c r="G57" i="1"/>
  <c r="G56" i="1"/>
  <c r="G55" i="1"/>
  <c r="G44" i="1"/>
  <c r="G43" i="1"/>
  <c r="G34" i="1"/>
  <c r="G31" i="1"/>
  <c r="G30" i="1"/>
  <c r="G29" i="1"/>
  <c r="G28" i="1"/>
  <c r="G26" i="1"/>
  <c r="G25" i="1"/>
  <c r="G23" i="1"/>
  <c r="G465" i="1" l="1"/>
  <c r="G373" i="1"/>
  <c r="I335" i="1"/>
  <c r="I310" i="1"/>
  <c r="I22" i="1"/>
  <c r="I27" i="1"/>
  <c r="I40" i="1"/>
  <c r="I478" i="1"/>
  <c r="I480" i="1"/>
  <c r="H335" i="1"/>
  <c r="H334" i="1" s="1"/>
  <c r="J310" i="1"/>
  <c r="H63" i="1"/>
  <c r="H27" i="1"/>
  <c r="G42" i="1"/>
  <c r="G41" i="1"/>
  <c r="H22" i="1"/>
  <c r="G6" i="1"/>
  <c r="H486" i="1" s="1"/>
  <c r="G482" i="1"/>
  <c r="G481" i="1"/>
  <c r="H480" i="1"/>
  <c r="G479" i="1"/>
  <c r="G478" i="1" s="1"/>
  <c r="H478" i="1"/>
  <c r="I352" i="1"/>
  <c r="H141" i="1"/>
  <c r="G40" i="1" l="1"/>
  <c r="I62" i="1"/>
  <c r="G310" i="1"/>
  <c r="G194" i="1"/>
  <c r="G480" i="1"/>
  <c r="H62" i="1"/>
  <c r="I21" i="1"/>
  <c r="G335" i="1"/>
  <c r="G334" i="1" s="1"/>
  <c r="H21" i="1"/>
  <c r="G27" i="1"/>
  <c r="G22" i="1"/>
  <c r="G141" i="1"/>
  <c r="G63" i="1"/>
  <c r="I485" i="1" l="1"/>
  <c r="G21" i="1"/>
  <c r="G62" i="1"/>
  <c r="G15" i="1"/>
  <c r="G16" i="1" s="1"/>
  <c r="G486" i="1" s="1"/>
  <c r="I486" i="1" l="1"/>
  <c r="I487" i="1" s="1"/>
  <c r="G396" i="1" l="1"/>
  <c r="G372" i="1" s="1"/>
  <c r="G485" i="1" s="1"/>
  <c r="G487" i="1" s="1"/>
  <c r="H396" i="1"/>
  <c r="H372" i="1" s="1"/>
  <c r="H485" i="1" s="1"/>
  <c r="H487" i="1" s="1"/>
</calcChain>
</file>

<file path=xl/sharedStrings.xml><?xml version="1.0" encoding="utf-8"?>
<sst xmlns="http://schemas.openxmlformats.org/spreadsheetml/2006/main" count="1820" uniqueCount="1021">
  <si>
    <t>A.1</t>
  </si>
  <si>
    <t>Vlastní zdroje celkem:</t>
  </si>
  <si>
    <t>Zdroje</t>
  </si>
  <si>
    <t>A.2</t>
  </si>
  <si>
    <t>Cizí zdroje celkem:</t>
  </si>
  <si>
    <t>A.</t>
  </si>
  <si>
    <t>B.</t>
  </si>
  <si>
    <t>Čerpání celkem:</t>
  </si>
  <si>
    <t>Pořízení investic</t>
  </si>
  <si>
    <t>Finanční krytí investic</t>
  </si>
  <si>
    <t>Předmět plnění</t>
  </si>
  <si>
    <t>Správce kapitoly</t>
  </si>
  <si>
    <t>Příjemce investice (uživatel)</t>
  </si>
  <si>
    <t>Počet kusů</t>
  </si>
  <si>
    <t>Předpokládaná cena investice</t>
  </si>
  <si>
    <t>Podíl vlastních zdrojů</t>
  </si>
  <si>
    <t>Podíl cizích zdrojů</t>
  </si>
  <si>
    <t>Zdroj cizího krytí</t>
  </si>
  <si>
    <t>1.</t>
  </si>
  <si>
    <t>Infrastruktura FNOL</t>
  </si>
  <si>
    <t>IN</t>
  </si>
  <si>
    <t>OKB</t>
  </si>
  <si>
    <t>Novostavba 2. IK  + geriatrie</t>
  </si>
  <si>
    <t>2.IK</t>
  </si>
  <si>
    <t>ONKO</t>
  </si>
  <si>
    <t>areál</t>
  </si>
  <si>
    <t>LEK</t>
  </si>
  <si>
    <t>NEU</t>
  </si>
  <si>
    <t>DK</t>
  </si>
  <si>
    <t>RTG</t>
  </si>
  <si>
    <t>PLIC</t>
  </si>
  <si>
    <t>STRAV</t>
  </si>
  <si>
    <t>1.2.</t>
  </si>
  <si>
    <t>KNM</t>
  </si>
  <si>
    <t>2.</t>
  </si>
  <si>
    <t>Zdravotní technika</t>
  </si>
  <si>
    <t>2.1</t>
  </si>
  <si>
    <t>NLP</t>
  </si>
  <si>
    <t>ORL</t>
  </si>
  <si>
    <t>IMUNO</t>
  </si>
  <si>
    <t>URGENT</t>
  </si>
  <si>
    <t>TO</t>
  </si>
  <si>
    <t>NCHIR</t>
  </si>
  <si>
    <t>ORTOP</t>
  </si>
  <si>
    <t>UROL</t>
  </si>
  <si>
    <t>Defibrilátor</t>
  </si>
  <si>
    <t>IPCHO</t>
  </si>
  <si>
    <t>PATOL</t>
  </si>
  <si>
    <t>GEN</t>
  </si>
  <si>
    <t>TRAUMA</t>
  </si>
  <si>
    <t>2.2</t>
  </si>
  <si>
    <t>Zdravotní technika - nové kapacity</t>
  </si>
  <si>
    <t>Systém fixační pro omezení pohybů bránice v průběhu radioterapie</t>
  </si>
  <si>
    <t>Systém pro kontrolu dýchání v průběhu radioterapie</t>
  </si>
  <si>
    <t>GER</t>
  </si>
  <si>
    <t xml:space="preserve">Mikrovrtačka -Kraniotomický set </t>
  </si>
  <si>
    <t>Zařízení lavážní pro HIPEC</t>
  </si>
  <si>
    <t>1.CHIR</t>
  </si>
  <si>
    <t>Digitální pojízdný RTG přístroj</t>
  </si>
  <si>
    <t>Lednice laboratorní</t>
  </si>
  <si>
    <t>MIKRO</t>
  </si>
  <si>
    <t>Souprava endoskopická Olympus</t>
  </si>
  <si>
    <t>2.2.21</t>
  </si>
  <si>
    <t>2.2.22</t>
  </si>
  <si>
    <t>Elektrokoagulace</t>
  </si>
  <si>
    <t>Skříň stíněná na odpad ( vratné generátory)</t>
  </si>
  <si>
    <t>Detektor studnový scilantační</t>
  </si>
  <si>
    <t>Chlazení cirkulačního okruhu Aq.Purificata</t>
  </si>
  <si>
    <t>2.3.</t>
  </si>
  <si>
    <t>Zdravotní technika - prostá reprodukce</t>
  </si>
  <si>
    <t>Přístroj pro komplexní funkčí vyšetření plic</t>
  </si>
  <si>
    <t>3.IK</t>
  </si>
  <si>
    <t>KOZNI</t>
  </si>
  <si>
    <t>OCNI</t>
  </si>
  <si>
    <t>Mikroskop operační - Upgrade operačního mikroskopu Zeiss Pentero</t>
  </si>
  <si>
    <t>Endoskopická sestava</t>
  </si>
  <si>
    <t>Cystoskop rigidní 21</t>
  </si>
  <si>
    <t>Cystoskop rigidní 21 č.1</t>
  </si>
  <si>
    <t xml:space="preserve">Cystoskop rigidní 17,5   č.1 </t>
  </si>
  <si>
    <t xml:space="preserve">Cystoskop rigidní 17,5   č.2 </t>
  </si>
  <si>
    <t>Ultrazvuk pro mamografické pracoviště</t>
  </si>
  <si>
    <t>Ventilátor plicní</t>
  </si>
  <si>
    <t>KARIM</t>
  </si>
  <si>
    <t>Chromatograf plynový s hmotnostním spektrometrem</t>
  </si>
  <si>
    <t xml:space="preserve">Mrazák laboratorní </t>
  </si>
  <si>
    <t>Defibrilátor s možností transtorakální kardiostimulace</t>
  </si>
  <si>
    <t xml:space="preserve">Monitorovací systém centrální </t>
  </si>
  <si>
    <t xml:space="preserve">Monitor životních funkcí </t>
  </si>
  <si>
    <t>Video EEG</t>
  </si>
  <si>
    <t>EEG přístroj</t>
  </si>
  <si>
    <t>ALG</t>
  </si>
  <si>
    <t>3.</t>
  </si>
  <si>
    <t>Výpočetní technika - UIT</t>
  </si>
  <si>
    <t>3.1.</t>
  </si>
  <si>
    <t>UIT</t>
  </si>
  <si>
    <t>3.2.</t>
  </si>
  <si>
    <t>3.2.1.</t>
  </si>
  <si>
    <t>RTG diagnostické stanice</t>
  </si>
  <si>
    <t>3.2.3.</t>
  </si>
  <si>
    <t>Síťová infrastruktura</t>
  </si>
  <si>
    <t>3.2.4.</t>
  </si>
  <si>
    <t>3.2.5.</t>
  </si>
  <si>
    <t>HW infrastruktura</t>
  </si>
  <si>
    <t>3.2.6.</t>
  </si>
  <si>
    <t>Archivní úložiště</t>
  </si>
  <si>
    <t>3.2.7.</t>
  </si>
  <si>
    <t>IDM - modul jmenovky</t>
  </si>
  <si>
    <t>3.2.8.</t>
  </si>
  <si>
    <t>3.2.10.</t>
  </si>
  <si>
    <t>SW - Informační systémy</t>
  </si>
  <si>
    <t>3.2.12.</t>
  </si>
  <si>
    <t>Technické zhodnocení nehmotného majetku</t>
  </si>
  <si>
    <t>4.</t>
  </si>
  <si>
    <t>Ostatní investice</t>
  </si>
  <si>
    <t>4.1.</t>
  </si>
  <si>
    <t>EN</t>
  </si>
  <si>
    <t>DOPR</t>
  </si>
  <si>
    <t>4.1.3.</t>
  </si>
  <si>
    <t>4.1.4.</t>
  </si>
  <si>
    <t>4.1.5.</t>
  </si>
  <si>
    <t>4.1.6.</t>
  </si>
  <si>
    <t>Elektrický varný kotel s automat. mícháním</t>
  </si>
  <si>
    <t>4.1.8.</t>
  </si>
  <si>
    <t>Úprava vlastní výroby studené kuchyně</t>
  </si>
  <si>
    <t>4.1.9.</t>
  </si>
  <si>
    <t>Vytvoření smažícího úseku ve varně</t>
  </si>
  <si>
    <t>4.1.11.</t>
  </si>
  <si>
    <t>Rekonstrukce chladící místrosti na zeleninu</t>
  </si>
  <si>
    <t>OBN</t>
  </si>
  <si>
    <t>Rekonstrukce parního hospodářství</t>
  </si>
  <si>
    <t>Rekonstrukce nouzového osvětlení v areálu</t>
  </si>
  <si>
    <t>Rekonstrukce hlavní rozvodny NN</t>
  </si>
  <si>
    <t>Vybudování unifikovaných shromaždišť odpadů</t>
  </si>
  <si>
    <t>5.</t>
  </si>
  <si>
    <t>Použití FRM - doplňkový zdroj financování oprav a údržby majetku</t>
  </si>
  <si>
    <t>neplánováno</t>
  </si>
  <si>
    <t>6.</t>
  </si>
  <si>
    <t>Investiční program dlouhodobý</t>
  </si>
  <si>
    <t>6.1.</t>
  </si>
  <si>
    <t>Rekonstrukce hlavní budovy Franz Josef (9765)</t>
  </si>
  <si>
    <t>6.2.</t>
  </si>
  <si>
    <t>6.3.</t>
  </si>
  <si>
    <t>6.4.</t>
  </si>
  <si>
    <t>Čerpání celkem</t>
  </si>
  <si>
    <t>Limit FRM</t>
  </si>
  <si>
    <t>7.</t>
  </si>
  <si>
    <t>FNOL</t>
  </si>
  <si>
    <t>KZL</t>
  </si>
  <si>
    <t>MZ</t>
  </si>
  <si>
    <t>1.1.3</t>
  </si>
  <si>
    <t>1.IK</t>
  </si>
  <si>
    <t>1.1.10</t>
  </si>
  <si>
    <t>ORT</t>
  </si>
  <si>
    <t>1.2.21.</t>
  </si>
  <si>
    <t>Rekonstrukce výtahů</t>
  </si>
  <si>
    <t>1.2.32.</t>
  </si>
  <si>
    <t>1.2.41.</t>
  </si>
  <si>
    <t>1.2.42.</t>
  </si>
  <si>
    <t>1.2.43.</t>
  </si>
  <si>
    <t>1.2.45</t>
  </si>
  <si>
    <t>1.2.46</t>
  </si>
  <si>
    <t>1.2.48</t>
  </si>
  <si>
    <t>SÚ budovy D2 - zřízení NIP a DIOP</t>
  </si>
  <si>
    <t>1.3.</t>
  </si>
  <si>
    <t>Investiční akce dlouhodobé - rozpracované</t>
  </si>
  <si>
    <t>1.3.1.</t>
  </si>
  <si>
    <t>FJ / příprava PD</t>
  </si>
  <si>
    <t>FJ</t>
  </si>
  <si>
    <t>1.3.2.</t>
  </si>
  <si>
    <t>1.3.3.</t>
  </si>
  <si>
    <t>2.1.28</t>
  </si>
  <si>
    <t>Dorozumívací zaříz. PACIENT- SESTRA</t>
  </si>
  <si>
    <t>COSS</t>
  </si>
  <si>
    <t>PORGYN</t>
  </si>
  <si>
    <t>SOUD</t>
  </si>
  <si>
    <t>Monitor vitálních funkcí</t>
  </si>
  <si>
    <t>2.3.56</t>
  </si>
  <si>
    <t>Lis tabletovací</t>
  </si>
  <si>
    <t>2. IK</t>
  </si>
  <si>
    <t>2.3.93</t>
  </si>
  <si>
    <t>Box laminární</t>
  </si>
  <si>
    <t>Odstředivka laboratorní</t>
  </si>
  <si>
    <t>2.3.97</t>
  </si>
  <si>
    <t>Ohřívací a zvlhčovací zařízení VAPOTHERM</t>
  </si>
  <si>
    <t>REHAB</t>
  </si>
  <si>
    <t>Přístroj ultrazvukový diagnostický</t>
  </si>
  <si>
    <t>2.2.27</t>
  </si>
  <si>
    <t>2.2.31</t>
  </si>
  <si>
    <t>2.2.32</t>
  </si>
  <si>
    <t>2.2.36</t>
  </si>
  <si>
    <t>2.2.37</t>
  </si>
  <si>
    <t>2.2.38</t>
  </si>
  <si>
    <t>2.2.39</t>
  </si>
  <si>
    <t>2.2.40</t>
  </si>
  <si>
    <t>2.2.41</t>
  </si>
  <si>
    <t>2.2.43</t>
  </si>
  <si>
    <t>2.2.44</t>
  </si>
  <si>
    <t>2.2.47</t>
  </si>
  <si>
    <t>2.3.105</t>
  </si>
  <si>
    <t>2.3.111</t>
  </si>
  <si>
    <t>2.3.112</t>
  </si>
  <si>
    <t>2.3.113</t>
  </si>
  <si>
    <t>2.3.114</t>
  </si>
  <si>
    <t>2.3.115</t>
  </si>
  <si>
    <t>2.3.116</t>
  </si>
  <si>
    <t>2.3.118</t>
  </si>
  <si>
    <t>2.3.119</t>
  </si>
  <si>
    <t>2.3.120</t>
  </si>
  <si>
    <t>2.3.122</t>
  </si>
  <si>
    <t>2.3.125</t>
  </si>
  <si>
    <t>2.3.130</t>
  </si>
  <si>
    <t>2.3.131</t>
  </si>
  <si>
    <t>2.3.132</t>
  </si>
  <si>
    <t>2.3.133</t>
  </si>
  <si>
    <t>2.3.134</t>
  </si>
  <si>
    <t>2.3.136</t>
  </si>
  <si>
    <t>2.3.138</t>
  </si>
  <si>
    <t>2.3.139</t>
  </si>
  <si>
    <t>2.4.</t>
  </si>
  <si>
    <t>Zdravotní technika - bezplatné zápůjčky</t>
  </si>
  <si>
    <t>PCHIR</t>
  </si>
  <si>
    <t>1.3.5</t>
  </si>
  <si>
    <t>Kancelářská VT nad  40. tisíc</t>
  </si>
  <si>
    <t>1.4.5.</t>
  </si>
  <si>
    <t>SW - majetek</t>
  </si>
  <si>
    <t>1.4.8.</t>
  </si>
  <si>
    <t>SW- patologie</t>
  </si>
  <si>
    <t>1.4.9.</t>
  </si>
  <si>
    <t>SW - EFA monitoring</t>
  </si>
  <si>
    <t>Bezpečnostní infrastruktura</t>
  </si>
  <si>
    <t>PROVOZ</t>
  </si>
  <si>
    <t>4.1.16.</t>
  </si>
  <si>
    <t>PD - Celková rekonstrukce  NN trafostanice</t>
  </si>
  <si>
    <t>HOK</t>
  </si>
  <si>
    <t>Rekonstrukce osvětlení ve spisov.archivu pevnůstka</t>
  </si>
  <si>
    <t>pevnůstka</t>
  </si>
  <si>
    <t>Napojení ortopedie - vodovodní přípojka</t>
  </si>
  <si>
    <t>PD -Teplovodní přípojka pro 2. IK a NTMC</t>
  </si>
  <si>
    <t>Národní telemedicínské centrum - NTMC</t>
  </si>
  <si>
    <t>Tkáňová banka</t>
  </si>
  <si>
    <t>Odpovídá:</t>
  </si>
  <si>
    <t>Schválil:</t>
  </si>
  <si>
    <t>Bc. Pavlína Křivková - vedoucí OEF</t>
  </si>
  <si>
    <t>4.1.17.</t>
  </si>
  <si>
    <t>4.1.19.</t>
  </si>
  <si>
    <t>4.1.22.</t>
  </si>
  <si>
    <t>4.1.26.</t>
  </si>
  <si>
    <t>4.1.28.</t>
  </si>
  <si>
    <t>4.1.33.</t>
  </si>
  <si>
    <t>4.1.34.</t>
  </si>
  <si>
    <t>4.1.36.</t>
  </si>
  <si>
    <t xml:space="preserve">Zpracoval: </t>
  </si>
  <si>
    <t>OBN - Ostatní investice</t>
  </si>
  <si>
    <t>Investiční plán FN Olomouc na rok 2017</t>
  </si>
  <si>
    <t>PS FRM k 1.1.2017</t>
  </si>
  <si>
    <t>Odpisy - dle odpisového plánu pro rok 2017</t>
  </si>
  <si>
    <t>příděl z HV r. 2016 - FRM</t>
  </si>
  <si>
    <t>IROP - návazná péče</t>
  </si>
  <si>
    <t>MZ ISPROFIN - O rameno + Robot</t>
  </si>
  <si>
    <t>MZ ISPROFIN - Lithotryptor</t>
  </si>
  <si>
    <t>MZ ISPROFIN - KNM</t>
  </si>
  <si>
    <t>MZ ISPROFIN - 2.IK a geriatrie</t>
  </si>
  <si>
    <t>ostatní - dary a protiplnění</t>
  </si>
  <si>
    <t>SÚ centrální endoskopie/JIP 1.IK - pozastávky</t>
  </si>
  <si>
    <t>Potrubní pošta / realizace a  dokončení - pozastávky</t>
  </si>
  <si>
    <t>UCOCH</t>
  </si>
  <si>
    <t>SÚ + PD + realizace ( výtah a zateplení)</t>
  </si>
  <si>
    <t>KTVL</t>
  </si>
  <si>
    <t>IL-51</t>
  </si>
  <si>
    <t>1IK</t>
  </si>
  <si>
    <t>IL-52</t>
  </si>
  <si>
    <t>3IK</t>
  </si>
  <si>
    <t>IL-53</t>
  </si>
  <si>
    <t>Úprava prostor KNM ( radiofarmaceutická laboratoř)- navýšení pol. pův. 5 mil.</t>
  </si>
  <si>
    <t>IL-55</t>
  </si>
  <si>
    <t>IL - 69</t>
  </si>
  <si>
    <t>Technické zhodnocení staveb</t>
  </si>
  <si>
    <t>1.2.50.</t>
  </si>
  <si>
    <t>Rekonstrukce výdejny léků v monobloku</t>
  </si>
  <si>
    <t>IL-50</t>
  </si>
  <si>
    <t>1.2.51.</t>
  </si>
  <si>
    <t>IL-65</t>
  </si>
  <si>
    <t xml:space="preserve">PD + SÚ budovy  "P" pro laboratoře HOK </t>
  </si>
  <si>
    <t>NTMC</t>
  </si>
  <si>
    <t>1.3.4.</t>
  </si>
  <si>
    <t>1.3.5.</t>
  </si>
  <si>
    <t>Generel FNOL - předpoklad na 2017 - 2 mil. Kč</t>
  </si>
  <si>
    <t>1.3.6.</t>
  </si>
  <si>
    <t>1.3.9.</t>
  </si>
  <si>
    <t>PD + SÚ modernizace jídelny, studeného bufetu a přemístění kantýny</t>
  </si>
  <si>
    <t>1.3.10.</t>
  </si>
  <si>
    <t>1.3.11.</t>
  </si>
  <si>
    <t>PD přístavba ambulance HOK</t>
  </si>
  <si>
    <t>1.3.12.</t>
  </si>
  <si>
    <t>1.3.13.</t>
  </si>
  <si>
    <t>1.3.14.</t>
  </si>
  <si>
    <t>Chodník I.P.Pavlova</t>
  </si>
  <si>
    <t>1.3.15.</t>
  </si>
  <si>
    <t>PD - Páteřní komunikace</t>
  </si>
  <si>
    <t>1.3.16.</t>
  </si>
  <si>
    <t>PD - Parkoviště u DK</t>
  </si>
  <si>
    <t>PD na rekonstrukci PLIC</t>
  </si>
  <si>
    <t>PD dětská JIRP</t>
  </si>
  <si>
    <t>Zdravotní technika - převod nereal. investic z roku 2016</t>
  </si>
  <si>
    <t>NOVO</t>
  </si>
  <si>
    <t>2.3.101.</t>
  </si>
  <si>
    <t>ONK</t>
  </si>
  <si>
    <t>1CHIR</t>
  </si>
  <si>
    <t>Endoskopická Full HD  kamera</t>
  </si>
  <si>
    <t>2.2.48</t>
  </si>
  <si>
    <t>Detektor studnový scintilační maloobjemový          </t>
  </si>
  <si>
    <t>2.2.49</t>
  </si>
  <si>
    <t>Detektor studnový scintilační               </t>
  </si>
  <si>
    <t>2.2.50</t>
  </si>
  <si>
    <t>Měřič kontaminace          </t>
  </si>
  <si>
    <t>2.2.51</t>
  </si>
  <si>
    <t>Chromatografické zařízení včetně scanneru    </t>
  </si>
  <si>
    <t>2.2.52</t>
  </si>
  <si>
    <t>Centrifuga          </t>
  </si>
  <si>
    <t>2.2.56.</t>
  </si>
  <si>
    <t>Videoprocesor s NBI</t>
  </si>
  <si>
    <t>2.2.57.</t>
  </si>
  <si>
    <t>Odstředivka laboratorní chlazená</t>
  </si>
  <si>
    <t>2.2.58.</t>
  </si>
  <si>
    <t>Mikroskop laboratorní inverzní</t>
  </si>
  <si>
    <t>2.2.59.</t>
  </si>
  <si>
    <t>Přístroj ultrazvukový diagnostický mobilní</t>
  </si>
  <si>
    <t>2.2.60.</t>
  </si>
  <si>
    <t>Figurína simulátor pacienta včetně SW</t>
  </si>
  <si>
    <t>2.2.61.</t>
  </si>
  <si>
    <t>Přístroj ultrazvukový diagnostický přenosný</t>
  </si>
  <si>
    <t>2.2.62.</t>
  </si>
  <si>
    <t>Videobronchoskop terapeutický flexibilní</t>
  </si>
  <si>
    <t>2.2.63.</t>
  </si>
  <si>
    <t>Defibrilátor včetně monitoru vitálních funkcí</t>
  </si>
  <si>
    <t>Ventilátor vysokofrekvenční</t>
  </si>
  <si>
    <t>Box laminární stíněný pro přípravu radiofarmak - snížení položky ( pův. 9,3 mil. a 3 ks)</t>
  </si>
  <si>
    <t>Digestoř stíněná pro přípravu terapeutických dávek - zvýšení podílu VZ, původně 300 tis. Kč</t>
  </si>
  <si>
    <t>Měřič aktivity radiofarmak - snížení podílu VZ - pův. 1 mil. Kč</t>
  </si>
  <si>
    <t>KCHIR</t>
  </si>
  <si>
    <t>2.3.148</t>
  </si>
  <si>
    <t>Ventilátor plicní transportní</t>
  </si>
  <si>
    <t>2.3.149</t>
  </si>
  <si>
    <t>Ultrazvukový přístroj</t>
  </si>
  <si>
    <t>2.3.161</t>
  </si>
  <si>
    <t>Desinfektor flexibilních endoskopů</t>
  </si>
  <si>
    <t>2IK</t>
  </si>
  <si>
    <t>2.3.162</t>
  </si>
  <si>
    <t xml:space="preserve">Přístroj Lithotryptor </t>
  </si>
  <si>
    <t>URL</t>
  </si>
  <si>
    <t>2.3.163</t>
  </si>
  <si>
    <t>Videobronchoskop</t>
  </si>
  <si>
    <t>2.3.164</t>
  </si>
  <si>
    <t>Videokolonoskop</t>
  </si>
  <si>
    <t>2.3.165</t>
  </si>
  <si>
    <t>EKG 12-ti svodové</t>
  </si>
  <si>
    <t>2.3.166</t>
  </si>
  <si>
    <t>Přístroj kontrapulzační</t>
  </si>
  <si>
    <t>2.3.167</t>
  </si>
  <si>
    <t>Mikroskop laboratorní</t>
  </si>
  <si>
    <t>2.3.168</t>
  </si>
  <si>
    <t>Fibronazofaryngoskop flexibilní</t>
  </si>
  <si>
    <t>2.3.169</t>
  </si>
  <si>
    <t>Ureterorenoskop flexibilní</t>
  </si>
  <si>
    <t>2.3.170</t>
  </si>
  <si>
    <t>Bronchofibroskop flexibilní</t>
  </si>
  <si>
    <t>2.3.171</t>
  </si>
  <si>
    <t>Videolaryngoskop intubační</t>
  </si>
  <si>
    <t>2.3.172</t>
  </si>
  <si>
    <t>Tympanometr klinický</t>
  </si>
  <si>
    <t>2.3.173</t>
  </si>
  <si>
    <t>Urodynamický systém</t>
  </si>
  <si>
    <t>2.3.174</t>
  </si>
  <si>
    <t>2.3.175</t>
  </si>
  <si>
    <t>Laser chirurgický CO2</t>
  </si>
  <si>
    <t>2.3.176</t>
  </si>
  <si>
    <t>Gastroskop flexibilní</t>
  </si>
  <si>
    <t>2.3.177</t>
  </si>
  <si>
    <t>Fibrocholedochoskop</t>
  </si>
  <si>
    <t>2.3.178</t>
  </si>
  <si>
    <t>Křeslo podiatrické</t>
  </si>
  <si>
    <t>Novonordisk</t>
  </si>
  <si>
    <t>2.3.179</t>
  </si>
  <si>
    <t>Souprava stomatologická včetně křesla</t>
  </si>
  <si>
    <t>2.3.180</t>
  </si>
  <si>
    <t>2.3.181</t>
  </si>
  <si>
    <t>Promývačka mikrititračních destiček</t>
  </si>
  <si>
    <t>2.3.182.</t>
  </si>
  <si>
    <t>Pila oscilační, bateriová</t>
  </si>
  <si>
    <t>2.2.65.</t>
  </si>
  <si>
    <t>Příslušenství k operačnímu stolu STERIX Cmax S. Nožní segmanty pro každou nohu zvlášť a matrace k nožním opěrkám</t>
  </si>
  <si>
    <t>2.2.66.</t>
  </si>
  <si>
    <t>2.2.67.</t>
  </si>
  <si>
    <t>MOTOped</t>
  </si>
  <si>
    <t>2.2.68.</t>
  </si>
  <si>
    <t>Endoskop rigidní paediscop</t>
  </si>
  <si>
    <t>2.2.69.</t>
  </si>
  <si>
    <t>Zařízení pro navigaci biopsie prostaty s využitím fúze snímků magnetické rezonance</t>
  </si>
  <si>
    <t>2.2.70.</t>
  </si>
  <si>
    <t xml:space="preserve">E70 Philips Respironics- přístroj pro podporu vykašlávání </t>
  </si>
  <si>
    <t>2.2.71.</t>
  </si>
  <si>
    <t>Kolkoskop s integrovanou videokamerou</t>
  </si>
  <si>
    <t>2.2.72.</t>
  </si>
  <si>
    <t>Elektrický turniket</t>
  </si>
  <si>
    <t>CIOPP</t>
  </si>
  <si>
    <t>2.2.73.</t>
  </si>
  <si>
    <t>Magnetoterapie</t>
  </si>
  <si>
    <t>2.2.74.</t>
  </si>
  <si>
    <t>Myo 200 - léčba inkontinence</t>
  </si>
  <si>
    <t>2.2.75.</t>
  </si>
  <si>
    <t>Unguátor na galenickou přípravu polotuhých lékových forem</t>
  </si>
  <si>
    <t>2.2.76.</t>
  </si>
  <si>
    <t>Screeningová elektromyografie Tru Trace 2</t>
  </si>
  <si>
    <t>PRAC</t>
  </si>
  <si>
    <t>2.2.77.</t>
  </si>
  <si>
    <t>Mobilní přístroj pro aerosolovou dezinfekci vnitřního ovzduší a povrchů</t>
  </si>
  <si>
    <t>ONH</t>
  </si>
  <si>
    <t>2.2.78.</t>
  </si>
  <si>
    <t>Váha biompedační medicínská Tanita MC-980 MA</t>
  </si>
  <si>
    <t>OLV</t>
  </si>
  <si>
    <t>2.2.79.</t>
  </si>
  <si>
    <t>Přístroj pro chronobiologickou fototerapii</t>
  </si>
  <si>
    <t>PSY</t>
  </si>
  <si>
    <t>2.2.80.</t>
  </si>
  <si>
    <t>Lůžko nemocniční resusccitační</t>
  </si>
  <si>
    <t>NIP</t>
  </si>
  <si>
    <t>2.2.81.</t>
  </si>
  <si>
    <t>Matrace antidekubitní aktivní - 3.st</t>
  </si>
  <si>
    <t>2.2.82.</t>
  </si>
  <si>
    <t>2.2.83.</t>
  </si>
  <si>
    <t>Monitor FF - EKG, SpO2, TK inv. a neinv., IABP, CVT, ICP, ETCO2, TT+centrála</t>
  </si>
  <si>
    <t>2.2.84.</t>
  </si>
  <si>
    <t>2.2.85.</t>
  </si>
  <si>
    <t>DIOP pumpa infizní 3 ks</t>
  </si>
  <si>
    <t>DIOP</t>
  </si>
  <si>
    <t>2.2.86.</t>
  </si>
  <si>
    <t>Ohřev pacienta</t>
  </si>
  <si>
    <t>2.2.87.</t>
  </si>
  <si>
    <t>Světlo operační</t>
  </si>
  <si>
    <t>2.2.88.</t>
  </si>
  <si>
    <t>2.2.89.</t>
  </si>
  <si>
    <t>EKG</t>
  </si>
  <si>
    <t>2.2.90.</t>
  </si>
  <si>
    <t>Monitor transportní</t>
  </si>
  <si>
    <t>2.2.91.</t>
  </si>
  <si>
    <t>Oxylog</t>
  </si>
  <si>
    <t>2.2.92.</t>
  </si>
  <si>
    <t>Resuscitační stolek</t>
  </si>
  <si>
    <t>2.2.93.</t>
  </si>
  <si>
    <t>Vyplachovač podložních mís</t>
  </si>
  <si>
    <t>2.2.94.</t>
  </si>
  <si>
    <t>Křeslo koupací</t>
  </si>
  <si>
    <t>2.2.95.</t>
  </si>
  <si>
    <t>Lehátko sprchovací</t>
  </si>
  <si>
    <t>2.2.96.</t>
  </si>
  <si>
    <t>Mobilní zvedací systém</t>
  </si>
  <si>
    <t>2.2.97.</t>
  </si>
  <si>
    <t>Stativy stropní</t>
  </si>
  <si>
    <t>2.3.183.</t>
  </si>
  <si>
    <t>RTG přístroj pro provádění ERCP - sklopná stěna</t>
  </si>
  <si>
    <t>2.3.184.</t>
  </si>
  <si>
    <t>Operační stůl</t>
  </si>
  <si>
    <t>2.3.185.</t>
  </si>
  <si>
    <t>Endosonografický systém ( EUS+EBUS) pro diagnostiku a staging nitrohrudních nádorů</t>
  </si>
  <si>
    <t>2.3.186.</t>
  </si>
  <si>
    <t xml:space="preserve">EKG </t>
  </si>
  <si>
    <t>2.3.187.</t>
  </si>
  <si>
    <t>Laser NdYag</t>
  </si>
  <si>
    <t>2.3.188.</t>
  </si>
  <si>
    <t>2.3.189.</t>
  </si>
  <si>
    <t>Modernizace modelové laboratoře - fixační pomůcky pro radioterapii</t>
  </si>
  <si>
    <t>2.3.190.</t>
  </si>
  <si>
    <t>2.3.191.</t>
  </si>
  <si>
    <t>Mikroskop světelný</t>
  </si>
  <si>
    <t>2.3.192.</t>
  </si>
  <si>
    <t>2.3.193.</t>
  </si>
  <si>
    <t>2.3.194.</t>
  </si>
  <si>
    <t>2.3.195.</t>
  </si>
  <si>
    <t>2.3.196.</t>
  </si>
  <si>
    <t>Elektrokoagulační přístroj s příslušenstvím</t>
  </si>
  <si>
    <t>2.3.197.</t>
  </si>
  <si>
    <t>EKG přístroj 12- svodový</t>
  </si>
  <si>
    <t>2.3.198.</t>
  </si>
  <si>
    <t>EKG dvanáctisvodové</t>
  </si>
  <si>
    <t>2.3.199.</t>
  </si>
  <si>
    <t>2.3.200.</t>
  </si>
  <si>
    <t>2.3.201.</t>
  </si>
  <si>
    <t>2.3.202.</t>
  </si>
  <si>
    <t>2.3.203.</t>
  </si>
  <si>
    <t>Mikroskop operační</t>
  </si>
  <si>
    <t>2.3.204.</t>
  </si>
  <si>
    <t>Bezkontaktní tonometr</t>
  </si>
  <si>
    <t>2.3.205.</t>
  </si>
  <si>
    <t>2.3.206.</t>
  </si>
  <si>
    <t>EKG se zapisovačem dvanáctisvodové</t>
  </si>
  <si>
    <t>2.3.207.</t>
  </si>
  <si>
    <t>2.3.208.</t>
  </si>
  <si>
    <t>Ultrasonický aspirátor</t>
  </si>
  <si>
    <t>2.3.209.</t>
  </si>
  <si>
    <t>2.3.210.</t>
  </si>
  <si>
    <t>SONO diagnostický přístroj, příslušenství 2 sondy, videoprinter</t>
  </si>
  <si>
    <t>2.3.211.</t>
  </si>
  <si>
    <t>2.3.212.</t>
  </si>
  <si>
    <t>2.3.213.</t>
  </si>
  <si>
    <t>2.3.214.</t>
  </si>
  <si>
    <t>2.3.215.</t>
  </si>
  <si>
    <t>2CHIR</t>
  </si>
  <si>
    <t>2.3.216.</t>
  </si>
  <si>
    <t>2.3.217.</t>
  </si>
  <si>
    <t xml:space="preserve">Přímá digitalizace RTG pracoviště na ORT </t>
  </si>
  <si>
    <t>2.3.218.</t>
  </si>
  <si>
    <t>Ultrazvuk pro RTG pracoviště na DK</t>
  </si>
  <si>
    <t>2.3.219.</t>
  </si>
  <si>
    <t>2.3.220.</t>
  </si>
  <si>
    <t>2.3.221.</t>
  </si>
  <si>
    <t>2.3.222.</t>
  </si>
  <si>
    <t>Kardiotokograf</t>
  </si>
  <si>
    <t>2.3.223.</t>
  </si>
  <si>
    <t>Bronchoskop intubační</t>
  </si>
  <si>
    <t>2.3.224.</t>
  </si>
  <si>
    <t>Videolaryngoskop</t>
  </si>
  <si>
    <t>2.3.225.</t>
  </si>
  <si>
    <t>Tkáňový automat  Leica</t>
  </si>
  <si>
    <t>2.3.226.</t>
  </si>
  <si>
    <t>2.3.227.</t>
  </si>
  <si>
    <t>Laboratorní centrifuga</t>
  </si>
  <si>
    <t>2.3.228.</t>
  </si>
  <si>
    <t>Laboratorní lednice</t>
  </si>
  <si>
    <t>2.3.229.</t>
  </si>
  <si>
    <t>Mraznička laboratorní</t>
  </si>
  <si>
    <t>2.3.230.</t>
  </si>
  <si>
    <t>2.3.231.</t>
  </si>
  <si>
    <t>2.3.232.</t>
  </si>
  <si>
    <t>2.3.233.</t>
  </si>
  <si>
    <t>2.3.234.</t>
  </si>
  <si>
    <t>2.3.235.</t>
  </si>
  <si>
    <t xml:space="preserve">Svářečka sterilizačních obalů </t>
  </si>
  <si>
    <t>2.3.236.</t>
  </si>
  <si>
    <t>2.3.237.</t>
  </si>
  <si>
    <t>Sáňový mikrotom</t>
  </si>
  <si>
    <t>2.3.238.</t>
  </si>
  <si>
    <t>2.3.239.</t>
  </si>
  <si>
    <t>EKG přístroj s Wi-Fi připojením</t>
  </si>
  <si>
    <t>2.3.240.</t>
  </si>
  <si>
    <t>2.3.241.</t>
  </si>
  <si>
    <t>2.3.242.</t>
  </si>
  <si>
    <t>2.3.243.</t>
  </si>
  <si>
    <t>Externí srdeční kardiostimulátor dvoudutina</t>
  </si>
  <si>
    <t>2.3.244.</t>
  </si>
  <si>
    <t>Elektromyografický přístroj</t>
  </si>
  <si>
    <t>NEUR</t>
  </si>
  <si>
    <t>2.3.245.</t>
  </si>
  <si>
    <t>2.3.246.</t>
  </si>
  <si>
    <t>2.3.247.</t>
  </si>
  <si>
    <t>BTL 4625 Premium - Přístroj pro kompletní elektroléčbu</t>
  </si>
  <si>
    <t>2.3.248.</t>
  </si>
  <si>
    <t>Spirometr - analyzátor vydechovaného NO</t>
  </si>
  <si>
    <t>2.3.249.</t>
  </si>
  <si>
    <t>2.3.250.</t>
  </si>
  <si>
    <t>Vrtačka pro kostní chirurgii</t>
  </si>
  <si>
    <t>2.3.251.</t>
  </si>
  <si>
    <t>Zubolékařská souprava - ambulance</t>
  </si>
  <si>
    <t>2.3.252.</t>
  </si>
  <si>
    <t>2.3.253.</t>
  </si>
  <si>
    <t>2.3.254.</t>
  </si>
  <si>
    <t>Lůžka standardní s laterátním náklonem</t>
  </si>
  <si>
    <t>2.3.255.</t>
  </si>
  <si>
    <t>Lůžka resusčitační s váhou</t>
  </si>
  <si>
    <t>2.3.256.</t>
  </si>
  <si>
    <t>Lůžka resusčitační bez váhy</t>
  </si>
  <si>
    <t>2.3.257.</t>
  </si>
  <si>
    <t xml:space="preserve">RTG přístroj </t>
  </si>
  <si>
    <t>2.3.258.</t>
  </si>
  <si>
    <t>Přístroj anesteziologický</t>
  </si>
  <si>
    <t>2.3.259.</t>
  </si>
  <si>
    <t>2.3.260.</t>
  </si>
  <si>
    <t>Stůl operační</t>
  </si>
  <si>
    <t>2.3.261.</t>
  </si>
  <si>
    <t>Světla operační</t>
  </si>
  <si>
    <t>2.3.262.</t>
  </si>
  <si>
    <t>Stativy</t>
  </si>
  <si>
    <t>2.3.263.</t>
  </si>
  <si>
    <t>Mobiliář</t>
  </si>
  <si>
    <t>2.3.264.</t>
  </si>
  <si>
    <t>Sterilizátor</t>
  </si>
  <si>
    <t>2.3.265.</t>
  </si>
  <si>
    <t>Box mrazící do výrobního úseku</t>
  </si>
  <si>
    <t>2.3.266.</t>
  </si>
  <si>
    <t>Box mrazící na utologní plazmu</t>
  </si>
  <si>
    <t>2.3.267.</t>
  </si>
  <si>
    <t>Box chladící do laboratoře infekčních markerů</t>
  </si>
  <si>
    <t>2.3.268.</t>
  </si>
  <si>
    <t>Rozmrazovač plazmy velkokapacitní</t>
  </si>
  <si>
    <t>2.3.269.</t>
  </si>
  <si>
    <t>Krevní banky pro autologn erytrocytární transfuzní  přípravky</t>
  </si>
  <si>
    <t>2.3.270.</t>
  </si>
  <si>
    <t>EKG 12-ti svodové s wi-fi modulem</t>
  </si>
  <si>
    <t>2.3.271.</t>
  </si>
  <si>
    <t>Svářečka hadiček přenosná pro odběrový box</t>
  </si>
  <si>
    <t>2.3.272.</t>
  </si>
  <si>
    <t>Svářečka hadiček sterilní</t>
  </si>
  <si>
    <t>2.3.273.</t>
  </si>
  <si>
    <t>O  - arm rameno</t>
  </si>
  <si>
    <t>2.3.274.</t>
  </si>
  <si>
    <t>Robot</t>
  </si>
  <si>
    <t>2.4.41</t>
  </si>
  <si>
    <t>Separátory  krevních elementů</t>
  </si>
  <si>
    <t>2.4.42</t>
  </si>
  <si>
    <t>Imunohematologický analyzátor</t>
  </si>
  <si>
    <t>2.4.43</t>
  </si>
  <si>
    <t>Hematologický analyzátor</t>
  </si>
  <si>
    <t>NIT</t>
  </si>
  <si>
    <t>Překládka kabeláže a telefonní ústředny</t>
  </si>
  <si>
    <t>IL-35</t>
  </si>
  <si>
    <t>IL-37</t>
  </si>
  <si>
    <t>Datové úložiště</t>
  </si>
  <si>
    <t>IL-38</t>
  </si>
  <si>
    <t>Tiskárna kazet pro PATOL</t>
  </si>
  <si>
    <t>IL-40</t>
  </si>
  <si>
    <t>IL-41</t>
  </si>
  <si>
    <t>OpenLims - SW pro TO</t>
  </si>
  <si>
    <t>IL-42</t>
  </si>
  <si>
    <t>IL-44</t>
  </si>
  <si>
    <t>3.2.14.</t>
  </si>
  <si>
    <t>3.2.15.</t>
  </si>
  <si>
    <t>Integrační vazby</t>
  </si>
  <si>
    <t>3.2.16.</t>
  </si>
  <si>
    <t>3.2.17.</t>
  </si>
  <si>
    <t>3.2.18.</t>
  </si>
  <si>
    <t>3.2.19.</t>
  </si>
  <si>
    <t>3.2.20.</t>
  </si>
  <si>
    <t>Zálohovací systémy</t>
  </si>
  <si>
    <t>3.2.21.</t>
  </si>
  <si>
    <t xml:space="preserve">Logistika Lékárna - klinika </t>
  </si>
  <si>
    <t>3.3.</t>
  </si>
  <si>
    <t xml:space="preserve">UIT -  Dlouhodobé zabezpečení  IT infrastruktury </t>
  </si>
  <si>
    <t>3.3.1.</t>
  </si>
  <si>
    <t>3.3.2.</t>
  </si>
  <si>
    <t>3.3.3.</t>
  </si>
  <si>
    <t>Infrastruktura pro datové sítě a EPS</t>
  </si>
  <si>
    <t>3.3.4.</t>
  </si>
  <si>
    <t>MDM</t>
  </si>
  <si>
    <t>3.3.5.</t>
  </si>
  <si>
    <t>VDI</t>
  </si>
  <si>
    <t>3.3.6.</t>
  </si>
  <si>
    <t>Systém pro sdílení dat mezi  zdrav. zařízeními</t>
  </si>
  <si>
    <t>3.3.7.</t>
  </si>
  <si>
    <t>PACS</t>
  </si>
  <si>
    <t>Osobní automobil sanitní - ambulance ZS  1 ks</t>
  </si>
  <si>
    <t>IL - 2</t>
  </si>
  <si>
    <t>Nákladní automobil valníkový kategorie N2 -                  ( navýšení položky  pův.1,2 mil.) 1 ks</t>
  </si>
  <si>
    <t>IL- 3</t>
  </si>
  <si>
    <t>Nákladní skříňový automobil N2 s hydraul. Čelem -      ( navýšení položky, pův. 4.2 mil. ) 3ks</t>
  </si>
  <si>
    <t>IL- 4</t>
  </si>
  <si>
    <t>IL - 5</t>
  </si>
  <si>
    <t>IL - 7</t>
  </si>
  <si>
    <t>IL - 8</t>
  </si>
  <si>
    <t>IL-10</t>
  </si>
  <si>
    <t xml:space="preserve">Prodloužení dojezdu výtahu heliport  </t>
  </si>
  <si>
    <t>IL-14</t>
  </si>
  <si>
    <t>IL- 15</t>
  </si>
  <si>
    <t xml:space="preserve">Rekonstrukce ramp D1 </t>
  </si>
  <si>
    <t>IL- 17</t>
  </si>
  <si>
    <t>IL-20</t>
  </si>
  <si>
    <t>IL-31</t>
  </si>
  <si>
    <t>IL-32</t>
  </si>
  <si>
    <t>IL- 34</t>
  </si>
  <si>
    <t>4.1.37.</t>
  </si>
  <si>
    <t>Bezbariérová hygienická zařízení vč. Nábytku</t>
  </si>
  <si>
    <t>IL-58</t>
  </si>
  <si>
    <t>4.1.38.</t>
  </si>
  <si>
    <t>Okna a střešní plášť ředitelství</t>
  </si>
  <si>
    <t>AWA</t>
  </si>
  <si>
    <t>IL-63</t>
  </si>
  <si>
    <t>4.2.</t>
  </si>
  <si>
    <t>OBN  - Nové inv. Položky 2017</t>
  </si>
  <si>
    <t>4.2.1.</t>
  </si>
  <si>
    <t>Nákladní automobil N2</t>
  </si>
  <si>
    <t>4.2.2.</t>
  </si>
  <si>
    <t>Sanitka DNR A2 (3 ks)</t>
  </si>
  <si>
    <t>4.2.3.</t>
  </si>
  <si>
    <t>Sanitka DNR B</t>
  </si>
  <si>
    <t>4.2.4.</t>
  </si>
  <si>
    <t>PRAD</t>
  </si>
  <si>
    <t>4.2.5.</t>
  </si>
  <si>
    <t>4.2.6.</t>
  </si>
  <si>
    <t>4.2.7.</t>
  </si>
  <si>
    <t>4.2.8.</t>
  </si>
  <si>
    <t>Myčka tabletového nádobí</t>
  </si>
  <si>
    <t>4.2.9.</t>
  </si>
  <si>
    <t>Pánev smažící</t>
  </si>
  <si>
    <t>4.2.10.</t>
  </si>
  <si>
    <t>Skříň transportní na tablety (3 ks)</t>
  </si>
  <si>
    <t>4.2.11.</t>
  </si>
  <si>
    <t>Blixer</t>
  </si>
  <si>
    <t>4.2.12.</t>
  </si>
  <si>
    <t xml:space="preserve">M1 - úprava hygienických zařízení </t>
  </si>
  <si>
    <t>OBN OSB</t>
  </si>
  <si>
    <t>4.2.13.</t>
  </si>
  <si>
    <t>D - rekonstrukce kanalizace</t>
  </si>
  <si>
    <t>1 IK</t>
  </si>
  <si>
    <t>4.2.14.</t>
  </si>
  <si>
    <t>E - úprava hygienických zařízení a OPS</t>
  </si>
  <si>
    <t>4.2.15.</t>
  </si>
  <si>
    <t>4.2.16.</t>
  </si>
  <si>
    <t xml:space="preserve">Q1 - Rekonstrukce hygienického zařízení </t>
  </si>
  <si>
    <t>4.2.17.</t>
  </si>
  <si>
    <t>4.2.18.</t>
  </si>
  <si>
    <t>Přípojka NN pro 2.IK a NTMC</t>
  </si>
  <si>
    <t>OBN OE</t>
  </si>
  <si>
    <t>OE</t>
  </si>
  <si>
    <t>4.2.19.</t>
  </si>
  <si>
    <t>WE - Rekonstrukce komína na centrální kotelně</t>
  </si>
  <si>
    <t>4.2.20.</t>
  </si>
  <si>
    <t>WE - Výměna hořáku plynového kotle</t>
  </si>
  <si>
    <t>4.2.21.</t>
  </si>
  <si>
    <t>XA, XB - Teplovodní přípojka pro ZVIT a ČOV</t>
  </si>
  <si>
    <t>4.2.22.</t>
  </si>
  <si>
    <t>Vizualizace systému EnMS</t>
  </si>
  <si>
    <t>4.2.23.</t>
  </si>
  <si>
    <t>4.2.24.</t>
  </si>
  <si>
    <t>Rekonstrukce ocelových konstrukcí v kolektoru</t>
  </si>
  <si>
    <t>4.2.25.</t>
  </si>
  <si>
    <t>XN, XM - Nové kotle pro OST a DOPR</t>
  </si>
  <si>
    <t>OST, DOPR</t>
  </si>
  <si>
    <t>4.2.26.</t>
  </si>
  <si>
    <t>4.2.27.</t>
  </si>
  <si>
    <t>Měření spotřeby energií</t>
  </si>
  <si>
    <t>4.2.28.</t>
  </si>
  <si>
    <t>WP - celková rekonstrukce TS3-PD VN</t>
  </si>
  <si>
    <t>4.2.29.</t>
  </si>
  <si>
    <t>XA - ČOV - hygienizace kalů</t>
  </si>
  <si>
    <t>OBN OVH</t>
  </si>
  <si>
    <t>OVH</t>
  </si>
  <si>
    <t>4.2.30.</t>
  </si>
  <si>
    <t>Kolektor - výměna ventilů na vodovodním řádu</t>
  </si>
  <si>
    <t>4.2.31.</t>
  </si>
  <si>
    <t>YD, YE - vodovodní přípojka mezi ubytovnami</t>
  </si>
  <si>
    <t>4.2.32.</t>
  </si>
  <si>
    <t>Instalace chlazení-VRV systém</t>
  </si>
  <si>
    <t>4.2.33.</t>
  </si>
  <si>
    <t>4.2.34.</t>
  </si>
  <si>
    <t>Instalace chlazení-VRV systém,odd.28C</t>
  </si>
  <si>
    <t>OOU</t>
  </si>
  <si>
    <t>4.2.35.</t>
  </si>
  <si>
    <t>Instalace chlazení-VRV systém,odd.5A</t>
  </si>
  <si>
    <t>4.2.36.</t>
  </si>
  <si>
    <t>Instalace chlazení-VRV systém,Lékárna</t>
  </si>
  <si>
    <t>Lékárna</t>
  </si>
  <si>
    <t>4.2.37.</t>
  </si>
  <si>
    <t>Instalace chlazení-VRV systém,2.-7.NP</t>
  </si>
  <si>
    <t>D2</t>
  </si>
  <si>
    <t>4.2.38.</t>
  </si>
  <si>
    <t>PD - Instalace chlazení, budova I</t>
  </si>
  <si>
    <t>4.2.39.</t>
  </si>
  <si>
    <t>Klimatizace, šokové mražení</t>
  </si>
  <si>
    <t>FTO</t>
  </si>
  <si>
    <t>4.2.40.</t>
  </si>
  <si>
    <t>Klmatizace 4x 3,5kW</t>
  </si>
  <si>
    <t>4.2.41.</t>
  </si>
  <si>
    <t>MaR,JIP</t>
  </si>
  <si>
    <t>4.2.42.</t>
  </si>
  <si>
    <t>MaR,IMP</t>
  </si>
  <si>
    <t>4.2.43.</t>
  </si>
  <si>
    <t>Výměna lůžkových ramp,odd.36A</t>
  </si>
  <si>
    <t>4.2.44.</t>
  </si>
  <si>
    <t>Výměna lůžkových ramp,dosp. Pokoj.</t>
  </si>
  <si>
    <t>4.2.45.</t>
  </si>
  <si>
    <t>Odstranění revizních závad med. plynů</t>
  </si>
  <si>
    <t>4.2.46.</t>
  </si>
  <si>
    <t>4.2.47.</t>
  </si>
  <si>
    <t>4.2.48.</t>
  </si>
  <si>
    <t>Odstranění revizních závad med. plynů,amb.</t>
  </si>
  <si>
    <t>4.2.49.</t>
  </si>
  <si>
    <t>Dílna údržby- úprava, budova K - 1.PP</t>
  </si>
  <si>
    <t>4.2.50.</t>
  </si>
  <si>
    <t>Rekonstrukce výtahu č.19</t>
  </si>
  <si>
    <t>Rekonstrukce výtahu č.14</t>
  </si>
  <si>
    <t>Úprava vjezdu I.P.Pavlova - komunikace k vjezdovému systému</t>
  </si>
  <si>
    <t>4.3.</t>
  </si>
  <si>
    <t>OBN  - Dlouhodobé investice</t>
  </si>
  <si>
    <t>4.3.1.</t>
  </si>
  <si>
    <t>Vjezdový závorový systém - rezervace 6 mil. Kč</t>
  </si>
  <si>
    <t>4.3.2.</t>
  </si>
  <si>
    <t>PD + realizace úpravy rozvodů mediciálních plynů</t>
  </si>
  <si>
    <t>4.3.3.</t>
  </si>
  <si>
    <t>J3 - Úpravy velínů, vstupu a imob. WC</t>
  </si>
  <si>
    <t>3 IK</t>
  </si>
  <si>
    <t>4.3.4.</t>
  </si>
  <si>
    <t>D2 - Bezbariérové hygienické zařízení</t>
  </si>
  <si>
    <t>1 CHIR</t>
  </si>
  <si>
    <t>4.3.5.</t>
  </si>
  <si>
    <t>R - výměny podhledů, opravy el.,WC</t>
  </si>
  <si>
    <t>KUCOCH</t>
  </si>
  <si>
    <t>4.3.6.</t>
  </si>
  <si>
    <t>WK - celková rekonstrukce TS1</t>
  </si>
  <si>
    <t>4.3.7.</t>
  </si>
  <si>
    <t>4.3.8.</t>
  </si>
  <si>
    <t>OBN EKOL</t>
  </si>
  <si>
    <t>EKOL</t>
  </si>
  <si>
    <t>Ing. Renata Vlčková - referentka OPP</t>
  </si>
  <si>
    <t>Zabezpečení infrastruktury 2016 - převod</t>
  </si>
  <si>
    <t>Převod rozpracovaných investic z roku 2015</t>
  </si>
  <si>
    <t>Rezerva ve FRM - plánovaná 2017</t>
  </si>
  <si>
    <t>Použitelné vlastní investiční zdroje roku 2017</t>
  </si>
  <si>
    <t>Použitelné cizí investiční zdroje roku 2017</t>
  </si>
  <si>
    <t>Celkové investiční zdroje roku 2017</t>
  </si>
  <si>
    <t>Investice rok 2017 - plán</t>
  </si>
  <si>
    <t>OSB</t>
  </si>
  <si>
    <t>Ventilátor - Evita Infinity</t>
  </si>
  <si>
    <t>Kontinuální svářečka obalového materiálu</t>
  </si>
  <si>
    <t>IROP</t>
  </si>
  <si>
    <t>OMU</t>
  </si>
  <si>
    <t>4.3.9.</t>
  </si>
  <si>
    <t>Fotoaparát digitální s příslušenstvím</t>
  </si>
  <si>
    <t>KOMSTIL</t>
  </si>
  <si>
    <t>UIT - Převod nerealizovaných investic z roku 2016</t>
  </si>
  <si>
    <t>UIT - Zabezpečení infrastruktury 2017</t>
  </si>
  <si>
    <t>Úprava prostor laboratoře pro preimplantační diagnos.</t>
  </si>
  <si>
    <r>
      <t xml:space="preserve">Národní telemedicínské centrum - </t>
    </r>
    <r>
      <rPr>
        <b/>
        <sz val="9"/>
        <rFont val="Tahoma"/>
        <family val="2"/>
        <charset val="238"/>
      </rPr>
      <t>NTMC + kabel</t>
    </r>
  </si>
  <si>
    <t>Analyzátor vydechovaného NO</t>
  </si>
  <si>
    <t>2.2.98.</t>
  </si>
  <si>
    <t>Váhy odběrové</t>
  </si>
  <si>
    <t>2.2.99.</t>
  </si>
  <si>
    <t>2.2.100.</t>
  </si>
  <si>
    <t>Svářečka hadiček mobilní</t>
  </si>
  <si>
    <t>2.2.101.</t>
  </si>
  <si>
    <t>Chladnička na uchovávání krevních vzorků</t>
  </si>
  <si>
    <t>2.2.102.</t>
  </si>
  <si>
    <t>Chladnička na odpočítávání krve 300l</t>
  </si>
  <si>
    <t>2.3.275.</t>
  </si>
  <si>
    <t>Přístroj pro kultivaci mykobakterií</t>
  </si>
  <si>
    <t>2.3.276.</t>
  </si>
  <si>
    <t>Přístroj pro stanovení citlivosti na antibiotika</t>
  </si>
  <si>
    <t>2.3.277.</t>
  </si>
  <si>
    <t>2.4.62.</t>
  </si>
  <si>
    <t>Přístroj Quantum2 pro plazmovou koaguaci</t>
  </si>
  <si>
    <t>2.4.63.</t>
  </si>
  <si>
    <t>Přístroj SSD-ALPHA 7 PREMIER 17" včetně příslušenství</t>
  </si>
  <si>
    <t>2.4.64.</t>
  </si>
  <si>
    <t>Dialyzační monitory Cordiax</t>
  </si>
  <si>
    <t>2.4.65.</t>
  </si>
  <si>
    <t>Box mrazící 300l na uložení likvoru</t>
  </si>
  <si>
    <t>Avenier a.s.</t>
  </si>
  <si>
    <t>2.4.66.</t>
  </si>
  <si>
    <t>Přístroj ultrazvukový perperační</t>
  </si>
  <si>
    <t>2.4.67.</t>
  </si>
  <si>
    <t>Tromboelastograf</t>
  </si>
  <si>
    <t>Urgent</t>
  </si>
  <si>
    <t>2.4.68.</t>
  </si>
  <si>
    <t>Analyzátor krevních částic</t>
  </si>
  <si>
    <t>2.4.69.</t>
  </si>
  <si>
    <t>Přístroje pro podtlakovou terapii</t>
  </si>
  <si>
    <t>Překládka kabeláže a telefonní ústředny - navýšení položky převodem z položky 3.2.4.</t>
  </si>
  <si>
    <t>Datové úložiště - snížení položky - přesun do 3.2.1.</t>
  </si>
  <si>
    <t>Ventilátor plicní - ZRUŠENO</t>
  </si>
  <si>
    <t>Antidekubitní matrace aktivní Nimbus 4 - ZRUŠENO</t>
  </si>
  <si>
    <t>NIP pumpa infizní 5 ks - ZRUŠENO</t>
  </si>
  <si>
    <t>2.4.70.</t>
  </si>
  <si>
    <t>Analyzátor imunologický pro vyšetření protilátek</t>
  </si>
  <si>
    <t>2.4.71.</t>
  </si>
  <si>
    <t>Přístroje elektrokoagulační</t>
  </si>
  <si>
    <t>2.4.72.</t>
  </si>
  <si>
    <t>2.4.73.</t>
  </si>
  <si>
    <t>Přístroj pro monitorování ECMO mimotělní oběh</t>
  </si>
  <si>
    <t>2.4.74.</t>
  </si>
  <si>
    <t>EKG-12-ti svodové</t>
  </si>
  <si>
    <t>dar - Haimaom</t>
  </si>
  <si>
    <t>2.4.75.</t>
  </si>
  <si>
    <t>Skener intraorální Cecer AC Bluecam</t>
  </si>
  <si>
    <t>2.3.278.</t>
  </si>
  <si>
    <t>Termocykler jamkový</t>
  </si>
  <si>
    <t>2.3.279.</t>
  </si>
  <si>
    <t>Box hlubokomrazící</t>
  </si>
  <si>
    <t>2.3.280.</t>
  </si>
  <si>
    <t>Spektrofotometr ELISA</t>
  </si>
  <si>
    <t>2.3.281.</t>
  </si>
  <si>
    <t>Průtokový cytometr, dvojlaserový, osmibarevný ZRUŠENO</t>
  </si>
  <si>
    <t>2.2.103.</t>
  </si>
  <si>
    <t>Box mrazící na uložení zásoby trombocytů</t>
  </si>
  <si>
    <t>Kamera Full HD endoskopická k systému Einstein</t>
  </si>
  <si>
    <t>2.4.76.</t>
  </si>
  <si>
    <t>Ultrazvuk  SIU Apogee 2100 pro JIP 5B</t>
  </si>
  <si>
    <t>navýšení položky o 700 tis. Kč</t>
  </si>
  <si>
    <t>4.2.51.</t>
  </si>
  <si>
    <t>SÚ 2NP - napojení koridoru z 2IK</t>
  </si>
  <si>
    <t>4.2.52.</t>
  </si>
  <si>
    <t>Tísňový signalizační systém náramkový</t>
  </si>
  <si>
    <t>4.2.53.</t>
  </si>
  <si>
    <t>Chlazení laboratoře KNM</t>
  </si>
  <si>
    <t xml:space="preserve">navýšení položky </t>
  </si>
  <si>
    <t>OBI</t>
  </si>
  <si>
    <r>
      <rPr>
        <strike/>
        <sz val="9"/>
        <rFont val="Tahoma"/>
        <family val="2"/>
        <charset val="238"/>
      </rPr>
      <t>SÚ</t>
    </r>
    <r>
      <rPr>
        <sz val="9"/>
        <rFont val="Tahoma"/>
        <family val="2"/>
        <charset val="238"/>
      </rPr>
      <t xml:space="preserve"> PD vchodové části budovy D1</t>
    </r>
  </si>
  <si>
    <t>SÚ vstupního traktu budovy "J" ZRUŠENO</t>
  </si>
  <si>
    <t>Úprava prostor - přesun z pol. 1.3.10- navýšení o 2,5 mil. Kč</t>
  </si>
  <si>
    <t xml:space="preserve">PD - Napojení areálu Hněvotínská </t>
  </si>
  <si>
    <t xml:space="preserve">PD - Parkoviště u DK - navýšení položky </t>
  </si>
  <si>
    <t>1.3.17.</t>
  </si>
  <si>
    <t>PD + SÚ parkoviště u lékárny 1 mil. Kč</t>
  </si>
  <si>
    <t>Žehlící linka rovného prádla                          ZRUŠENO</t>
  </si>
  <si>
    <t>Bariérová pračka 90 kg (2 ks)                        ZRUŠENO</t>
  </si>
  <si>
    <t>Sušič bubnový 55 kg (2 ks)                          ZRUŠENO</t>
  </si>
  <si>
    <t>Rekonstrukce výdejny léků v monobloku  - navýšení pol. o 2 mil. Kč</t>
  </si>
  <si>
    <r>
      <t xml:space="preserve">SÚ budovy  "P" pro laboratoře HOK - navýšení </t>
    </r>
    <r>
      <rPr>
        <sz val="9"/>
        <rFont val="Calibri"/>
        <family val="2"/>
        <charset val="238"/>
      </rPr>
      <t>pol. 2017</t>
    </r>
  </si>
  <si>
    <t>SÚ budovy  "P" pro laboratoře HOK  - navýšení  pol. o 4 mil. Kč</t>
  </si>
  <si>
    <t>PD + SÚ modernizace jídelny, studeného bufetu a přemístění kantýny - navýšení  pol. o 7,6 mil. Kč</t>
  </si>
  <si>
    <t>SÚ  DK - vchodové části budovy D1 - převod pokračování akce - na 2017 - 750 000 Kč     ZRUŠENO</t>
  </si>
  <si>
    <t>PD přístavba ambulance HOK -  navýšení položky</t>
  </si>
  <si>
    <t>snížení položky o 16 mil. Kč - přesun do 2018</t>
  </si>
  <si>
    <t xml:space="preserve">Pumpa proplachovací </t>
  </si>
  <si>
    <t xml:space="preserve">Náhledový monitor - ZRUŠENO </t>
  </si>
  <si>
    <t>Insuflátor CO2  - ZRUŠENO</t>
  </si>
  <si>
    <t>přesun z pol. 4.2.15.</t>
  </si>
  <si>
    <t xml:space="preserve">Videokonference </t>
  </si>
  <si>
    <t>Videokonference  - přesun na rok 2018</t>
  </si>
  <si>
    <t xml:space="preserve">UZQ - rekonstrukce jídelny a WC  ZRUŠENO </t>
  </si>
  <si>
    <t>2.2.104.</t>
  </si>
  <si>
    <t>Monitoring teplot</t>
  </si>
  <si>
    <t>2.2.105</t>
  </si>
  <si>
    <t>2.3.282.</t>
  </si>
  <si>
    <t>2.3.283</t>
  </si>
  <si>
    <t>NOVOR</t>
  </si>
  <si>
    <t>2.3.284.</t>
  </si>
  <si>
    <t>2.3.285.</t>
  </si>
  <si>
    <t>Automat tkáňový, barvící</t>
  </si>
  <si>
    <t>2.4.77.</t>
  </si>
  <si>
    <t>Přístroj k měření tkáňové a cerebrální oxymetrie vč. kabelů</t>
  </si>
  <si>
    <t>2.4.78.</t>
  </si>
  <si>
    <t>Ergometr zátěžový</t>
  </si>
  <si>
    <t>dar Táborský</t>
  </si>
  <si>
    <t>2.4.79.</t>
  </si>
  <si>
    <t>Přístroj k miniinvazivním zákrokům na noze</t>
  </si>
  <si>
    <t>2.4.80.</t>
  </si>
  <si>
    <t>2.4.81.</t>
  </si>
  <si>
    <t>Mikroskop laboratorní, trinokulární</t>
  </si>
  <si>
    <t>4.2.54.</t>
  </si>
  <si>
    <t>Chladící jednotka - budova D2 ergometrie</t>
  </si>
  <si>
    <t>Chlazení ochozu pro návštěvníky pacientů 5C</t>
  </si>
  <si>
    <t>4.2.56.</t>
  </si>
  <si>
    <t>Chlazení analyzátorů v laboratořích A</t>
  </si>
  <si>
    <t>4.2.55.</t>
  </si>
  <si>
    <t>Vjezdový závorový systém - navýšení položky</t>
  </si>
  <si>
    <t xml:space="preserve">Skříň stíněná na radiofarmaka </t>
  </si>
  <si>
    <t>Avenier</t>
  </si>
  <si>
    <t>Ventilátor transportní k ventilaci novorozenců</t>
  </si>
  <si>
    <t>Ultrazvuk</t>
  </si>
  <si>
    <t>Věž laparoskopická 2D</t>
  </si>
  <si>
    <t>2.3.286.</t>
  </si>
  <si>
    <t>Věž laparoskopická 3D</t>
  </si>
  <si>
    <t>2.3.287.</t>
  </si>
  <si>
    <t>Lampy operační s LED</t>
  </si>
  <si>
    <t>2.3.288.</t>
  </si>
  <si>
    <t>Generátor elektrochirurgický vč. pokročilé bipolární koaguace</t>
  </si>
  <si>
    <t>2.3.289.</t>
  </si>
  <si>
    <t>Generátor elektrochirur.- Argon plazmová koaguace</t>
  </si>
  <si>
    <t>2.3.290.</t>
  </si>
  <si>
    <t>Stoly gynekologické, vyšetřovací</t>
  </si>
  <si>
    <t>2.3.291.</t>
  </si>
  <si>
    <t>Lehátko hydraulické, transportní</t>
  </si>
  <si>
    <t>IROP - Onkogynekologie</t>
  </si>
  <si>
    <t>2.2.106.</t>
  </si>
  <si>
    <t>2.2.107.</t>
  </si>
  <si>
    <t>Rozvěrač hluboký, břišní</t>
  </si>
  <si>
    <t>2.2.108.</t>
  </si>
  <si>
    <t>Technologie k detekci sentimelových uzlin</t>
  </si>
  <si>
    <t>2.2.109.</t>
  </si>
  <si>
    <t>Laser Thulinový</t>
  </si>
  <si>
    <t>2.2.110.</t>
  </si>
  <si>
    <t>Koaguace plasmová</t>
  </si>
  <si>
    <t>2.2.111.</t>
  </si>
  <si>
    <t>Myčka hyrurgických nástrojů</t>
  </si>
  <si>
    <t>2.2.112.</t>
  </si>
  <si>
    <t>Pumpa infuzní</t>
  </si>
  <si>
    <t>2.3.292.</t>
  </si>
  <si>
    <t>Průtokoměr peroperační</t>
  </si>
  <si>
    <t>2.3.293.</t>
  </si>
  <si>
    <t>Rozplňovač radiofarmak automatický</t>
  </si>
  <si>
    <t>2.3.294.</t>
  </si>
  <si>
    <t>Přístroj elektrochirurgický</t>
  </si>
  <si>
    <t>2.2.113.</t>
  </si>
  <si>
    <t>Přístroj pro lynfodrenáž</t>
  </si>
  <si>
    <t>2.2.114.</t>
  </si>
  <si>
    <t>Skříň na uložení hořlavin a chemikálií</t>
  </si>
  <si>
    <t>2.2.115.</t>
  </si>
  <si>
    <t>Sušárna laboratorní</t>
  </si>
  <si>
    <t>2.3.295.</t>
  </si>
  <si>
    <t>Spirometr</t>
  </si>
  <si>
    <t>z darů</t>
  </si>
  <si>
    <t>Myčka tabletového nádobí - navýšení položky</t>
  </si>
  <si>
    <t>Rek.osvětlení ve spisov. Archivu- navýšení pol.</t>
  </si>
  <si>
    <t>PD -Teplovodní přípojka pro 2. IK a NTMC - snížení pol.</t>
  </si>
  <si>
    <t>Rekonstr. hl.rozvodny NN - snížení pol, přesun 4.2.17.</t>
  </si>
  <si>
    <t>WE - Rek.komína na centrální kotelně - navýšení pol.</t>
  </si>
  <si>
    <t>Tepl. přípojka pro ZVIT a ČOV - navýšení pol.z 4.2.21.</t>
  </si>
  <si>
    <t>Teplovodní přípojka pro ZVIT a ČOV - nav. Pol z 4.2.24.</t>
  </si>
  <si>
    <t>Protipož.dveře v kolektoru (pův. 630 tis.Kč) ZRUŠENO</t>
  </si>
  <si>
    <t xml:space="preserve">Základní stavební úpravy teplovodního kanálu </t>
  </si>
  <si>
    <t>Měření spotřeby energií - navýšení položky</t>
  </si>
  <si>
    <t>Vizualizace systému EnMS - navýšení položky</t>
  </si>
  <si>
    <r>
      <t xml:space="preserve">Dávkovací zařízení </t>
    </r>
    <r>
      <rPr>
        <strike/>
        <sz val="9"/>
        <rFont val="Tahoma"/>
        <family val="2"/>
        <charset val="238"/>
      </rPr>
      <t>chlordioxidu biocidu</t>
    </r>
  </si>
  <si>
    <t>Ing. Tomáš Uvízl  Ekonomický náměstek</t>
  </si>
  <si>
    <t>V Olomouci dne: 8.9.2017</t>
  </si>
  <si>
    <t>doc. MUDr. Roman Havlík, Ph.D. Ředitel  FNOL</t>
  </si>
  <si>
    <t>UIT, OLV, ORT, BTK</t>
  </si>
  <si>
    <t>Odstředivka laboratorní - snížení pol. ( pův. 350 tis. Kč)</t>
  </si>
  <si>
    <t>Vybavení ambulance - pracovní linky - původní částka 400 tis. Kč</t>
  </si>
  <si>
    <t>Křeslo odběrové - ZRUŠENO</t>
  </si>
  <si>
    <t>Výměna dveří za automatizované</t>
  </si>
  <si>
    <t>Zřízení hygienického zařízení v šatně zaměstnanců</t>
  </si>
  <si>
    <t xml:space="preserve">TZ hygienických zařízení </t>
  </si>
  <si>
    <t>Výmněna chladící jednotky v bud. D1 - Angio v 1.PP</t>
  </si>
  <si>
    <t>4.2.57.</t>
  </si>
  <si>
    <t>4.2.58.</t>
  </si>
  <si>
    <t>4.2.59.</t>
  </si>
  <si>
    <t>4.2.60.</t>
  </si>
  <si>
    <t>4.2.61.</t>
  </si>
  <si>
    <t>3.2.22.</t>
  </si>
  <si>
    <t>Implementace pasportizace EFA do ENMS</t>
  </si>
  <si>
    <t>PD + SÚ modernizace jídelny, studeného bufetu a přemístění kantýny - navýšení  Dodatek č. 1 - střecha</t>
  </si>
  <si>
    <t>PD + SÚ modernizace jídelny, studeného bufetu a přemístění kantýny - navýšení  úprava parního rozvodu</t>
  </si>
  <si>
    <t>Nouzový zdroj pro 3IK, umělá ledvina, lanoratoře DMP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</si>
</sst>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6"/>
      <name val="Tahoma"/>
      <family val="2"/>
      <charset val="238"/>
    </font>
    <font>
      <sz val="16"/>
      <name val="Arial CE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 CE"/>
      <charset val="238"/>
    </font>
    <font>
      <sz val="9"/>
      <color indexed="10"/>
      <name val="Tahoma"/>
      <family val="2"/>
      <charset val="238"/>
    </font>
    <font>
      <i/>
      <sz val="9"/>
      <name val="Tahoma"/>
      <family val="2"/>
      <charset val="238"/>
    </font>
    <font>
      <sz val="9"/>
      <color indexed="8"/>
      <name val="Tahoma"/>
      <family val="2"/>
      <charset val="238"/>
    </font>
    <font>
      <sz val="9"/>
      <name val="Arial"/>
      <family val="2"/>
      <charset val="238"/>
    </font>
    <font>
      <sz val="9"/>
      <color indexed="60"/>
      <name val="Tahoma"/>
      <family val="2"/>
      <charset val="238"/>
    </font>
    <font>
      <b/>
      <sz val="10"/>
      <name val="Arial"/>
      <family val="2"/>
      <charset val="238"/>
    </font>
    <font>
      <sz val="9"/>
      <color indexed="57"/>
      <name val="Tahoma"/>
      <family val="2"/>
      <charset val="238"/>
    </font>
    <font>
      <i/>
      <sz val="10"/>
      <name val="Tahoma"/>
      <family val="2"/>
      <charset val="238"/>
    </font>
    <font>
      <sz val="9"/>
      <color indexed="10"/>
      <name val="Tahoma"/>
      <family val="2"/>
      <charset val="238"/>
    </font>
    <font>
      <sz val="8"/>
      <name val="Calibri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Arial CE"/>
      <charset val="238"/>
    </font>
    <font>
      <sz val="9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b/>
      <sz val="9"/>
      <name val="Arial"/>
      <family val="2"/>
      <charset val="238"/>
    </font>
    <font>
      <sz val="9"/>
      <color rgb="FFFF0000"/>
      <name val="Tahoma"/>
      <family val="2"/>
      <charset val="238"/>
    </font>
    <font>
      <b/>
      <strike/>
      <sz val="9"/>
      <color rgb="FFFF0000"/>
      <name val="Tahoma"/>
      <family val="2"/>
      <charset val="238"/>
    </font>
    <font>
      <sz val="9"/>
      <color rgb="FFFF0000"/>
      <name val="Arial CE"/>
      <charset val="238"/>
    </font>
    <font>
      <strike/>
      <sz val="9"/>
      <name val="Tahoma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strike/>
      <sz val="9"/>
      <color rgb="FFFF0000"/>
      <name val="Tahoma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slantDashDot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slantDashDot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slantDash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9" fillId="0" borderId="0"/>
  </cellStyleXfs>
  <cellXfs count="862">
    <xf numFmtId="0" fontId="0" fillId="0" borderId="0" xfId="0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9" xfId="0" applyNumberFormat="1" applyFont="1" applyFill="1" applyBorder="1"/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0" fontId="4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3" fontId="4" fillId="3" borderId="14" xfId="0" applyNumberFormat="1" applyFont="1" applyFill="1" applyBorder="1"/>
    <xf numFmtId="0" fontId="5" fillId="2" borderId="7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3" fontId="5" fillId="0" borderId="10" xfId="0" applyNumberFormat="1" applyFont="1" applyFill="1" applyBorder="1"/>
    <xf numFmtId="3" fontId="4" fillId="0" borderId="10" xfId="0" applyNumberFormat="1" applyFont="1" applyFill="1" applyBorder="1"/>
    <xf numFmtId="0" fontId="5" fillId="4" borderId="1" xfId="0" applyFont="1" applyFill="1" applyBorder="1" applyAlignment="1">
      <alignment horizontal="center"/>
    </xf>
    <xf numFmtId="3" fontId="4" fillId="4" borderId="1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/>
    </xf>
    <xf numFmtId="0" fontId="8" fillId="5" borderId="3" xfId="0" applyFont="1" applyFill="1" applyBorder="1"/>
    <xf numFmtId="0" fontId="8" fillId="5" borderId="4" xfId="0" applyFont="1" applyFill="1" applyBorder="1" applyAlignment="1">
      <alignment horizontal="center"/>
    </xf>
    <xf numFmtId="3" fontId="7" fillId="5" borderId="2" xfId="0" applyNumberFormat="1" applyFont="1" applyFill="1" applyBorder="1"/>
    <xf numFmtId="3" fontId="7" fillId="5" borderId="3" xfId="0" applyNumberFormat="1" applyFont="1" applyFill="1" applyBorder="1"/>
    <xf numFmtId="0" fontId="5" fillId="5" borderId="3" xfId="0" applyFont="1" applyFill="1" applyBorder="1" applyAlignment="1">
      <alignment horizontal="center"/>
    </xf>
    <xf numFmtId="0" fontId="5" fillId="5" borderId="3" xfId="0" applyFont="1" applyFill="1" applyBorder="1"/>
    <xf numFmtId="0" fontId="5" fillId="5" borderId="4" xfId="0" applyFont="1" applyFill="1" applyBorder="1" applyAlignment="1">
      <alignment horizontal="center"/>
    </xf>
    <xf numFmtId="3" fontId="4" fillId="5" borderId="2" xfId="0" applyNumberFormat="1" applyFont="1" applyFill="1" applyBorder="1"/>
    <xf numFmtId="3" fontId="4" fillId="5" borderId="3" xfId="0" applyNumberFormat="1" applyFont="1" applyFill="1" applyBorder="1"/>
    <xf numFmtId="0" fontId="5" fillId="0" borderId="19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3" fontId="5" fillId="0" borderId="11" xfId="0" applyNumberFormat="1" applyFont="1" applyFill="1" applyBorder="1"/>
    <xf numFmtId="3" fontId="5" fillId="0" borderId="20" xfId="0" applyNumberFormat="1" applyFont="1" applyFill="1" applyBorder="1"/>
    <xf numFmtId="3" fontId="5" fillId="0" borderId="11" xfId="0" applyNumberFormat="1" applyFont="1" applyFill="1" applyBorder="1" applyAlignment="1">
      <alignment horizontal="right"/>
    </xf>
    <xf numFmtId="0" fontId="5" fillId="6" borderId="10" xfId="2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3" fontId="4" fillId="3" borderId="1" xfId="0" applyNumberFormat="1" applyFont="1" applyFill="1" applyBorder="1"/>
    <xf numFmtId="3" fontId="4" fillId="3" borderId="3" xfId="0" applyNumberFormat="1" applyFont="1" applyFill="1" applyBorder="1"/>
    <xf numFmtId="3" fontId="5" fillId="0" borderId="8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3" fontId="7" fillId="7" borderId="2" xfId="0" applyNumberFormat="1" applyFont="1" applyFill="1" applyBorder="1"/>
    <xf numFmtId="3" fontId="7" fillId="7" borderId="3" xfId="0" applyNumberFormat="1" applyFont="1" applyFill="1" applyBorder="1"/>
    <xf numFmtId="0" fontId="4" fillId="7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3" fontId="4" fillId="7" borderId="1" xfId="0" applyNumberFormat="1" applyFont="1" applyFill="1" applyBorder="1"/>
    <xf numFmtId="3" fontId="4" fillId="7" borderId="3" xfId="0" applyNumberFormat="1" applyFont="1" applyFill="1" applyBorder="1"/>
    <xf numFmtId="0" fontId="5" fillId="0" borderId="9" xfId="2" applyFont="1" applyFill="1" applyBorder="1" applyAlignment="1">
      <alignment horizontal="center" vertical="center" wrapText="1"/>
    </xf>
    <xf numFmtId="3" fontId="5" fillId="0" borderId="9" xfId="0" applyNumberFormat="1" applyFont="1" applyBorder="1"/>
    <xf numFmtId="0" fontId="5" fillId="0" borderId="10" xfId="0" applyFont="1" applyFill="1" applyBorder="1" applyAlignment="1">
      <alignment vertical="center"/>
    </xf>
    <xf numFmtId="4" fontId="5" fillId="0" borderId="11" xfId="0" applyNumberFormat="1" applyFont="1" applyFill="1" applyBorder="1"/>
    <xf numFmtId="3" fontId="5" fillId="0" borderId="22" xfId="0" applyNumberFormat="1" applyFont="1" applyFill="1" applyBorder="1"/>
    <xf numFmtId="4" fontId="5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2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3" fontId="4" fillId="8" borderId="1" xfId="0" applyNumberFormat="1" applyFont="1" applyFill="1" applyBorder="1"/>
    <xf numFmtId="3" fontId="4" fillId="8" borderId="3" xfId="0" applyNumberFormat="1" applyFont="1" applyFill="1" applyBorder="1"/>
    <xf numFmtId="0" fontId="5" fillId="0" borderId="10" xfId="0" applyFont="1" applyFill="1" applyBorder="1" applyAlignment="1">
      <alignment horizontal="center" wrapText="1"/>
    </xf>
    <xf numFmtId="0" fontId="4" fillId="8" borderId="1" xfId="0" applyFont="1" applyFill="1" applyBorder="1"/>
    <xf numFmtId="3" fontId="5" fillId="0" borderId="8" xfId="0" applyNumberFormat="1" applyFont="1" applyBorder="1"/>
    <xf numFmtId="0" fontId="5" fillId="0" borderId="11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3" fontId="5" fillId="0" borderId="8" xfId="0" applyNumberFormat="1" applyFont="1" applyFill="1" applyBorder="1" applyAlignment="1">
      <alignment horizontal="right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3" fontId="4" fillId="0" borderId="19" xfId="0" applyNumberFormat="1" applyFont="1" applyFill="1" applyBorder="1"/>
    <xf numFmtId="0" fontId="11" fillId="0" borderId="1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4" fillId="4" borderId="3" xfId="0" applyNumberFormat="1" applyFont="1" applyFill="1" applyBorder="1"/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2" borderId="18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4" fillId="2" borderId="1" xfId="0" applyNumberFormat="1" applyFont="1" applyFill="1" applyBorder="1"/>
    <xf numFmtId="3" fontId="4" fillId="2" borderId="3" xfId="0" applyNumberFormat="1" applyFont="1" applyFill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4" fontId="10" fillId="0" borderId="0" xfId="0" applyNumberFormat="1" applyFont="1" applyFill="1" applyBorder="1"/>
    <xf numFmtId="4" fontId="4" fillId="0" borderId="0" xfId="0" applyNumberFormat="1" applyFont="1"/>
    <xf numFmtId="4" fontId="5" fillId="0" borderId="0" xfId="0" applyNumberFormat="1" applyFont="1"/>
    <xf numFmtId="4" fontId="18" fillId="0" borderId="0" xfId="0" applyNumberFormat="1" applyFont="1"/>
    <xf numFmtId="0" fontId="4" fillId="2" borderId="25" xfId="0" applyFont="1" applyFill="1" applyBorder="1"/>
    <xf numFmtId="4" fontId="5" fillId="2" borderId="26" xfId="0" applyNumberFormat="1" applyFont="1" applyFill="1" applyBorder="1" applyAlignment="1">
      <alignment horizontal="center"/>
    </xf>
    <xf numFmtId="4" fontId="5" fillId="0" borderId="27" xfId="0" applyNumberFormat="1" applyFont="1" applyFill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4" fontId="4" fillId="3" borderId="32" xfId="0" applyNumberFormat="1" applyFont="1" applyFill="1" applyBorder="1" applyAlignment="1">
      <alignment horizontal="center"/>
    </xf>
    <xf numFmtId="0" fontId="4" fillId="2" borderId="33" xfId="0" applyFont="1" applyFill="1" applyBorder="1"/>
    <xf numFmtId="0" fontId="4" fillId="2" borderId="33" xfId="0" applyFont="1" applyFill="1" applyBorder="1" applyAlignment="1">
      <alignment horizontal="center"/>
    </xf>
    <xf numFmtId="3" fontId="4" fillId="2" borderId="33" xfId="0" applyNumberFormat="1" applyFont="1" applyFill="1" applyBorder="1"/>
    <xf numFmtId="4" fontId="4" fillId="2" borderId="34" xfId="0" applyNumberFormat="1" applyFont="1" applyFill="1" applyBorder="1" applyAlignment="1">
      <alignment horizontal="center"/>
    </xf>
    <xf numFmtId="4" fontId="4" fillId="0" borderId="29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3" fontId="4" fillId="3" borderId="13" xfId="0" applyNumberFormat="1" applyFont="1" applyFill="1" applyBorder="1"/>
    <xf numFmtId="4" fontId="4" fillId="3" borderId="35" xfId="0" applyNumberFormat="1" applyFont="1" applyFill="1" applyBorder="1" applyAlignment="1">
      <alignment horizontal="center"/>
    </xf>
    <xf numFmtId="0" fontId="4" fillId="4" borderId="36" xfId="0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4" fontId="4" fillId="4" borderId="37" xfId="0" applyNumberFormat="1" applyFont="1" applyFill="1" applyBorder="1" applyAlignment="1">
      <alignment horizontal="center"/>
    </xf>
    <xf numFmtId="0" fontId="4" fillId="0" borderId="38" xfId="0" applyFont="1" applyBorder="1"/>
    <xf numFmtId="4" fontId="4" fillId="0" borderId="26" xfId="0" applyNumberFormat="1" applyFont="1" applyBorder="1" applyAlignment="1">
      <alignment horizontal="center" vertical="center" wrapText="1"/>
    </xf>
    <xf numFmtId="4" fontId="7" fillId="5" borderId="26" xfId="0" applyNumberFormat="1" applyFont="1" applyFill="1" applyBorder="1" applyAlignment="1">
      <alignment horizontal="center"/>
    </xf>
    <xf numFmtId="4" fontId="4" fillId="5" borderId="26" xfId="0" applyNumberFormat="1" applyFont="1" applyFill="1" applyBorder="1" applyAlignment="1">
      <alignment horizontal="center"/>
    </xf>
    <xf numFmtId="0" fontId="5" fillId="0" borderId="39" xfId="0" applyFont="1" applyBorder="1"/>
    <xf numFmtId="4" fontId="4" fillId="3" borderId="3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3" fontId="5" fillId="0" borderId="7" xfId="0" applyNumberFormat="1" applyFont="1" applyFill="1" applyBorder="1"/>
    <xf numFmtId="4" fontId="5" fillId="0" borderId="39" xfId="0" applyNumberFormat="1" applyFont="1" applyBorder="1" applyAlignment="1">
      <alignment horizontal="center"/>
    </xf>
    <xf numFmtId="4" fontId="4" fillId="7" borderId="37" xfId="0" applyNumberFormat="1" applyFont="1" applyFill="1" applyBorder="1" applyAlignment="1">
      <alignment horizontal="center"/>
    </xf>
    <xf numFmtId="0" fontId="5" fillId="0" borderId="29" xfId="0" applyFont="1" applyBorder="1"/>
    <xf numFmtId="4" fontId="5" fillId="0" borderId="41" xfId="0" applyNumberFormat="1" applyFont="1" applyBorder="1" applyAlignment="1">
      <alignment horizontal="center"/>
    </xf>
    <xf numFmtId="4" fontId="5" fillId="0" borderId="29" xfId="0" applyNumberFormat="1" applyFont="1" applyFill="1" applyBorder="1" applyAlignment="1">
      <alignment horizontal="center"/>
    </xf>
    <xf numFmtId="4" fontId="4" fillId="8" borderId="26" xfId="0" applyNumberFormat="1" applyFont="1" applyFill="1" applyBorder="1" applyAlignment="1">
      <alignment horizontal="center"/>
    </xf>
    <xf numFmtId="4" fontId="4" fillId="8" borderId="37" xfId="0" applyNumberFormat="1" applyFont="1" applyFill="1" applyBorder="1" applyAlignment="1">
      <alignment horizontal="center"/>
    </xf>
    <xf numFmtId="4" fontId="14" fillId="0" borderId="42" xfId="0" applyNumberFormat="1" applyFont="1" applyBorder="1" applyAlignment="1">
      <alignment horizontal="center"/>
    </xf>
    <xf numFmtId="4" fontId="14" fillId="0" borderId="30" xfId="0" applyNumberFormat="1" applyFont="1" applyBorder="1" applyAlignment="1">
      <alignment horizontal="center"/>
    </xf>
    <xf numFmtId="0" fontId="5" fillId="0" borderId="43" xfId="0" applyFont="1" applyBorder="1"/>
    <xf numFmtId="0" fontId="5" fillId="0" borderId="15" xfId="0" applyFont="1" applyBorder="1" applyAlignment="1">
      <alignment horizontal="center"/>
    </xf>
    <xf numFmtId="3" fontId="5" fillId="0" borderId="44" xfId="0" applyNumberFormat="1" applyFont="1" applyFill="1" applyBorder="1"/>
    <xf numFmtId="3" fontId="5" fillId="0" borderId="7" xfId="0" applyNumberFormat="1" applyFont="1" applyBorder="1"/>
    <xf numFmtId="4" fontId="16" fillId="0" borderId="41" xfId="0" applyNumberFormat="1" applyFont="1" applyBorder="1" applyAlignment="1">
      <alignment horizontal="center"/>
    </xf>
    <xf numFmtId="4" fontId="4" fillId="0" borderId="27" xfId="0" applyNumberFormat="1" applyFont="1" applyFill="1" applyBorder="1" applyAlignment="1">
      <alignment horizontal="center"/>
    </xf>
    <xf numFmtId="4" fontId="4" fillId="0" borderId="45" xfId="0" applyNumberFormat="1" applyFont="1" applyFill="1" applyBorder="1" applyAlignment="1">
      <alignment horizontal="center"/>
    </xf>
    <xf numFmtId="0" fontId="5" fillId="2" borderId="37" xfId="0" applyFont="1" applyFill="1" applyBorder="1"/>
    <xf numFmtId="0" fontId="4" fillId="2" borderId="46" xfId="0" applyFont="1" applyFill="1" applyBorder="1"/>
    <xf numFmtId="0" fontId="4" fillId="2" borderId="47" xfId="0" applyFont="1" applyFill="1" applyBorder="1"/>
    <xf numFmtId="0" fontId="4" fillId="2" borderId="47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3" fontId="4" fillId="2" borderId="49" xfId="0" applyNumberFormat="1" applyFont="1" applyFill="1" applyBorder="1"/>
    <xf numFmtId="3" fontId="4" fillId="2" borderId="47" xfId="0" applyNumberFormat="1" applyFont="1" applyFill="1" applyBorder="1"/>
    <xf numFmtId="4" fontId="4" fillId="2" borderId="49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vertical="center" wrapText="1"/>
    </xf>
    <xf numFmtId="4" fontId="5" fillId="0" borderId="11" xfId="2" applyNumberFormat="1" applyFont="1" applyFill="1" applyBorder="1" applyAlignment="1" applyProtection="1">
      <alignment horizontal="center" vertical="center" wrapText="1"/>
      <protection locked="0"/>
    </xf>
    <xf numFmtId="3" fontId="5" fillId="0" borderId="11" xfId="0" applyNumberFormat="1" applyFont="1" applyFill="1" applyBorder="1" applyProtection="1">
      <protection locked="0"/>
    </xf>
    <xf numFmtId="0" fontId="5" fillId="0" borderId="9" xfId="0" applyFont="1" applyBorder="1" applyAlignment="1">
      <alignment horizontal="center"/>
    </xf>
    <xf numFmtId="0" fontId="5" fillId="6" borderId="9" xfId="2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5" fillId="0" borderId="21" xfId="2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wrapText="1"/>
    </xf>
    <xf numFmtId="3" fontId="5" fillId="0" borderId="8" xfId="0" applyNumberFormat="1" applyFont="1" applyFill="1" applyBorder="1"/>
    <xf numFmtId="3" fontId="5" fillId="0" borderId="50" xfId="0" applyNumberFormat="1" applyFont="1" applyBorder="1"/>
    <xf numFmtId="0" fontId="8" fillId="0" borderId="10" xfId="0" applyFont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3" fontId="7" fillId="8" borderId="1" xfId="0" applyNumberFormat="1" applyFont="1" applyFill="1" applyBorder="1"/>
    <xf numFmtId="3" fontId="7" fillId="8" borderId="3" xfId="0" applyNumberFormat="1" applyFont="1" applyFill="1" applyBorder="1"/>
    <xf numFmtId="4" fontId="7" fillId="8" borderId="26" xfId="0" applyNumberFormat="1" applyFont="1" applyFill="1" applyBorder="1" applyAlignment="1">
      <alignment horizontal="center"/>
    </xf>
    <xf numFmtId="4" fontId="5" fillId="0" borderId="43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4" fontId="7" fillId="7" borderId="26" xfId="0" applyNumberFormat="1" applyFont="1" applyFill="1" applyBorder="1" applyAlignment="1">
      <alignment horizontal="center"/>
    </xf>
    <xf numFmtId="0" fontId="5" fillId="0" borderId="27" xfId="0" applyFont="1" applyBorder="1"/>
    <xf numFmtId="4" fontId="5" fillId="0" borderId="42" xfId="0" applyNumberFormat="1" applyFont="1" applyBorder="1" applyAlignment="1">
      <alignment horizontal="center"/>
    </xf>
    <xf numFmtId="4" fontId="5" fillId="0" borderId="30" xfId="0" applyNumberFormat="1" applyFont="1" applyFill="1" applyBorder="1" applyAlignment="1">
      <alignment horizontal="center"/>
    </xf>
    <xf numFmtId="3" fontId="4" fillId="7" borderId="26" xfId="0" applyNumberFormat="1" applyFont="1" applyFill="1" applyBorder="1"/>
    <xf numFmtId="3" fontId="5" fillId="0" borderId="29" xfId="0" applyNumberFormat="1" applyFont="1" applyBorder="1" applyAlignment="1">
      <alignment horizontal="right"/>
    </xf>
    <xf numFmtId="4" fontId="4" fillId="0" borderId="39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10" xfId="0" applyNumberFormat="1" applyFont="1" applyFill="1" applyBorder="1" applyAlignment="1">
      <alignment horizontal="right"/>
    </xf>
    <xf numFmtId="3" fontId="5" fillId="0" borderId="7" xfId="0" applyNumberFormat="1" applyFont="1" applyFill="1" applyBorder="1" applyAlignment="1">
      <alignment horizontal="right"/>
    </xf>
    <xf numFmtId="4" fontId="4" fillId="0" borderId="41" xfId="0" applyNumberFormat="1" applyFont="1" applyFill="1" applyBorder="1" applyAlignment="1">
      <alignment horizontal="center"/>
    </xf>
    <xf numFmtId="0" fontId="5" fillId="11" borderId="9" xfId="2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3" fontId="4" fillId="0" borderId="54" xfId="0" applyNumberFormat="1" applyFont="1" applyFill="1" applyBorder="1"/>
    <xf numFmtId="0" fontId="5" fillId="0" borderId="56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/>
    </xf>
    <xf numFmtId="3" fontId="5" fillId="11" borderId="8" xfId="0" applyNumberFormat="1" applyFont="1" applyFill="1" applyBorder="1"/>
    <xf numFmtId="0" fontId="5" fillId="11" borderId="8" xfId="0" applyFont="1" applyFill="1" applyBorder="1" applyAlignment="1">
      <alignment vertical="center" wrapText="1"/>
    </xf>
    <xf numFmtId="3" fontId="5" fillId="11" borderId="8" xfId="0" applyNumberFormat="1" applyFont="1" applyFill="1" applyBorder="1" applyAlignment="1">
      <alignment vertical="center" wrapText="1"/>
    </xf>
    <xf numFmtId="3" fontId="5" fillId="11" borderId="9" xfId="0" applyNumberFormat="1" applyFont="1" applyFill="1" applyBorder="1"/>
    <xf numFmtId="0" fontId="5" fillId="11" borderId="21" xfId="0" applyFont="1" applyFill="1" applyBorder="1" applyAlignment="1">
      <alignment horizontal="center"/>
    </xf>
    <xf numFmtId="3" fontId="5" fillId="11" borderId="10" xfId="0" applyNumberFormat="1" applyFont="1" applyFill="1" applyBorder="1"/>
    <xf numFmtId="0" fontId="4" fillId="11" borderId="11" xfId="0" applyFont="1" applyFill="1" applyBorder="1" applyAlignment="1">
      <alignment wrapText="1"/>
    </xf>
    <xf numFmtId="3" fontId="5" fillId="11" borderId="11" xfId="0" applyNumberFormat="1" applyFont="1" applyFill="1" applyBorder="1"/>
    <xf numFmtId="0" fontId="5" fillId="11" borderId="11" xfId="0" applyFont="1" applyFill="1" applyBorder="1" applyAlignment="1">
      <alignment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horizontal="center"/>
    </xf>
    <xf numFmtId="4" fontId="5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5" fillId="11" borderId="22" xfId="0" applyFont="1" applyFill="1" applyBorder="1" applyAlignment="1">
      <alignment vertical="center" wrapText="1"/>
    </xf>
    <xf numFmtId="3" fontId="5" fillId="0" borderId="22" xfId="0" applyNumberFormat="1" applyFont="1" applyBorder="1"/>
    <xf numFmtId="0" fontId="5" fillId="0" borderId="55" xfId="0" applyFont="1" applyFill="1" applyBorder="1" applyAlignment="1">
      <alignment vertical="center" wrapText="1"/>
    </xf>
    <xf numFmtId="0" fontId="5" fillId="0" borderId="56" xfId="2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11" borderId="16" xfId="0" applyFont="1" applyFill="1" applyBorder="1" applyAlignment="1">
      <alignment horizontal="center"/>
    </xf>
    <xf numFmtId="0" fontId="5" fillId="11" borderId="10" xfId="2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wrapText="1"/>
    </xf>
    <xf numFmtId="0" fontId="5" fillId="0" borderId="11" xfId="0" applyFont="1" applyFill="1" applyBorder="1" applyAlignment="1">
      <alignment horizontal="left" wrapText="1"/>
    </xf>
    <xf numFmtId="0" fontId="12" fillId="6" borderId="11" xfId="0" applyFont="1" applyFill="1" applyBorder="1" applyAlignment="1">
      <alignment wrapText="1"/>
    </xf>
    <xf numFmtId="0" fontId="5" fillId="6" borderId="11" xfId="0" applyFont="1" applyFill="1" applyBorder="1" applyAlignment="1">
      <alignment wrapText="1"/>
    </xf>
    <xf numFmtId="0" fontId="5" fillId="11" borderId="11" xfId="0" applyFont="1" applyFill="1" applyBorder="1" applyAlignment="1">
      <alignment horizontal="left" wrapText="1"/>
    </xf>
    <xf numFmtId="0" fontId="4" fillId="11" borderId="11" xfId="0" applyFont="1" applyFill="1" applyBorder="1" applyAlignment="1">
      <alignment horizontal="left" wrapText="1"/>
    </xf>
    <xf numFmtId="4" fontId="5" fillId="11" borderId="11" xfId="0" applyNumberFormat="1" applyFont="1" applyFill="1" applyBorder="1"/>
    <xf numFmtId="0" fontId="4" fillId="11" borderId="11" xfId="0" applyFont="1" applyFill="1" applyBorder="1" applyAlignment="1">
      <alignment vertical="top" wrapText="1"/>
    </xf>
    <xf numFmtId="0" fontId="20" fillId="11" borderId="11" xfId="0" applyFont="1" applyFill="1" applyBorder="1" applyAlignment="1">
      <alignment vertical="center" wrapText="1"/>
    </xf>
    <xf numFmtId="0" fontId="21" fillId="11" borderId="11" xfId="0" applyFont="1" applyFill="1" applyBorder="1" applyAlignment="1">
      <alignment vertical="center" wrapText="1"/>
    </xf>
    <xf numFmtId="0" fontId="5" fillId="11" borderId="8" xfId="0" applyFont="1" applyFill="1" applyBorder="1" applyAlignment="1">
      <alignment horizontal="left" wrapText="1"/>
    </xf>
    <xf numFmtId="4" fontId="5" fillId="11" borderId="8" xfId="0" applyNumberFormat="1" applyFont="1" applyFill="1" applyBorder="1"/>
    <xf numFmtId="0" fontId="5" fillId="0" borderId="11" xfId="0" applyFont="1" applyFill="1" applyBorder="1" applyAlignment="1">
      <alignment wrapText="1"/>
    </xf>
    <xf numFmtId="0" fontId="5" fillId="6" borderId="22" xfId="0" applyFont="1" applyFill="1" applyBorder="1" applyAlignment="1">
      <alignment horizontal="left" wrapText="1"/>
    </xf>
    <xf numFmtId="4" fontId="5" fillId="0" borderId="21" xfId="2" applyNumberFormat="1" applyFont="1" applyFill="1" applyBorder="1" applyAlignment="1" applyProtection="1">
      <alignment horizontal="center" vertical="center" wrapText="1"/>
      <protection locked="0"/>
    </xf>
    <xf numFmtId="0" fontId="12" fillId="11" borderId="11" xfId="0" applyFont="1" applyFill="1" applyBorder="1" applyAlignment="1">
      <alignment wrapText="1"/>
    </xf>
    <xf numFmtId="0" fontId="13" fillId="11" borderId="11" xfId="0" applyFont="1" applyFill="1" applyBorder="1" applyAlignment="1">
      <alignment horizontal="left" wrapText="1"/>
    </xf>
    <xf numFmtId="3" fontId="5" fillId="11" borderId="11" xfId="1" applyNumberFormat="1" applyFont="1" applyFill="1" applyBorder="1" applyAlignment="1">
      <alignment horizontal="right"/>
    </xf>
    <xf numFmtId="0" fontId="5" fillId="11" borderId="10" xfId="2" applyFont="1" applyFill="1" applyBorder="1" applyAlignment="1">
      <alignment horizontal="center"/>
    </xf>
    <xf numFmtId="44" fontId="5" fillId="11" borderId="11" xfId="1" applyFont="1" applyFill="1" applyBorder="1" applyAlignment="1">
      <alignment wrapText="1"/>
    </xf>
    <xf numFmtId="0" fontId="5" fillId="11" borderId="50" xfId="0" applyFont="1" applyFill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5" fillId="11" borderId="10" xfId="0" applyFont="1" applyFill="1" applyBorder="1" applyAlignment="1">
      <alignment horizontal="left" wrapText="1"/>
    </xf>
    <xf numFmtId="44" fontId="5" fillId="11" borderId="10" xfId="1" applyFont="1" applyFill="1" applyBorder="1" applyAlignment="1">
      <alignment horizontal="left" wrapText="1"/>
    </xf>
    <xf numFmtId="0" fontId="22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3" fontId="22" fillId="0" borderId="11" xfId="0" applyNumberFormat="1" applyFont="1" applyBorder="1"/>
    <xf numFmtId="0" fontId="5" fillId="0" borderId="10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left"/>
    </xf>
    <xf numFmtId="0" fontId="5" fillId="11" borderId="10" xfId="0" applyFont="1" applyFill="1" applyBorder="1" applyAlignment="1">
      <alignment horizontal="left"/>
    </xf>
    <xf numFmtId="0" fontId="8" fillId="11" borderId="10" xfId="0" applyFont="1" applyFill="1" applyBorder="1" applyAlignment="1">
      <alignment horizontal="center"/>
    </xf>
    <xf numFmtId="0" fontId="12" fillId="11" borderId="11" xfId="0" applyFont="1" applyFill="1" applyBorder="1" applyAlignment="1">
      <alignment horizontal="left" wrapText="1"/>
    </xf>
    <xf numFmtId="0" fontId="8" fillId="0" borderId="21" xfId="0" applyFont="1" applyBorder="1" applyAlignment="1">
      <alignment horizontal="center"/>
    </xf>
    <xf numFmtId="0" fontId="5" fillId="11" borderId="22" xfId="0" applyFont="1" applyFill="1" applyBorder="1" applyAlignment="1">
      <alignment horizontal="left" wrapText="1"/>
    </xf>
    <xf numFmtId="44" fontId="5" fillId="11" borderId="11" xfId="1" applyFont="1" applyFill="1" applyBorder="1" applyAlignment="1">
      <alignment horizontal="left" wrapText="1"/>
    </xf>
    <xf numFmtId="3" fontId="22" fillId="0" borderId="22" xfId="0" applyNumberFormat="1" applyFont="1" applyBorder="1"/>
    <xf numFmtId="0" fontId="5" fillId="0" borderId="20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5" fillId="0" borderId="11" xfId="0" applyNumberFormat="1" applyFont="1" applyFill="1" applyBorder="1" applyAlignment="1" applyProtection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3" fontId="23" fillId="0" borderId="30" xfId="3" applyNumberFormat="1" applyFont="1" applyBorder="1" applyAlignment="1">
      <alignment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3" fontId="23" fillId="0" borderId="30" xfId="0" applyNumberFormat="1" applyFont="1" applyBorder="1" applyAlignment="1">
      <alignment vertical="center"/>
    </xf>
    <xf numFmtId="0" fontId="4" fillId="13" borderId="1" xfId="0" applyFont="1" applyFill="1" applyBorder="1" applyAlignment="1">
      <alignment wrapText="1"/>
    </xf>
    <xf numFmtId="0" fontId="4" fillId="13" borderId="3" xfId="0" applyFont="1" applyFill="1" applyBorder="1" applyAlignment="1">
      <alignment horizontal="center"/>
    </xf>
    <xf numFmtId="0" fontId="11" fillId="13" borderId="4" xfId="0" applyFont="1" applyFill="1" applyBorder="1" applyAlignment="1">
      <alignment horizontal="center"/>
    </xf>
    <xf numFmtId="3" fontId="4" fillId="13" borderId="2" xfId="0" applyNumberFormat="1" applyFont="1" applyFill="1" applyBorder="1"/>
    <xf numFmtId="0" fontId="5" fillId="0" borderId="10" xfId="0" applyNumberFormat="1" applyFont="1" applyFill="1" applyBorder="1" applyAlignment="1" applyProtection="1">
      <alignment vertical="center" wrapText="1"/>
    </xf>
    <xf numFmtId="3" fontId="5" fillId="0" borderId="30" xfId="3" applyNumberFormat="1" applyFont="1" applyBorder="1" applyAlignment="1">
      <alignment vertical="center"/>
    </xf>
    <xf numFmtId="3" fontId="5" fillId="0" borderId="30" xfId="0" applyNumberFormat="1" applyFont="1" applyBorder="1" applyAlignment="1">
      <alignment vertical="center"/>
    </xf>
    <xf numFmtId="3" fontId="5" fillId="11" borderId="21" xfId="0" applyNumberFormat="1" applyFont="1" applyFill="1" applyBorder="1"/>
    <xf numFmtId="3" fontId="5" fillId="11" borderId="22" xfId="0" applyNumberFormat="1" applyFont="1" applyFill="1" applyBorder="1"/>
    <xf numFmtId="0" fontId="5" fillId="0" borderId="11" xfId="0" applyFont="1" applyBorder="1" applyAlignment="1">
      <alignment wrapText="1"/>
    </xf>
    <xf numFmtId="3" fontId="5" fillId="11" borderId="50" xfId="0" applyNumberFormat="1" applyFont="1" applyFill="1" applyBorder="1"/>
    <xf numFmtId="3" fontId="5" fillId="11" borderId="51" xfId="0" applyNumberFormat="1" applyFont="1" applyFill="1" applyBorder="1"/>
    <xf numFmtId="0" fontId="5" fillId="11" borderId="11" xfId="0" applyFont="1" applyFill="1" applyBorder="1" applyAlignment="1">
      <alignment horizontal="left" vertical="top" wrapText="1"/>
    </xf>
    <xf numFmtId="0" fontId="5" fillId="11" borderId="10" xfId="0" applyFont="1" applyFill="1" applyBorder="1" applyAlignment="1">
      <alignment horizontal="center" vertical="top" wrapText="1"/>
    </xf>
    <xf numFmtId="3" fontId="5" fillId="11" borderId="11" xfId="0" applyNumberFormat="1" applyFont="1" applyFill="1" applyBorder="1" applyAlignment="1">
      <alignment horizontal="right"/>
    </xf>
    <xf numFmtId="3" fontId="5" fillId="0" borderId="0" xfId="0" applyNumberFormat="1" applyFont="1" applyBorder="1"/>
    <xf numFmtId="0" fontId="5" fillId="11" borderId="57" xfId="0" applyFont="1" applyFill="1" applyBorder="1" applyAlignment="1">
      <alignment wrapText="1"/>
    </xf>
    <xf numFmtId="3" fontId="5" fillId="0" borderId="50" xfId="0" applyNumberFormat="1" applyFont="1" applyFill="1" applyBorder="1" applyAlignment="1">
      <alignment horizontal="right"/>
    </xf>
    <xf numFmtId="3" fontId="22" fillId="0" borderId="11" xfId="0" applyNumberFormat="1" applyFont="1" applyBorder="1" applyAlignment="1">
      <alignment horizontal="right"/>
    </xf>
    <xf numFmtId="0" fontId="5" fillId="0" borderId="50" xfId="0" applyFont="1" applyBorder="1" applyAlignment="1">
      <alignment wrapText="1"/>
    </xf>
    <xf numFmtId="3" fontId="22" fillId="0" borderId="50" xfId="0" applyNumberFormat="1" applyFont="1" applyBorder="1" applyAlignment="1">
      <alignment horizontal="right"/>
    </xf>
    <xf numFmtId="3" fontId="22" fillId="0" borderId="58" xfId="0" applyNumberFormat="1" applyFont="1" applyBorder="1" applyAlignment="1">
      <alignment horizontal="right"/>
    </xf>
    <xf numFmtId="3" fontId="5" fillId="0" borderId="58" xfId="0" applyNumberFormat="1" applyFont="1" applyBorder="1" applyAlignment="1"/>
    <xf numFmtId="3" fontId="5" fillId="0" borderId="50" xfId="0" applyNumberFormat="1" applyFont="1" applyBorder="1" applyAlignment="1"/>
    <xf numFmtId="0" fontId="22" fillId="0" borderId="8" xfId="0" applyFont="1" applyBorder="1" applyAlignment="1">
      <alignment wrapText="1"/>
    </xf>
    <xf numFmtId="0" fontId="22" fillId="0" borderId="9" xfId="0" applyFont="1" applyBorder="1" applyAlignment="1">
      <alignment horizontal="center"/>
    </xf>
    <xf numFmtId="3" fontId="22" fillId="0" borderId="11" xfId="0" applyNumberFormat="1" applyFont="1" applyBorder="1" applyAlignment="1"/>
    <xf numFmtId="0" fontId="4" fillId="11" borderId="10" xfId="0" applyFont="1" applyFill="1" applyBorder="1" applyAlignment="1">
      <alignment horizontal="center"/>
    </xf>
    <xf numFmtId="3" fontId="5" fillId="0" borderId="9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22" fillId="0" borderId="51" xfId="0" applyNumberFormat="1" applyFont="1" applyBorder="1" applyAlignment="1">
      <alignment horizontal="right"/>
    </xf>
    <xf numFmtId="49" fontId="4" fillId="11" borderId="28" xfId="0" applyNumberFormat="1" applyFont="1" applyFill="1" applyBorder="1"/>
    <xf numFmtId="49" fontId="4" fillId="11" borderId="63" xfId="0" applyNumberFormat="1" applyFont="1" applyFill="1" applyBorder="1"/>
    <xf numFmtId="4" fontId="5" fillId="0" borderId="27" xfId="0" applyNumberFormat="1" applyFont="1" applyBorder="1" applyAlignment="1">
      <alignment horizontal="center"/>
    </xf>
    <xf numFmtId="49" fontId="4" fillId="11" borderId="60" xfId="0" applyNumberFormat="1" applyFont="1" applyFill="1" applyBorder="1"/>
    <xf numFmtId="4" fontId="5" fillId="11" borderId="27" xfId="0" applyNumberFormat="1" applyFont="1" applyFill="1" applyBorder="1" applyAlignment="1">
      <alignment horizontal="center"/>
    </xf>
    <xf numFmtId="4" fontId="5" fillId="11" borderId="29" xfId="0" applyNumberFormat="1" applyFont="1" applyFill="1" applyBorder="1" applyAlignment="1">
      <alignment horizontal="center"/>
    </xf>
    <xf numFmtId="0" fontId="4" fillId="11" borderId="60" xfId="0" applyFont="1" applyFill="1" applyBorder="1"/>
    <xf numFmtId="0" fontId="4" fillId="11" borderId="64" xfId="0" applyFont="1" applyFill="1" applyBorder="1"/>
    <xf numFmtId="4" fontId="4" fillId="2" borderId="26" xfId="0" applyNumberFormat="1" applyFont="1" applyFill="1" applyBorder="1" applyAlignment="1">
      <alignment horizontal="center"/>
    </xf>
    <xf numFmtId="0" fontId="4" fillId="0" borderId="60" xfId="0" applyFont="1" applyBorder="1"/>
    <xf numFmtId="0" fontId="4" fillId="0" borderId="61" xfId="0" applyFont="1" applyBorder="1"/>
    <xf numFmtId="49" fontId="4" fillId="11" borderId="64" xfId="0" applyNumberFormat="1" applyFont="1" applyFill="1" applyBorder="1"/>
    <xf numFmtId="0" fontId="5" fillId="11" borderId="29" xfId="0" applyFont="1" applyFill="1" applyBorder="1"/>
    <xf numFmtId="49" fontId="4" fillId="11" borderId="61" xfId="0" applyNumberFormat="1" applyFont="1" applyFill="1" applyBorder="1"/>
    <xf numFmtId="3" fontId="5" fillId="11" borderId="29" xfId="0" applyNumberFormat="1" applyFont="1" applyFill="1" applyBorder="1" applyAlignment="1">
      <alignment horizontal="right"/>
    </xf>
    <xf numFmtId="3" fontId="5" fillId="11" borderId="29" xfId="0" applyNumberFormat="1" applyFont="1" applyFill="1" applyBorder="1" applyAlignment="1">
      <alignment horizontal="center"/>
    </xf>
    <xf numFmtId="49" fontId="4" fillId="0" borderId="64" xfId="0" applyNumberFormat="1" applyFont="1" applyFill="1" applyBorder="1"/>
    <xf numFmtId="49" fontId="4" fillId="11" borderId="65" xfId="0" applyNumberFormat="1" applyFont="1" applyFill="1" applyBorder="1"/>
    <xf numFmtId="4" fontId="4" fillId="13" borderId="37" xfId="0" applyNumberFormat="1" applyFont="1" applyFill="1" applyBorder="1" applyAlignment="1">
      <alignment horizontal="center"/>
    </xf>
    <xf numFmtId="0" fontId="5" fillId="0" borderId="22" xfId="0" applyNumberFormat="1" applyFont="1" applyFill="1" applyBorder="1" applyAlignment="1" applyProtection="1">
      <alignment vertical="center" wrapText="1"/>
    </xf>
    <xf numFmtId="0" fontId="5" fillId="0" borderId="21" xfId="0" applyFont="1" applyBorder="1" applyAlignment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 wrapText="1"/>
    </xf>
    <xf numFmtId="0" fontId="23" fillId="0" borderId="16" xfId="0" applyFont="1" applyBorder="1" applyAlignment="1">
      <alignment horizontal="center"/>
    </xf>
    <xf numFmtId="3" fontId="5" fillId="0" borderId="21" xfId="0" applyNumberFormat="1" applyFont="1" applyBorder="1"/>
    <xf numFmtId="4" fontId="14" fillId="0" borderId="59" xfId="0" applyNumberFormat="1" applyFont="1" applyBorder="1" applyAlignment="1">
      <alignment horizontal="center"/>
    </xf>
    <xf numFmtId="49" fontId="4" fillId="13" borderId="38" xfId="0" applyNumberFormat="1" applyFont="1" applyFill="1" applyBorder="1"/>
    <xf numFmtId="0" fontId="5" fillId="11" borderId="39" xfId="0" applyFont="1" applyFill="1" applyBorder="1"/>
    <xf numFmtId="0" fontId="7" fillId="14" borderId="3" xfId="0" applyFont="1" applyFill="1" applyBorder="1" applyAlignment="1">
      <alignment horizontal="center"/>
    </xf>
    <xf numFmtId="3" fontId="7" fillId="14" borderId="2" xfId="0" applyNumberFormat="1" applyFont="1" applyFill="1" applyBorder="1"/>
    <xf numFmtId="3" fontId="7" fillId="14" borderId="3" xfId="0" applyNumberFormat="1" applyFont="1" applyFill="1" applyBorder="1"/>
    <xf numFmtId="0" fontId="7" fillId="14" borderId="26" xfId="0" applyFont="1" applyFill="1" applyBorder="1"/>
    <xf numFmtId="0" fontId="4" fillId="12" borderId="3" xfId="0" applyFont="1" applyFill="1" applyBorder="1" applyAlignment="1">
      <alignment horizontal="center" vertical="top" wrapText="1"/>
    </xf>
    <xf numFmtId="0" fontId="4" fillId="12" borderId="3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3" fontId="4" fillId="12" borderId="2" xfId="0" applyNumberFormat="1" applyFont="1" applyFill="1" applyBorder="1" applyAlignment="1">
      <alignment horizontal="right"/>
    </xf>
    <xf numFmtId="3" fontId="4" fillId="12" borderId="3" xfId="0" applyNumberFormat="1" applyFont="1" applyFill="1" applyBorder="1" applyAlignment="1">
      <alignment horizontal="right"/>
    </xf>
    <xf numFmtId="4" fontId="4" fillId="12" borderId="26" xfId="0" applyNumberFormat="1" applyFont="1" applyFill="1" applyBorder="1" applyAlignment="1">
      <alignment horizontal="center"/>
    </xf>
    <xf numFmtId="3" fontId="5" fillId="0" borderId="21" xfId="0" applyNumberFormat="1" applyFont="1" applyFill="1" applyBorder="1" applyAlignment="1">
      <alignment horizontal="right"/>
    </xf>
    <xf numFmtId="0" fontId="5" fillId="0" borderId="24" xfId="0" applyFont="1" applyBorder="1" applyAlignment="1">
      <alignment wrapText="1"/>
    </xf>
    <xf numFmtId="3" fontId="5" fillId="0" borderId="9" xfId="0" applyNumberFormat="1" applyFont="1" applyFill="1" applyBorder="1" applyAlignment="1">
      <alignment horizontal="right"/>
    </xf>
    <xf numFmtId="49" fontId="4" fillId="12" borderId="38" xfId="0" applyNumberFormat="1" applyFont="1" applyFill="1" applyBorder="1"/>
    <xf numFmtId="0" fontId="15" fillId="12" borderId="2" xfId="0" applyFont="1" applyFill="1" applyBorder="1" applyAlignment="1">
      <alignment wrapText="1"/>
    </xf>
    <xf numFmtId="3" fontId="5" fillId="12" borderId="3" xfId="0" applyNumberFormat="1" applyFont="1" applyFill="1" applyBorder="1" applyAlignment="1">
      <alignment horizontal="right"/>
    </xf>
    <xf numFmtId="49" fontId="4" fillId="0" borderId="60" xfId="0" applyNumberFormat="1" applyFont="1" applyFill="1" applyBorder="1"/>
    <xf numFmtId="0" fontId="4" fillId="11" borderId="28" xfId="0" applyFont="1" applyFill="1" applyBorder="1"/>
    <xf numFmtId="3" fontId="4" fillId="12" borderId="26" xfId="0" applyNumberFormat="1" applyFont="1" applyFill="1" applyBorder="1"/>
    <xf numFmtId="0" fontId="5" fillId="0" borderId="66" xfId="0" applyFont="1" applyBorder="1" applyAlignment="1">
      <alignment wrapText="1"/>
    </xf>
    <xf numFmtId="0" fontId="4" fillId="11" borderId="61" xfId="0" applyFont="1" applyFill="1" applyBorder="1"/>
    <xf numFmtId="3" fontId="5" fillId="0" borderId="41" xfId="0" applyNumberFormat="1" applyFont="1" applyFill="1" applyBorder="1"/>
    <xf numFmtId="3" fontId="5" fillId="0" borderId="29" xfId="0" applyNumberFormat="1" applyFont="1" applyBorder="1"/>
    <xf numFmtId="3" fontId="4" fillId="3" borderId="35" xfId="0" applyNumberFormat="1" applyFont="1" applyFill="1" applyBorder="1"/>
    <xf numFmtId="3" fontId="4" fillId="0" borderId="11" xfId="0" applyNumberFormat="1" applyFont="1" applyFill="1" applyBorder="1"/>
    <xf numFmtId="3" fontId="4" fillId="2" borderId="2" xfId="0" applyNumberFormat="1" applyFont="1" applyFill="1" applyBorder="1"/>
    <xf numFmtId="3" fontId="4" fillId="2" borderId="41" xfId="0" applyNumberFormat="1" applyFont="1" applyFill="1" applyBorder="1" applyAlignment="1">
      <alignment horizontal="center"/>
    </xf>
    <xf numFmtId="3" fontId="5" fillId="0" borderId="29" xfId="0" applyNumberFormat="1" applyFont="1" applyFill="1" applyBorder="1"/>
    <xf numFmtId="3" fontId="4" fillId="2" borderId="26" xfId="0" applyNumberFormat="1" applyFont="1" applyFill="1" applyBorder="1"/>
    <xf numFmtId="0" fontId="4" fillId="3" borderId="67" xfId="0" applyFont="1" applyFill="1" applyBorder="1"/>
    <xf numFmtId="0" fontId="5" fillId="0" borderId="51" xfId="0" applyFont="1" applyFill="1" applyBorder="1" applyAlignment="1">
      <alignment wrapText="1"/>
    </xf>
    <xf numFmtId="4" fontId="5" fillId="0" borderId="51" xfId="0" applyNumberFormat="1" applyFont="1" applyBorder="1" applyAlignment="1">
      <alignment horizontal="left" wrapText="1"/>
    </xf>
    <xf numFmtId="0" fontId="4" fillId="3" borderId="14" xfId="0" applyFont="1" applyFill="1" applyBorder="1"/>
    <xf numFmtId="0" fontId="4" fillId="2" borderId="2" xfId="0" applyFont="1" applyFill="1" applyBorder="1"/>
    <xf numFmtId="0" fontId="4" fillId="0" borderId="63" xfId="0" applyFont="1" applyBorder="1"/>
    <xf numFmtId="0" fontId="4" fillId="3" borderId="68" xfId="0" applyFont="1" applyFill="1" applyBorder="1"/>
    <xf numFmtId="0" fontId="4" fillId="2" borderId="69" xfId="0" applyFont="1" applyFill="1" applyBorder="1"/>
    <xf numFmtId="0" fontId="4" fillId="0" borderId="60" xfId="0" applyFont="1" applyFill="1" applyBorder="1"/>
    <xf numFmtId="0" fontId="4" fillId="2" borderId="38" xfId="0" applyFont="1" applyFill="1" applyBorder="1"/>
    <xf numFmtId="3" fontId="4" fillId="0" borderId="26" xfId="0" applyNumberFormat="1" applyFont="1" applyBorder="1" applyAlignment="1">
      <alignment horizontal="center" vertical="center" wrapText="1"/>
    </xf>
    <xf numFmtId="3" fontId="7" fillId="5" borderId="26" xfId="0" applyNumberFormat="1" applyFont="1" applyFill="1" applyBorder="1"/>
    <xf numFmtId="3" fontId="4" fillId="5" borderId="26" xfId="0" applyNumberFormat="1" applyFont="1" applyFill="1" applyBorder="1"/>
    <xf numFmtId="3" fontId="4" fillId="0" borderId="70" xfId="0" applyNumberFormat="1" applyFont="1" applyFill="1" applyBorder="1"/>
    <xf numFmtId="3" fontId="4" fillId="0" borderId="29" xfId="0" applyNumberFormat="1" applyFont="1" applyFill="1" applyBorder="1"/>
    <xf numFmtId="3" fontId="4" fillId="0" borderId="29" xfId="0" applyNumberFormat="1" applyFont="1" applyBorder="1"/>
    <xf numFmtId="3" fontId="4" fillId="11" borderId="27" xfId="0" applyNumberFormat="1" applyFont="1" applyFill="1" applyBorder="1"/>
    <xf numFmtId="3" fontId="4" fillId="3" borderId="26" xfId="0" applyNumberFormat="1" applyFont="1" applyFill="1" applyBorder="1"/>
    <xf numFmtId="3" fontId="4" fillId="0" borderId="27" xfId="0" applyNumberFormat="1" applyFont="1" applyFill="1" applyBorder="1"/>
    <xf numFmtId="3" fontId="4" fillId="11" borderId="29" xfId="0" applyNumberFormat="1" applyFont="1" applyFill="1" applyBorder="1"/>
    <xf numFmtId="3" fontId="4" fillId="0" borderId="27" xfId="0" applyNumberFormat="1" applyFont="1" applyBorder="1"/>
    <xf numFmtId="3" fontId="4" fillId="0" borderId="43" xfId="0" applyNumberFormat="1" applyFont="1" applyBorder="1"/>
    <xf numFmtId="0" fontId="4" fillId="0" borderId="2" xfId="0" applyFont="1" applyBorder="1" applyAlignment="1">
      <alignment horizontal="center" vertical="center"/>
    </xf>
    <xf numFmtId="0" fontId="7" fillId="5" borderId="2" xfId="0" applyFont="1" applyFill="1" applyBorder="1"/>
    <xf numFmtId="0" fontId="4" fillId="5" borderId="2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11" xfId="0" applyFont="1" applyFill="1" applyBorder="1" applyAlignment="1" applyProtection="1">
      <alignment wrapText="1"/>
      <protection locked="0"/>
    </xf>
    <xf numFmtId="0" fontId="4" fillId="3" borderId="2" xfId="0" applyFont="1" applyFill="1" applyBorder="1"/>
    <xf numFmtId="0" fontId="7" fillId="5" borderId="38" xfId="0" applyFont="1" applyFill="1" applyBorder="1"/>
    <xf numFmtId="0" fontId="4" fillId="5" borderId="38" xfId="0" applyFont="1" applyFill="1" applyBorder="1"/>
    <xf numFmtId="49" fontId="4" fillId="5" borderId="38" xfId="0" applyNumberFormat="1" applyFont="1" applyFill="1" applyBorder="1"/>
    <xf numFmtId="0" fontId="5" fillId="0" borderId="58" xfId="0" applyFont="1" applyFill="1" applyBorder="1" applyAlignment="1">
      <alignment vertical="center"/>
    </xf>
    <xf numFmtId="0" fontId="4" fillId="0" borderId="65" xfId="0" applyFont="1" applyBorder="1"/>
    <xf numFmtId="3" fontId="4" fillId="0" borderId="39" xfId="0" applyNumberFormat="1" applyFont="1" applyBorder="1"/>
    <xf numFmtId="3" fontId="4" fillId="0" borderId="39" xfId="0" applyNumberFormat="1" applyFont="1" applyFill="1" applyBorder="1"/>
    <xf numFmtId="3" fontId="7" fillId="7" borderId="26" xfId="0" applyNumberFormat="1" applyFont="1" applyFill="1" applyBorder="1"/>
    <xf numFmtId="3" fontId="4" fillId="11" borderId="39" xfId="0" applyNumberFormat="1" applyFont="1" applyFill="1" applyBorder="1"/>
    <xf numFmtId="0" fontId="7" fillId="7" borderId="2" xfId="0" applyFont="1" applyFill="1" applyBorder="1"/>
    <xf numFmtId="0" fontId="4" fillId="7" borderId="2" xfId="0" applyFont="1" applyFill="1" applyBorder="1"/>
    <xf numFmtId="0" fontId="7" fillId="7" borderId="38" xfId="0" applyFont="1" applyFill="1" applyBorder="1"/>
    <xf numFmtId="49" fontId="4" fillId="7" borderId="38" xfId="0" applyNumberFormat="1" applyFont="1" applyFill="1" applyBorder="1"/>
    <xf numFmtId="3" fontId="5" fillId="0" borderId="14" xfId="0" applyNumberFormat="1" applyFont="1" applyFill="1" applyBorder="1"/>
    <xf numFmtId="49" fontId="4" fillId="7" borderId="36" xfId="0" applyNumberFormat="1" applyFont="1" applyFill="1" applyBorder="1"/>
    <xf numFmtId="0" fontId="4" fillId="7" borderId="18" xfId="0" applyFont="1" applyFill="1" applyBorder="1"/>
    <xf numFmtId="3" fontId="22" fillId="11" borderId="11" xfId="0" applyNumberFormat="1" applyFont="1" applyFill="1" applyBorder="1"/>
    <xf numFmtId="0" fontId="7" fillId="8" borderId="2" xfId="0" applyFont="1" applyFill="1" applyBorder="1"/>
    <xf numFmtId="0" fontId="4" fillId="8" borderId="2" xfId="0" applyFont="1" applyFill="1" applyBorder="1"/>
    <xf numFmtId="49" fontId="7" fillId="8" borderId="38" xfId="0" applyNumberFormat="1" applyFont="1" applyFill="1" applyBorder="1"/>
    <xf numFmtId="49" fontId="4" fillId="8" borderId="38" xfId="0" applyNumberFormat="1" applyFont="1" applyFill="1" applyBorder="1"/>
    <xf numFmtId="3" fontId="5" fillId="0" borderId="42" xfId="0" applyNumberFormat="1" applyFont="1" applyFill="1" applyBorder="1"/>
    <xf numFmtId="3" fontId="5" fillId="0" borderId="45" xfId="0" applyNumberFormat="1" applyFont="1" applyFill="1" applyBorder="1"/>
    <xf numFmtId="3" fontId="5" fillId="0" borderId="30" xfId="0" applyNumberFormat="1" applyFont="1" applyBorder="1"/>
    <xf numFmtId="3" fontId="5" fillId="11" borderId="30" xfId="0" applyNumberFormat="1" applyFont="1" applyFill="1" applyBorder="1"/>
    <xf numFmtId="3" fontId="5" fillId="0" borderId="42" xfId="0" applyNumberFormat="1" applyFont="1" applyBorder="1"/>
    <xf numFmtId="3" fontId="7" fillId="8" borderId="26" xfId="0" applyNumberFormat="1" applyFont="1" applyFill="1" applyBorder="1"/>
    <xf numFmtId="3" fontId="4" fillId="8" borderId="26" xfId="0" applyNumberFormat="1" applyFont="1" applyFill="1" applyBorder="1"/>
    <xf numFmtId="0" fontId="5" fillId="0" borderId="11" xfId="0" applyFont="1" applyFill="1" applyBorder="1"/>
    <xf numFmtId="3" fontId="4" fillId="13" borderId="37" xfId="0" applyNumberFormat="1" applyFont="1" applyFill="1" applyBorder="1"/>
    <xf numFmtId="3" fontId="23" fillId="0" borderId="41" xfId="3" applyNumberFormat="1" applyFont="1" applyBorder="1" applyAlignment="1">
      <alignment vertical="center"/>
    </xf>
    <xf numFmtId="3" fontId="23" fillId="0" borderId="29" xfId="3" applyNumberFormat="1" applyFont="1" applyBorder="1" applyAlignment="1">
      <alignment vertical="center"/>
    </xf>
    <xf numFmtId="3" fontId="23" fillId="0" borderId="29" xfId="0" applyNumberFormat="1" applyFont="1" applyBorder="1" applyAlignment="1">
      <alignment vertical="center"/>
    </xf>
    <xf numFmtId="3" fontId="23" fillId="0" borderId="39" xfId="3" applyNumberFormat="1" applyFont="1" applyBorder="1" applyAlignment="1">
      <alignment vertical="center"/>
    </xf>
    <xf numFmtId="3" fontId="4" fillId="13" borderId="26" xfId="0" applyNumberFormat="1" applyFont="1" applyFill="1" applyBorder="1"/>
    <xf numFmtId="3" fontId="5" fillId="11" borderId="59" xfId="0" applyNumberFormat="1" applyFont="1" applyFill="1" applyBorder="1"/>
    <xf numFmtId="3" fontId="5" fillId="0" borderId="41" xfId="3" applyNumberFormat="1" applyFont="1" applyBorder="1" applyAlignment="1">
      <alignment vertical="center"/>
    </xf>
    <xf numFmtId="3" fontId="5" fillId="0" borderId="29" xfId="0" applyNumberFormat="1" applyFont="1" applyBorder="1" applyAlignment="1">
      <alignment vertical="center"/>
    </xf>
    <xf numFmtId="3" fontId="5" fillId="0" borderId="29" xfId="3" applyNumberFormat="1" applyFont="1" applyBorder="1" applyAlignment="1">
      <alignment vertical="center"/>
    </xf>
    <xf numFmtId="3" fontId="5" fillId="11" borderId="39" xfId="0" applyNumberFormat="1" applyFont="1" applyFill="1" applyBorder="1"/>
    <xf numFmtId="3" fontId="7" fillId="14" borderId="26" xfId="0" applyNumberFormat="1" applyFont="1" applyFill="1" applyBorder="1"/>
    <xf numFmtId="0" fontId="15" fillId="14" borderId="2" xfId="0" applyFont="1" applyFill="1" applyBorder="1"/>
    <xf numFmtId="0" fontId="15" fillId="12" borderId="2" xfId="0" applyFont="1" applyFill="1" applyBorder="1"/>
    <xf numFmtId="49" fontId="7" fillId="14" borderId="38" xfId="0" applyNumberFormat="1" applyFont="1" applyFill="1" applyBorder="1"/>
    <xf numFmtId="49" fontId="4" fillId="0" borderId="68" xfId="0" applyNumberFormat="1" applyFont="1" applyFill="1" applyBorder="1"/>
    <xf numFmtId="3" fontId="4" fillId="0" borderId="29" xfId="0" applyNumberFormat="1" applyFont="1" applyFill="1" applyBorder="1" applyAlignment="1">
      <alignment horizontal="right"/>
    </xf>
    <xf numFmtId="3" fontId="25" fillId="0" borderId="29" xfId="0" applyNumberFormat="1" applyFont="1" applyBorder="1" applyAlignment="1">
      <alignment horizontal="right"/>
    </xf>
    <xf numFmtId="3" fontId="25" fillId="0" borderId="39" xfId="0" applyNumberFormat="1" applyFont="1" applyBorder="1" applyAlignment="1">
      <alignment horizontal="right"/>
    </xf>
    <xf numFmtId="3" fontId="5" fillId="0" borderId="41" xfId="0" applyNumberFormat="1" applyFont="1" applyBorder="1"/>
    <xf numFmtId="49" fontId="7" fillId="5" borderId="36" xfId="0" applyNumberFormat="1" applyFont="1" applyFill="1" applyBorder="1"/>
    <xf numFmtId="0" fontId="7" fillId="5" borderId="18" xfId="0" applyFont="1" applyFill="1" applyBorder="1" applyAlignment="1">
      <alignment horizontal="left" vertical="top" wrapText="1"/>
    </xf>
    <xf numFmtId="0" fontId="5" fillId="0" borderId="44" xfId="0" applyFont="1" applyBorder="1" applyProtection="1">
      <protection locked="0"/>
    </xf>
    <xf numFmtId="0" fontId="5" fillId="0" borderId="20" xfId="0" applyFont="1" applyFill="1" applyBorder="1"/>
    <xf numFmtId="0" fontId="5" fillId="0" borderId="11" xfId="0" applyFont="1" applyFill="1" applyBorder="1" applyAlignment="1">
      <alignment vertical="center"/>
    </xf>
    <xf numFmtId="0" fontId="4" fillId="4" borderId="2" xfId="0" applyFont="1" applyFill="1" applyBorder="1"/>
    <xf numFmtId="49" fontId="4" fillId="0" borderId="63" xfId="0" applyNumberFormat="1" applyFont="1" applyBorder="1"/>
    <xf numFmtId="49" fontId="7" fillId="5" borderId="38" xfId="0" applyNumberFormat="1" applyFont="1" applyFill="1" applyBorder="1"/>
    <xf numFmtId="49" fontId="4" fillId="0" borderId="65" xfId="0" applyNumberFormat="1" applyFont="1" applyFill="1" applyBorder="1"/>
    <xf numFmtId="0" fontId="4" fillId="4" borderId="38" xfId="0" applyFont="1" applyFill="1" applyBorder="1"/>
    <xf numFmtId="3" fontId="4" fillId="0" borderId="43" xfId="0" applyNumberFormat="1" applyFont="1" applyFill="1" applyBorder="1"/>
    <xf numFmtId="3" fontId="4" fillId="4" borderId="26" xfId="0" applyNumberFormat="1" applyFont="1" applyFill="1" applyBorder="1"/>
    <xf numFmtId="3" fontId="4" fillId="2" borderId="62" xfId="0" applyNumberFormat="1" applyFont="1" applyFill="1" applyBorder="1"/>
    <xf numFmtId="44" fontId="26" fillId="11" borderId="11" xfId="1" applyFont="1" applyFill="1" applyBorder="1" applyAlignment="1">
      <alignment horizontal="left" wrapText="1"/>
    </xf>
    <xf numFmtId="0" fontId="26" fillId="11" borderId="11" xfId="0" applyFont="1" applyFill="1" applyBorder="1" applyAlignment="1">
      <alignment wrapText="1"/>
    </xf>
    <xf numFmtId="0" fontId="26" fillId="11" borderId="11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vertical="top" wrapText="1"/>
    </xf>
    <xf numFmtId="0" fontId="4" fillId="11" borderId="66" xfId="0" applyFont="1" applyFill="1" applyBorder="1"/>
    <xf numFmtId="0" fontId="5" fillId="0" borderId="28" xfId="0" applyFont="1" applyBorder="1" applyAlignment="1">
      <alignment wrapText="1"/>
    </xf>
    <xf numFmtId="0" fontId="5" fillId="15" borderId="11" xfId="0" applyFont="1" applyFill="1" applyBorder="1" applyAlignment="1">
      <alignment wrapText="1"/>
    </xf>
    <xf numFmtId="49" fontId="4" fillId="15" borderId="60" xfId="0" applyNumberFormat="1" applyFont="1" applyFill="1" applyBorder="1"/>
    <xf numFmtId="0" fontId="5" fillId="15" borderId="10" xfId="0" applyFont="1" applyFill="1" applyBorder="1" applyAlignment="1">
      <alignment wrapText="1"/>
    </xf>
    <xf numFmtId="14" fontId="4" fillId="15" borderId="60" xfId="0" applyNumberFormat="1" applyFont="1" applyFill="1" applyBorder="1"/>
    <xf numFmtId="0" fontId="5" fillId="11" borderId="22" xfId="0" applyFont="1" applyFill="1" applyBorder="1" applyAlignment="1">
      <alignment wrapText="1"/>
    </xf>
    <xf numFmtId="0" fontId="5" fillId="15" borderId="10" xfId="0" applyFont="1" applyFill="1" applyBorder="1" applyAlignment="1">
      <alignment horizontal="center"/>
    </xf>
    <xf numFmtId="0" fontId="22" fillId="15" borderId="21" xfId="0" applyFont="1" applyFill="1" applyBorder="1" applyAlignment="1">
      <alignment horizontal="center"/>
    </xf>
    <xf numFmtId="0" fontId="21" fillId="15" borderId="11" xfId="0" applyFont="1" applyFill="1" applyBorder="1" applyAlignment="1">
      <alignment vertical="center" wrapText="1"/>
    </xf>
    <xf numFmtId="0" fontId="5" fillId="15" borderId="10" xfId="2" applyFont="1" applyFill="1" applyBorder="1" applyAlignment="1">
      <alignment horizontal="center" vertical="center" wrapText="1"/>
    </xf>
    <xf numFmtId="0" fontId="5" fillId="15" borderId="21" xfId="2" applyFont="1" applyFill="1" applyBorder="1" applyAlignment="1">
      <alignment horizontal="center" vertical="center" wrapText="1"/>
    </xf>
    <xf numFmtId="0" fontId="5" fillId="11" borderId="21" xfId="2" applyFont="1" applyFill="1" applyBorder="1" applyAlignment="1">
      <alignment horizontal="center"/>
    </xf>
    <xf numFmtId="3" fontId="5" fillId="0" borderId="39" xfId="0" applyNumberFormat="1" applyFont="1" applyBorder="1"/>
    <xf numFmtId="3" fontId="5" fillId="0" borderId="39" xfId="0" applyNumberFormat="1" applyFont="1" applyBorder="1" applyAlignment="1">
      <alignment horizontal="right"/>
    </xf>
    <xf numFmtId="0" fontId="5" fillId="15" borderId="19" xfId="0" applyFont="1" applyFill="1" applyBorder="1" applyAlignment="1">
      <alignment horizontal="center"/>
    </xf>
    <xf numFmtId="0" fontId="5" fillId="15" borderId="9" xfId="0" applyFont="1" applyFill="1" applyBorder="1" applyAlignment="1">
      <alignment horizontal="center"/>
    </xf>
    <xf numFmtId="0" fontId="5" fillId="15" borderId="6" xfId="0" applyFont="1" applyFill="1" applyBorder="1" applyAlignment="1">
      <alignment horizontal="center"/>
    </xf>
    <xf numFmtId="3" fontId="4" fillId="15" borderId="27" xfId="0" applyNumberFormat="1" applyFont="1" applyFill="1" applyBorder="1"/>
    <xf numFmtId="0" fontId="5" fillId="15" borderId="28" xfId="0" applyFont="1" applyFill="1" applyBorder="1" applyAlignment="1">
      <alignment wrapText="1"/>
    </xf>
    <xf numFmtId="0" fontId="5" fillId="15" borderId="21" xfId="0" applyFont="1" applyFill="1" applyBorder="1" applyAlignment="1">
      <alignment horizontal="center"/>
    </xf>
    <xf numFmtId="3" fontId="4" fillId="15" borderId="39" xfId="0" applyNumberFormat="1" applyFont="1" applyFill="1" applyBorder="1"/>
    <xf numFmtId="49" fontId="28" fillId="11" borderId="60" xfId="0" applyNumberFormat="1" applyFont="1" applyFill="1" applyBorder="1"/>
    <xf numFmtId="3" fontId="5" fillId="15" borderId="50" xfId="0" applyNumberFormat="1" applyFont="1" applyFill="1" applyBorder="1"/>
    <xf numFmtId="3" fontId="5" fillId="15" borderId="10" xfId="0" applyNumberFormat="1" applyFont="1" applyFill="1" applyBorder="1"/>
    <xf numFmtId="0" fontId="5" fillId="15" borderId="11" xfId="0" applyFont="1" applyFill="1" applyBorder="1" applyAlignment="1">
      <alignment horizontal="left" wrapText="1"/>
    </xf>
    <xf numFmtId="0" fontId="8" fillId="15" borderId="21" xfId="0" applyFont="1" applyFill="1" applyBorder="1" applyAlignment="1">
      <alignment horizontal="center"/>
    </xf>
    <xf numFmtId="0" fontId="4" fillId="15" borderId="60" xfId="0" applyFont="1" applyFill="1" applyBorder="1"/>
    <xf numFmtId="0" fontId="20" fillId="15" borderId="11" xfId="0" applyFont="1" applyFill="1" applyBorder="1" applyAlignment="1">
      <alignment vertical="center" wrapText="1"/>
    </xf>
    <xf numFmtId="3" fontId="4" fillId="15" borderId="29" xfId="0" applyNumberFormat="1" applyFont="1" applyFill="1" applyBorder="1"/>
    <xf numFmtId="3" fontId="5" fillId="15" borderId="11" xfId="0" applyNumberFormat="1" applyFont="1" applyFill="1" applyBorder="1"/>
    <xf numFmtId="3" fontId="5" fillId="15" borderId="29" xfId="0" applyNumberFormat="1" applyFont="1" applyFill="1" applyBorder="1" applyAlignment="1">
      <alignment horizontal="center"/>
    </xf>
    <xf numFmtId="3" fontId="4" fillId="15" borderId="16" xfId="0" applyNumberFormat="1" applyFont="1" applyFill="1" applyBorder="1"/>
    <xf numFmtId="0" fontId="5" fillId="15" borderId="21" xfId="2" applyFont="1" applyFill="1" applyBorder="1" applyAlignment="1">
      <alignment horizontal="center"/>
    </xf>
    <xf numFmtId="3" fontId="5" fillId="15" borderId="22" xfId="0" applyNumberFormat="1" applyFont="1" applyFill="1" applyBorder="1"/>
    <xf numFmtId="0" fontId="5" fillId="15" borderId="57" xfId="0" applyFont="1" applyFill="1" applyBorder="1" applyAlignment="1">
      <alignment wrapText="1"/>
    </xf>
    <xf numFmtId="0" fontId="22" fillId="15" borderId="9" xfId="0" applyFont="1" applyFill="1" applyBorder="1" applyAlignment="1">
      <alignment horizontal="center"/>
    </xf>
    <xf numFmtId="0" fontId="22" fillId="15" borderId="8" xfId="0" applyFont="1" applyFill="1" applyBorder="1" applyAlignment="1">
      <alignment wrapText="1"/>
    </xf>
    <xf numFmtId="0" fontId="5" fillId="15" borderId="9" xfId="0" applyFont="1" applyFill="1" applyBorder="1" applyAlignment="1">
      <alignment horizontal="center" vertical="top" wrapText="1"/>
    </xf>
    <xf numFmtId="3" fontId="22" fillId="15" borderId="8" xfId="0" applyNumberFormat="1" applyFont="1" applyFill="1" applyBorder="1" applyAlignment="1"/>
    <xf numFmtId="0" fontId="5" fillId="15" borderId="10" xfId="0" applyFont="1" applyFill="1" applyBorder="1" applyAlignment="1">
      <alignment horizontal="center" vertical="top" wrapText="1"/>
    </xf>
    <xf numFmtId="0" fontId="4" fillId="15" borderId="10" xfId="0" applyFont="1" applyFill="1" applyBorder="1" applyAlignment="1">
      <alignment horizontal="center"/>
    </xf>
    <xf numFmtId="3" fontId="5" fillId="15" borderId="11" xfId="0" applyNumberFormat="1" applyFont="1" applyFill="1" applyBorder="1" applyAlignment="1">
      <alignment horizontal="right"/>
    </xf>
    <xf numFmtId="0" fontId="4" fillId="15" borderId="28" xfId="0" applyFont="1" applyFill="1" applyBorder="1"/>
    <xf numFmtId="0" fontId="5" fillId="15" borderId="11" xfId="0" applyFont="1" applyFill="1" applyBorder="1" applyAlignment="1">
      <alignment vertical="center" wrapText="1"/>
    </xf>
    <xf numFmtId="49" fontId="28" fillId="15" borderId="60" xfId="0" applyNumberFormat="1" applyFont="1" applyFill="1" applyBorder="1"/>
    <xf numFmtId="3" fontId="5" fillId="15" borderId="8" xfId="0" applyNumberFormat="1" applyFont="1" applyFill="1" applyBorder="1"/>
    <xf numFmtId="0" fontId="5" fillId="11" borderId="19" xfId="0" applyFont="1" applyFill="1" applyBorder="1" applyAlignment="1">
      <alignment horizontal="center"/>
    </xf>
    <xf numFmtId="0" fontId="5" fillId="15" borderId="8" xfId="0" applyFont="1" applyFill="1" applyBorder="1" applyAlignment="1">
      <alignment wrapText="1"/>
    </xf>
    <xf numFmtId="3" fontId="5" fillId="15" borderId="8" xfId="0" applyNumberFormat="1" applyFont="1" applyFill="1" applyBorder="1" applyAlignment="1">
      <alignment vertical="center" wrapText="1"/>
    </xf>
    <xf numFmtId="0" fontId="4" fillId="15" borderId="61" xfId="0" applyFont="1" applyFill="1" applyBorder="1"/>
    <xf numFmtId="0" fontId="5" fillId="15" borderId="20" xfId="0" applyFont="1" applyFill="1" applyBorder="1" applyAlignment="1">
      <alignment vertical="center" wrapText="1"/>
    </xf>
    <xf numFmtId="0" fontId="5" fillId="15" borderId="23" xfId="0" applyFont="1" applyFill="1" applyBorder="1" applyAlignment="1">
      <alignment horizontal="center"/>
    </xf>
    <xf numFmtId="0" fontId="5" fillId="15" borderId="5" xfId="0" applyFont="1" applyFill="1" applyBorder="1" applyAlignment="1">
      <alignment horizontal="center"/>
    </xf>
    <xf numFmtId="0" fontId="5" fillId="11" borderId="20" xfId="0" applyFont="1" applyFill="1" applyBorder="1" applyAlignment="1">
      <alignment vertical="center" wrapText="1"/>
    </xf>
    <xf numFmtId="3" fontId="5" fillId="0" borderId="20" xfId="0" applyNumberFormat="1" applyFont="1" applyBorder="1"/>
    <xf numFmtId="3" fontId="5" fillId="0" borderId="19" xfId="0" applyNumberFormat="1" applyFont="1" applyBorder="1"/>
    <xf numFmtId="0" fontId="5" fillId="0" borderId="27" xfId="0" applyFont="1" applyBorder="1" applyAlignment="1">
      <alignment horizontal="center"/>
    </xf>
    <xf numFmtId="0" fontId="4" fillId="11" borderId="22" xfId="0" applyFont="1" applyFill="1" applyBorder="1" applyAlignment="1">
      <alignment wrapText="1"/>
    </xf>
    <xf numFmtId="4" fontId="5" fillId="11" borderId="39" xfId="0" applyNumberFormat="1" applyFont="1" applyFill="1" applyBorder="1" applyAlignment="1">
      <alignment horizontal="center"/>
    </xf>
    <xf numFmtId="0" fontId="5" fillId="15" borderId="55" xfId="0" applyFont="1" applyFill="1" applyBorder="1" applyAlignment="1">
      <alignment wrapText="1"/>
    </xf>
    <xf numFmtId="0" fontId="5" fillId="15" borderId="56" xfId="0" applyFont="1" applyFill="1" applyBorder="1" applyAlignment="1">
      <alignment horizontal="center"/>
    </xf>
    <xf numFmtId="3" fontId="4" fillId="15" borderId="71" xfId="0" applyNumberFormat="1" applyFont="1" applyFill="1" applyBorder="1"/>
    <xf numFmtId="3" fontId="5" fillId="15" borderId="55" xfId="0" applyNumberFormat="1" applyFont="1" applyFill="1" applyBorder="1"/>
    <xf numFmtId="3" fontId="5" fillId="11" borderId="56" xfId="0" applyNumberFormat="1" applyFont="1" applyFill="1" applyBorder="1"/>
    <xf numFmtId="0" fontId="5" fillId="15" borderId="72" xfId="0" applyFont="1" applyFill="1" applyBorder="1" applyAlignment="1">
      <alignment wrapText="1"/>
    </xf>
    <xf numFmtId="0" fontId="5" fillId="15" borderId="73" xfId="0" applyFont="1" applyFill="1" applyBorder="1" applyAlignment="1">
      <alignment horizontal="center"/>
    </xf>
    <xf numFmtId="3" fontId="4" fillId="15" borderId="74" xfId="0" applyNumberFormat="1" applyFont="1" applyFill="1" applyBorder="1"/>
    <xf numFmtId="3" fontId="5" fillId="15" borderId="72" xfId="0" applyNumberFormat="1" applyFont="1" applyFill="1" applyBorder="1"/>
    <xf numFmtId="3" fontId="5" fillId="11" borderId="73" xfId="0" applyNumberFormat="1" applyFont="1" applyFill="1" applyBorder="1"/>
    <xf numFmtId="0" fontId="4" fillId="11" borderId="20" xfId="0" applyFont="1" applyFill="1" applyBorder="1" applyAlignment="1">
      <alignment wrapText="1"/>
    </xf>
    <xf numFmtId="3" fontId="4" fillId="11" borderId="43" xfId="0" applyNumberFormat="1" applyFont="1" applyFill="1" applyBorder="1"/>
    <xf numFmtId="3" fontId="5" fillId="11" borderId="20" xfId="0" applyNumberFormat="1" applyFont="1" applyFill="1" applyBorder="1" applyAlignment="1">
      <alignment vertical="center" wrapText="1"/>
    </xf>
    <xf numFmtId="3" fontId="5" fillId="11" borderId="19" xfId="0" applyNumberFormat="1" applyFont="1" applyFill="1" applyBorder="1"/>
    <xf numFmtId="4" fontId="5" fillId="11" borderId="43" xfId="0" applyNumberFormat="1" applyFont="1" applyFill="1" applyBorder="1" applyAlignment="1">
      <alignment horizontal="center"/>
    </xf>
    <xf numFmtId="0" fontId="4" fillId="15" borderId="64" xfId="0" applyFont="1" applyFill="1" applyBorder="1"/>
    <xf numFmtId="0" fontId="5" fillId="15" borderId="75" xfId="0" applyFont="1" applyFill="1" applyBorder="1" applyAlignment="1">
      <alignment horizontal="center"/>
    </xf>
    <xf numFmtId="0" fontId="5" fillId="15" borderId="76" xfId="0" applyFont="1" applyFill="1" applyBorder="1" applyAlignment="1">
      <alignment horizontal="center"/>
    </xf>
    <xf numFmtId="3" fontId="4" fillId="15" borderId="77" xfId="0" applyNumberFormat="1" applyFont="1" applyFill="1" applyBorder="1"/>
    <xf numFmtId="3" fontId="5" fillId="15" borderId="78" xfId="0" applyNumberFormat="1" applyFont="1" applyFill="1" applyBorder="1"/>
    <xf numFmtId="0" fontId="28" fillId="15" borderId="61" xfId="0" applyFont="1" applyFill="1" applyBorder="1"/>
    <xf numFmtId="0" fontId="4" fillId="15" borderId="65" xfId="0" applyFont="1" applyFill="1" applyBorder="1"/>
    <xf numFmtId="0" fontId="5" fillId="15" borderId="24" xfId="0" applyFont="1" applyFill="1" applyBorder="1" applyAlignment="1">
      <alignment vertical="center" wrapText="1"/>
    </xf>
    <xf numFmtId="0" fontId="5" fillId="15" borderId="55" xfId="0" applyFont="1" applyFill="1" applyBorder="1" applyAlignment="1">
      <alignment vertical="center" wrapText="1"/>
    </xf>
    <xf numFmtId="3" fontId="5" fillId="0" borderId="56" xfId="0" applyNumberFormat="1" applyFont="1" applyBorder="1"/>
    <xf numFmtId="0" fontId="5" fillId="15" borderId="72" xfId="0" applyFont="1" applyFill="1" applyBorder="1" applyAlignment="1">
      <alignment vertical="center" wrapText="1"/>
    </xf>
    <xf numFmtId="0" fontId="5" fillId="15" borderId="79" xfId="0" applyFont="1" applyFill="1" applyBorder="1" applyAlignment="1">
      <alignment horizontal="center"/>
    </xf>
    <xf numFmtId="3" fontId="5" fillId="0" borderId="73" xfId="0" applyNumberFormat="1" applyFont="1" applyBorder="1"/>
    <xf numFmtId="0" fontId="5" fillId="15" borderId="80" xfId="0" applyFont="1" applyFill="1" applyBorder="1" applyAlignment="1">
      <alignment vertical="center" wrapText="1"/>
    </xf>
    <xf numFmtId="0" fontId="5" fillId="15" borderId="81" xfId="0" applyFont="1" applyFill="1" applyBorder="1" applyAlignment="1">
      <alignment horizontal="center"/>
    </xf>
    <xf numFmtId="3" fontId="4" fillId="15" borderId="82" xfId="0" applyNumberFormat="1" applyFont="1" applyFill="1" applyBorder="1"/>
    <xf numFmtId="3" fontId="5" fillId="15" borderId="80" xfId="0" applyNumberFormat="1" applyFont="1" applyFill="1" applyBorder="1"/>
    <xf numFmtId="0" fontId="5" fillId="15" borderId="8" xfId="0" applyFont="1" applyFill="1" applyBorder="1" applyAlignment="1">
      <alignment vertical="center" wrapText="1"/>
    </xf>
    <xf numFmtId="0" fontId="5" fillId="15" borderId="83" xfId="0" applyFont="1" applyFill="1" applyBorder="1" applyAlignment="1">
      <alignment vertical="center" wrapText="1"/>
    </xf>
    <xf numFmtId="3" fontId="5" fillId="0" borderId="75" xfId="0" applyNumberFormat="1" applyFont="1" applyBorder="1"/>
    <xf numFmtId="0" fontId="5" fillId="0" borderId="22" xfId="0" applyFont="1" applyFill="1" applyBorder="1" applyAlignment="1">
      <alignment wrapText="1"/>
    </xf>
    <xf numFmtId="0" fontId="5" fillId="0" borderId="21" xfId="0" applyFont="1" applyFill="1" applyBorder="1" applyAlignment="1">
      <alignment horizontal="center" wrapText="1"/>
    </xf>
    <xf numFmtId="3" fontId="5" fillId="0" borderId="59" xfId="0" applyNumberFormat="1" applyFont="1" applyFill="1" applyBorder="1"/>
    <xf numFmtId="0" fontId="5" fillId="15" borderId="84" xfId="0" applyFont="1" applyFill="1" applyBorder="1" applyAlignment="1">
      <alignment wrapText="1"/>
    </xf>
    <xf numFmtId="0" fontId="5" fillId="15" borderId="85" xfId="0" applyFont="1" applyFill="1" applyBorder="1" applyAlignment="1">
      <alignment horizontal="center"/>
    </xf>
    <xf numFmtId="0" fontId="5" fillId="15" borderId="86" xfId="0" applyFont="1" applyFill="1" applyBorder="1" applyAlignment="1">
      <alignment horizontal="center"/>
    </xf>
    <xf numFmtId="3" fontId="5" fillId="15" borderId="87" xfId="0" applyNumberFormat="1" applyFont="1" applyFill="1" applyBorder="1"/>
    <xf numFmtId="0" fontId="5" fillId="15" borderId="83" xfId="0" applyFont="1" applyFill="1" applyBorder="1" applyAlignment="1">
      <alignment wrapText="1"/>
    </xf>
    <xf numFmtId="3" fontId="5" fillId="0" borderId="45" xfId="0" applyNumberFormat="1" applyFont="1" applyBorder="1"/>
    <xf numFmtId="0" fontId="5" fillId="15" borderId="80" xfId="0" applyFont="1" applyFill="1" applyBorder="1" applyAlignment="1">
      <alignment wrapText="1"/>
    </xf>
    <xf numFmtId="3" fontId="5" fillId="15" borderId="88" xfId="0" applyNumberFormat="1" applyFont="1" applyFill="1" applyBorder="1"/>
    <xf numFmtId="0" fontId="5" fillId="0" borderId="22" xfId="0" applyFont="1" applyBorder="1" applyAlignment="1">
      <alignment wrapText="1"/>
    </xf>
    <xf numFmtId="3" fontId="5" fillId="0" borderId="51" xfId="0" applyNumberFormat="1" applyFont="1" applyBorder="1" applyAlignment="1"/>
    <xf numFmtId="3" fontId="22" fillId="0" borderId="8" xfId="0" applyNumberFormat="1" applyFont="1" applyBorder="1" applyAlignment="1"/>
    <xf numFmtId="0" fontId="22" fillId="15" borderId="56" xfId="0" applyFont="1" applyFill="1" applyBorder="1" applyAlignment="1">
      <alignment horizontal="center"/>
    </xf>
    <xf numFmtId="3" fontId="5" fillId="15" borderId="89" xfId="0" applyNumberFormat="1" applyFont="1" applyFill="1" applyBorder="1" applyAlignment="1"/>
    <xf numFmtId="3" fontId="5" fillId="0" borderId="56" xfId="0" applyNumberFormat="1" applyFont="1" applyFill="1" applyBorder="1" applyAlignment="1">
      <alignment horizontal="right"/>
    </xf>
    <xf numFmtId="0" fontId="5" fillId="15" borderId="90" xfId="0" applyFont="1" applyFill="1" applyBorder="1" applyAlignment="1">
      <alignment wrapText="1"/>
    </xf>
    <xf numFmtId="0" fontId="22" fillId="15" borderId="75" xfId="0" applyFont="1" applyFill="1" applyBorder="1" applyAlignment="1">
      <alignment horizontal="center"/>
    </xf>
    <xf numFmtId="3" fontId="5" fillId="15" borderId="91" xfId="0" applyNumberFormat="1" applyFont="1" applyFill="1" applyBorder="1" applyAlignment="1"/>
    <xf numFmtId="3" fontId="5" fillId="0" borderId="73" xfId="0" applyNumberFormat="1" applyFont="1" applyFill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0" fontId="4" fillId="11" borderId="24" xfId="0" applyFont="1" applyFill="1" applyBorder="1"/>
    <xf numFmtId="0" fontId="5" fillId="0" borderId="92" xfId="0" applyFont="1" applyBorder="1" applyAlignment="1">
      <alignment wrapText="1"/>
    </xf>
    <xf numFmtId="3" fontId="25" fillId="0" borderId="27" xfId="0" applyNumberFormat="1" applyFont="1" applyBorder="1" applyAlignment="1">
      <alignment horizontal="right"/>
    </xf>
    <xf numFmtId="0" fontId="5" fillId="15" borderId="93" xfId="0" applyFont="1" applyFill="1" applyBorder="1" applyAlignment="1">
      <alignment wrapText="1"/>
    </xf>
    <xf numFmtId="3" fontId="5" fillId="0" borderId="56" xfId="0" applyNumberFormat="1" applyFont="1" applyBorder="1" applyAlignment="1">
      <alignment horizontal="right"/>
    </xf>
    <xf numFmtId="3" fontId="5" fillId="15" borderId="91" xfId="0" applyNumberFormat="1" applyFont="1" applyFill="1" applyBorder="1"/>
    <xf numFmtId="3" fontId="5" fillId="0" borderId="73" xfId="0" applyNumberFormat="1" applyFont="1" applyBorder="1" applyAlignment="1">
      <alignment horizontal="right"/>
    </xf>
    <xf numFmtId="49" fontId="4" fillId="15" borderId="94" xfId="0" applyNumberFormat="1" applyFont="1" applyFill="1" applyBorder="1"/>
    <xf numFmtId="4" fontId="5" fillId="11" borderId="71" xfId="0" applyNumberFormat="1" applyFont="1" applyFill="1" applyBorder="1" applyAlignment="1">
      <alignment horizontal="center"/>
    </xf>
    <xf numFmtId="49" fontId="4" fillId="15" borderId="95" xfId="0" applyNumberFormat="1" applyFont="1" applyFill="1" applyBorder="1"/>
    <xf numFmtId="4" fontId="5" fillId="11" borderId="74" xfId="0" applyNumberFormat="1" applyFont="1" applyFill="1" applyBorder="1" applyAlignment="1">
      <alignment horizontal="center"/>
    </xf>
    <xf numFmtId="0" fontId="4" fillId="15" borderId="94" xfId="0" applyFont="1" applyFill="1" applyBorder="1"/>
    <xf numFmtId="0" fontId="5" fillId="11" borderId="71" xfId="0" applyFont="1" applyFill="1" applyBorder="1" applyAlignment="1">
      <alignment horizontal="center"/>
    </xf>
    <xf numFmtId="0" fontId="4" fillId="15" borderId="95" xfId="0" applyFont="1" applyFill="1" applyBorder="1"/>
    <xf numFmtId="0" fontId="5" fillId="11" borderId="74" xfId="0" applyFont="1" applyFill="1" applyBorder="1" applyAlignment="1">
      <alignment horizontal="center"/>
    </xf>
    <xf numFmtId="4" fontId="5" fillId="0" borderId="71" xfId="0" applyNumberFormat="1" applyFont="1" applyBorder="1" applyAlignment="1">
      <alignment horizontal="center"/>
    </xf>
    <xf numFmtId="0" fontId="4" fillId="0" borderId="95" xfId="0" applyFont="1" applyBorder="1"/>
    <xf numFmtId="4" fontId="5" fillId="0" borderId="74" xfId="0" applyNumberFormat="1" applyFont="1" applyBorder="1" applyAlignment="1">
      <alignment horizontal="center"/>
    </xf>
    <xf numFmtId="0" fontId="4" fillId="15" borderId="96" xfId="0" applyFont="1" applyFill="1" applyBorder="1"/>
    <xf numFmtId="0" fontId="5" fillId="0" borderId="71" xfId="0" applyFont="1" applyBorder="1" applyAlignment="1">
      <alignment horizontal="center"/>
    </xf>
    <xf numFmtId="0" fontId="4" fillId="0" borderId="97" xfId="0" applyFont="1" applyBorder="1"/>
    <xf numFmtId="0" fontId="5" fillId="0" borderId="77" xfId="0" applyFont="1" applyBorder="1" applyAlignment="1">
      <alignment horizontal="center"/>
    </xf>
    <xf numFmtId="3" fontId="5" fillId="11" borderId="30" xfId="0" applyNumberFormat="1" applyFont="1" applyFill="1" applyBorder="1" applyAlignment="1">
      <alignment horizontal="center"/>
    </xf>
    <xf numFmtId="49" fontId="4" fillId="15" borderId="61" xfId="0" applyNumberFormat="1" applyFont="1" applyFill="1" applyBorder="1"/>
    <xf numFmtId="3" fontId="5" fillId="15" borderId="39" xfId="0" applyNumberFormat="1" applyFont="1" applyFill="1" applyBorder="1" applyAlignment="1">
      <alignment horizontal="right"/>
    </xf>
    <xf numFmtId="0" fontId="5" fillId="0" borderId="71" xfId="0" applyFont="1" applyBorder="1"/>
    <xf numFmtId="49" fontId="4" fillId="11" borderId="95" xfId="0" applyNumberFormat="1" applyFont="1" applyFill="1" applyBorder="1"/>
    <xf numFmtId="0" fontId="5" fillId="0" borderId="77" xfId="0" applyFont="1" applyBorder="1"/>
    <xf numFmtId="4" fontId="4" fillId="0" borderId="71" xfId="0" applyNumberFormat="1" applyFont="1" applyFill="1" applyBorder="1" applyAlignment="1">
      <alignment horizontal="center"/>
    </xf>
    <xf numFmtId="4" fontId="4" fillId="0" borderId="74" xfId="0" applyNumberFormat="1" applyFont="1" applyFill="1" applyBorder="1" applyAlignment="1">
      <alignment horizontal="center"/>
    </xf>
    <xf numFmtId="49" fontId="4" fillId="15" borderId="64" xfId="0" applyNumberFormat="1" applyFont="1" applyFill="1" applyBorder="1"/>
    <xf numFmtId="0" fontId="4" fillId="15" borderId="84" xfId="0" applyFont="1" applyFill="1" applyBorder="1"/>
    <xf numFmtId="0" fontId="4" fillId="15" borderId="83" xfId="0" applyFont="1" applyFill="1" applyBorder="1"/>
    <xf numFmtId="3" fontId="5" fillId="15" borderId="98" xfId="0" applyNumberFormat="1" applyFont="1" applyFill="1" applyBorder="1"/>
    <xf numFmtId="3" fontId="4" fillId="15" borderId="79" xfId="0" applyNumberFormat="1" applyFont="1" applyFill="1" applyBorder="1"/>
    <xf numFmtId="3" fontId="27" fillId="15" borderId="95" xfId="0" applyNumberFormat="1" applyFont="1" applyFill="1" applyBorder="1"/>
    <xf numFmtId="3" fontId="5" fillId="0" borderId="50" xfId="0" applyNumberFormat="1" applyFont="1" applyFill="1" applyBorder="1" applyAlignment="1">
      <alignment vertical="center" wrapText="1"/>
    </xf>
    <xf numFmtId="3" fontId="5" fillId="15" borderId="29" xfId="0" applyNumberFormat="1" applyFont="1" applyFill="1" applyBorder="1"/>
    <xf numFmtId="3" fontId="4" fillId="15" borderId="23" xfId="0" applyNumberFormat="1" applyFont="1" applyFill="1" applyBorder="1"/>
    <xf numFmtId="3" fontId="4" fillId="15" borderId="35" xfId="0" applyNumberFormat="1" applyFont="1" applyFill="1" applyBorder="1"/>
    <xf numFmtId="0" fontId="5" fillId="15" borderId="11" xfId="0" applyFont="1" applyFill="1" applyBorder="1" applyAlignment="1" applyProtection="1">
      <alignment wrapText="1"/>
      <protection locked="0"/>
    </xf>
    <xf numFmtId="4" fontId="5" fillId="15" borderId="22" xfId="2" applyNumberFormat="1" applyFont="1" applyFill="1" applyBorder="1" applyAlignment="1" applyProtection="1">
      <alignment horizontal="center" vertical="center" wrapText="1"/>
      <protection locked="0"/>
    </xf>
    <xf numFmtId="49" fontId="28" fillId="15" borderId="61" xfId="0" applyNumberFormat="1" applyFont="1" applyFill="1" applyBorder="1"/>
    <xf numFmtId="0" fontId="5" fillId="15" borderId="22" xfId="0" applyFont="1" applyFill="1" applyBorder="1" applyAlignment="1">
      <alignment horizontal="left" wrapText="1"/>
    </xf>
    <xf numFmtId="4" fontId="5" fillId="0" borderId="8" xfId="0" applyNumberFormat="1" applyFont="1" applyFill="1" applyBorder="1"/>
    <xf numFmtId="0" fontId="30" fillId="15" borderId="55" xfId="0" applyFont="1" applyFill="1" applyBorder="1" applyAlignment="1">
      <alignment wrapText="1"/>
    </xf>
    <xf numFmtId="0" fontId="5" fillId="15" borderId="56" xfId="2" applyFont="1" applyFill="1" applyBorder="1" applyAlignment="1">
      <alignment horizontal="center" vertical="center" wrapText="1"/>
    </xf>
    <xf numFmtId="3" fontId="5" fillId="0" borderId="55" xfId="0" applyNumberFormat="1" applyFont="1" applyBorder="1"/>
    <xf numFmtId="0" fontId="5" fillId="15" borderId="73" xfId="2" applyFont="1" applyFill="1" applyBorder="1" applyAlignment="1">
      <alignment horizontal="center" vertical="center" wrapText="1"/>
    </xf>
    <xf numFmtId="3" fontId="5" fillId="0" borderId="72" xfId="0" applyNumberFormat="1" applyFont="1" applyBorder="1"/>
    <xf numFmtId="0" fontId="32" fillId="0" borderId="10" xfId="0" applyFont="1" applyBorder="1" applyAlignment="1">
      <alignment horizontal="center"/>
    </xf>
    <xf numFmtId="0" fontId="5" fillId="11" borderId="9" xfId="0" applyFont="1" applyFill="1" applyBorder="1" applyAlignment="1">
      <alignment horizontal="left" wrapText="1"/>
    </xf>
    <xf numFmtId="0" fontId="0" fillId="0" borderId="9" xfId="0" applyBorder="1" applyAlignment="1">
      <alignment horizontal="center"/>
    </xf>
    <xf numFmtId="3" fontId="22" fillId="0" borderId="8" xfId="0" applyNumberFormat="1" applyFont="1" applyBorder="1"/>
    <xf numFmtId="0" fontId="5" fillId="11" borderId="100" xfId="0" applyFont="1" applyFill="1" applyBorder="1" applyAlignment="1">
      <alignment horizontal="left" wrapText="1"/>
    </xf>
    <xf numFmtId="0" fontId="0" fillId="0" borderId="7" xfId="0" applyBorder="1" applyAlignment="1">
      <alignment horizontal="center"/>
    </xf>
    <xf numFmtId="3" fontId="4" fillId="0" borderId="41" xfId="0" applyNumberFormat="1" applyFont="1" applyFill="1" applyBorder="1"/>
    <xf numFmtId="3" fontId="22" fillId="0" borderId="44" xfId="0" applyNumberFormat="1" applyFont="1" applyBorder="1"/>
    <xf numFmtId="0" fontId="5" fillId="0" borderId="74" xfId="0" applyFont="1" applyBorder="1"/>
    <xf numFmtId="3" fontId="5" fillId="15" borderId="0" xfId="0" applyNumberFormat="1" applyFont="1" applyFill="1" applyBorder="1"/>
    <xf numFmtId="3" fontId="4" fillId="15" borderId="16" xfId="0" applyNumberFormat="1" applyFont="1" applyFill="1" applyBorder="1" applyAlignment="1">
      <alignment horizontal="right"/>
    </xf>
    <xf numFmtId="3" fontId="5" fillId="15" borderId="28" xfId="0" applyNumberFormat="1" applyFont="1" applyFill="1" applyBorder="1" applyAlignment="1">
      <alignment horizontal="right"/>
    </xf>
    <xf numFmtId="49" fontId="28" fillId="11" borderId="64" xfId="0" applyNumberFormat="1" applyFont="1" applyFill="1" applyBorder="1"/>
    <xf numFmtId="0" fontId="5" fillId="6" borderId="14" xfId="0" applyFont="1" applyFill="1" applyBorder="1" applyAlignment="1">
      <alignment horizontal="left"/>
    </xf>
    <xf numFmtId="3" fontId="5" fillId="15" borderId="28" xfId="0" applyNumberFormat="1" applyFont="1" applyFill="1" applyBorder="1"/>
    <xf numFmtId="3" fontId="5" fillId="0" borderId="40" xfId="0" applyNumberFormat="1" applyFont="1" applyFill="1" applyBorder="1" applyAlignment="1">
      <alignment vertical="center" wrapText="1"/>
    </xf>
    <xf numFmtId="3" fontId="5" fillId="0" borderId="78" xfId="0" applyNumberFormat="1" applyFont="1" applyBorder="1"/>
    <xf numFmtId="3" fontId="5" fillId="15" borderId="83" xfId="0" applyNumberFormat="1" applyFont="1" applyFill="1" applyBorder="1"/>
    <xf numFmtId="3" fontId="5" fillId="15" borderId="24" xfId="0" applyNumberFormat="1" applyFont="1" applyFill="1" applyBorder="1"/>
    <xf numFmtId="3" fontId="5" fillId="15" borderId="90" xfId="0" applyNumberFormat="1" applyFont="1" applyFill="1" applyBorder="1"/>
    <xf numFmtId="3" fontId="27" fillId="15" borderId="83" xfId="0" applyNumberFormat="1" applyFont="1" applyFill="1" applyBorder="1"/>
    <xf numFmtId="3" fontId="5" fillId="15" borderId="84" xfId="0" applyNumberFormat="1" applyFont="1" applyFill="1" applyBorder="1" applyAlignment="1">
      <alignment vertical="center" wrapText="1"/>
    </xf>
    <xf numFmtId="3" fontId="5" fillId="15" borderId="31" xfId="0" applyNumberFormat="1" applyFont="1" applyFill="1" applyBorder="1"/>
    <xf numFmtId="4" fontId="5" fillId="15" borderId="11" xfId="0" applyNumberFormat="1" applyFont="1" applyFill="1" applyBorder="1"/>
    <xf numFmtId="3" fontId="22" fillId="15" borderId="11" xfId="0" applyNumberFormat="1" applyFont="1" applyFill="1" applyBorder="1"/>
    <xf numFmtId="3" fontId="5" fillId="0" borderId="60" xfId="0" applyNumberFormat="1" applyFont="1" applyFill="1" applyBorder="1"/>
    <xf numFmtId="3" fontId="23" fillId="0" borderId="60" xfId="3" applyNumberFormat="1" applyFont="1" applyBorder="1" applyAlignment="1">
      <alignment vertical="center"/>
    </xf>
    <xf numFmtId="3" fontId="23" fillId="0" borderId="68" xfId="3" applyNumberFormat="1" applyFont="1" applyBorder="1" applyAlignment="1">
      <alignment vertical="center"/>
    </xf>
    <xf numFmtId="3" fontId="4" fillId="8" borderId="2" xfId="0" applyNumberFormat="1" applyFont="1" applyFill="1" applyBorder="1"/>
    <xf numFmtId="3" fontId="5" fillId="0" borderId="68" xfId="0" applyNumberFormat="1" applyFont="1" applyFill="1" applyBorder="1"/>
    <xf numFmtId="3" fontId="4" fillId="8" borderId="38" xfId="0" applyNumberFormat="1" applyFont="1" applyFill="1" applyBorder="1"/>
    <xf numFmtId="49" fontId="4" fillId="11" borderId="68" xfId="0" applyNumberFormat="1" applyFont="1" applyFill="1" applyBorder="1"/>
    <xf numFmtId="0" fontId="23" fillId="0" borderId="21" xfId="0" applyFont="1" applyBorder="1" applyAlignment="1">
      <alignment horizontal="center"/>
    </xf>
    <xf numFmtId="3" fontId="23" fillId="0" borderId="59" xfId="3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24" fillId="0" borderId="9" xfId="0" applyFont="1" applyBorder="1" applyAlignment="1">
      <alignment horizontal="center"/>
    </xf>
    <xf numFmtId="3" fontId="23" fillId="0" borderId="27" xfId="0" applyNumberFormat="1" applyFont="1" applyBorder="1" applyAlignment="1">
      <alignment vertical="center"/>
    </xf>
    <xf numFmtId="3" fontId="23" fillId="0" borderId="42" xfId="0" applyNumberFormat="1" applyFont="1" applyBorder="1" applyAlignment="1">
      <alignment vertical="center"/>
    </xf>
    <xf numFmtId="0" fontId="5" fillId="15" borderId="56" xfId="0" applyFont="1" applyFill="1" applyBorder="1" applyAlignment="1">
      <alignment horizontal="center" vertical="center"/>
    </xf>
    <xf numFmtId="0" fontId="5" fillId="15" borderId="56" xfId="0" applyNumberFormat="1" applyFont="1" applyFill="1" applyBorder="1" applyAlignment="1" applyProtection="1">
      <alignment horizontal="center" vertical="center" wrapText="1"/>
    </xf>
    <xf numFmtId="0" fontId="23" fillId="15" borderId="56" xfId="0" applyFont="1" applyFill="1" applyBorder="1" applyAlignment="1">
      <alignment horizontal="center"/>
    </xf>
    <xf numFmtId="3" fontId="23" fillId="15" borderId="71" xfId="3" applyNumberFormat="1" applyFont="1" applyFill="1" applyBorder="1" applyAlignment="1">
      <alignment vertical="center"/>
    </xf>
    <xf numFmtId="3" fontId="23" fillId="15" borderId="87" xfId="3" applyNumberFormat="1" applyFont="1" applyFill="1" applyBorder="1" applyAlignment="1">
      <alignment vertical="center"/>
    </xf>
    <xf numFmtId="0" fontId="5" fillId="15" borderId="73" xfId="0" applyFont="1" applyFill="1" applyBorder="1" applyAlignment="1">
      <alignment horizontal="center" vertical="center"/>
    </xf>
    <xf numFmtId="0" fontId="5" fillId="15" borderId="73" xfId="0" applyNumberFormat="1" applyFont="1" applyFill="1" applyBorder="1" applyAlignment="1" applyProtection="1">
      <alignment horizontal="center" vertical="center" wrapText="1"/>
    </xf>
    <xf numFmtId="0" fontId="23" fillId="15" borderId="73" xfId="0" applyFont="1" applyFill="1" applyBorder="1" applyAlignment="1">
      <alignment horizontal="center"/>
    </xf>
    <xf numFmtId="3" fontId="23" fillId="15" borderId="74" xfId="3" applyNumberFormat="1" applyFont="1" applyFill="1" applyBorder="1" applyAlignment="1">
      <alignment vertical="center"/>
    </xf>
    <xf numFmtId="3" fontId="29" fillId="15" borderId="99" xfId="3" applyNumberFormat="1" applyFont="1" applyFill="1" applyBorder="1" applyAlignment="1">
      <alignment vertical="center"/>
    </xf>
    <xf numFmtId="0" fontId="5" fillId="0" borderId="44" xfId="0" applyNumberFormat="1" applyFont="1" applyFill="1" applyBorder="1" applyAlignment="1" applyProtection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3" fontId="23" fillId="0" borderId="63" xfId="3" applyNumberFormat="1" applyFont="1" applyBorder="1" applyAlignment="1">
      <alignment vertical="center"/>
    </xf>
    <xf numFmtId="3" fontId="5" fillId="0" borderId="44" xfId="0" applyNumberFormat="1" applyFont="1" applyBorder="1"/>
    <xf numFmtId="4" fontId="14" fillId="0" borderId="101" xfId="0" applyNumberFormat="1" applyFont="1" applyBorder="1" applyAlignment="1">
      <alignment horizontal="center"/>
    </xf>
    <xf numFmtId="49" fontId="28" fillId="15" borderId="94" xfId="0" applyNumberFormat="1" applyFont="1" applyFill="1" applyBorder="1"/>
    <xf numFmtId="4" fontId="14" fillId="0" borderId="87" xfId="0" applyNumberFormat="1" applyFont="1" applyBorder="1" applyAlignment="1">
      <alignment horizontal="center"/>
    </xf>
    <xf numFmtId="49" fontId="28" fillId="15" borderId="95" xfId="0" applyNumberFormat="1" applyFont="1" applyFill="1" applyBorder="1"/>
    <xf numFmtId="4" fontId="14" fillId="0" borderId="99" xfId="0" applyNumberFormat="1" applyFont="1" applyBorder="1" applyAlignment="1">
      <alignment horizontal="center"/>
    </xf>
    <xf numFmtId="0" fontId="5" fillId="15" borderId="80" xfId="0" applyNumberFormat="1" applyFont="1" applyFill="1" applyBorder="1" applyAlignment="1" applyProtection="1">
      <alignment vertical="center" wrapText="1"/>
    </xf>
    <xf numFmtId="0" fontId="5" fillId="15" borderId="40" xfId="0" applyNumberFormat="1" applyFont="1" applyFill="1" applyBorder="1" applyAlignment="1" applyProtection="1">
      <alignment vertical="center" wrapText="1"/>
    </xf>
    <xf numFmtId="0" fontId="5" fillId="0" borderId="84" xfId="0" applyNumberFormat="1" applyFont="1" applyFill="1" applyBorder="1" applyAlignment="1" applyProtection="1">
      <alignment vertical="center" wrapText="1"/>
    </xf>
    <xf numFmtId="49" fontId="28" fillId="15" borderId="57" xfId="0" applyNumberFormat="1" applyFont="1" applyFill="1" applyBorder="1"/>
    <xf numFmtId="4" fontId="5" fillId="15" borderId="22" xfId="0" applyNumberFormat="1" applyFont="1" applyFill="1" applyBorder="1"/>
    <xf numFmtId="4" fontId="5" fillId="15" borderId="55" xfId="0" applyNumberFormat="1" applyFont="1" applyFill="1" applyBorder="1"/>
    <xf numFmtId="4" fontId="5" fillId="15" borderId="72" xfId="0" applyNumberFormat="1" applyFont="1" applyFill="1" applyBorder="1"/>
    <xf numFmtId="0" fontId="5" fillId="13" borderId="73" xfId="0" applyFont="1" applyFill="1" applyBorder="1" applyAlignment="1">
      <alignment horizontal="center"/>
    </xf>
    <xf numFmtId="0" fontId="5" fillId="16" borderId="11" xfId="0" applyFont="1" applyFill="1" applyBorder="1" applyAlignment="1">
      <alignment wrapText="1"/>
    </xf>
    <xf numFmtId="0" fontId="5" fillId="16" borderId="10" xfId="0" applyFont="1" applyFill="1" applyBorder="1" applyAlignment="1">
      <alignment horizontal="center"/>
    </xf>
    <xf numFmtId="0" fontId="5" fillId="15" borderId="22" xfId="0" applyFont="1" applyFill="1" applyBorder="1" applyAlignment="1">
      <alignment wrapText="1"/>
    </xf>
    <xf numFmtId="0" fontId="5" fillId="16" borderId="10" xfId="2" applyFont="1" applyFill="1" applyBorder="1" applyAlignment="1">
      <alignment horizontal="center" vertical="center" wrapText="1"/>
    </xf>
    <xf numFmtId="0" fontId="5" fillId="16" borderId="22" xfId="0" applyFont="1" applyFill="1" applyBorder="1" applyAlignment="1">
      <alignment wrapText="1"/>
    </xf>
    <xf numFmtId="0" fontId="5" fillId="16" borderId="21" xfId="0" applyFont="1" applyFill="1" applyBorder="1" applyAlignment="1">
      <alignment horizontal="center"/>
    </xf>
    <xf numFmtId="0" fontId="5" fillId="16" borderId="21" xfId="2" applyFont="1" applyFill="1" applyBorder="1" applyAlignment="1">
      <alignment horizontal="center"/>
    </xf>
    <xf numFmtId="3" fontId="5" fillId="16" borderId="22" xfId="0" applyNumberFormat="1" applyFont="1" applyFill="1" applyBorder="1"/>
    <xf numFmtId="0" fontId="5" fillId="16" borderId="10" xfId="0" applyFont="1" applyFill="1" applyBorder="1" applyAlignment="1">
      <alignment horizontal="center" vertical="top" wrapText="1"/>
    </xf>
    <xf numFmtId="0" fontId="4" fillId="16" borderId="10" xfId="0" applyFont="1" applyFill="1" applyBorder="1" applyAlignment="1">
      <alignment horizontal="center"/>
    </xf>
    <xf numFmtId="3" fontId="5" fillId="16" borderId="11" xfId="0" applyNumberFormat="1" applyFont="1" applyFill="1" applyBorder="1" applyAlignment="1">
      <alignment horizontal="right"/>
    </xf>
    <xf numFmtId="49" fontId="4" fillId="16" borderId="59" xfId="0" applyNumberFormat="1" applyFont="1" applyFill="1" applyBorder="1"/>
    <xf numFmtId="0" fontId="5" fillId="16" borderId="8" xfId="0" applyFont="1" applyFill="1" applyBorder="1" applyAlignment="1">
      <alignment wrapText="1"/>
    </xf>
    <xf numFmtId="0" fontId="5" fillId="16" borderId="9" xfId="0" applyFont="1" applyFill="1" applyBorder="1" applyAlignment="1">
      <alignment horizontal="center" vertical="top" wrapText="1"/>
    </xf>
    <xf numFmtId="0" fontId="5" fillId="16" borderId="9" xfId="0" applyFont="1" applyFill="1" applyBorder="1" applyAlignment="1">
      <alignment horizontal="center"/>
    </xf>
    <xf numFmtId="3" fontId="4" fillId="16" borderId="27" xfId="0" applyNumberFormat="1" applyFont="1" applyFill="1" applyBorder="1"/>
    <xf numFmtId="49" fontId="4" fillId="16" borderId="60" xfId="0" applyNumberFormat="1" applyFont="1" applyFill="1" applyBorder="1"/>
    <xf numFmtId="0" fontId="4" fillId="16" borderId="11" xfId="0" applyFont="1" applyFill="1" applyBorder="1" applyAlignment="1">
      <alignment wrapText="1"/>
    </xf>
    <xf numFmtId="0" fontId="5" fillId="16" borderId="9" xfId="2" applyFont="1" applyFill="1" applyBorder="1" applyAlignment="1">
      <alignment horizontal="center" vertical="center" wrapText="1"/>
    </xf>
    <xf numFmtId="3" fontId="4" fillId="16" borderId="29" xfId="0" applyNumberFormat="1" applyFont="1" applyFill="1" applyBorder="1"/>
    <xf numFmtId="3" fontId="5" fillId="16" borderId="11" xfId="0" applyNumberFormat="1" applyFont="1" applyFill="1" applyBorder="1"/>
    <xf numFmtId="3" fontId="5" fillId="16" borderId="10" xfId="0" applyNumberFormat="1" applyFont="1" applyFill="1" applyBorder="1"/>
    <xf numFmtId="4" fontId="5" fillId="16" borderId="29" xfId="0" applyNumberFormat="1" applyFont="1" applyFill="1" applyBorder="1" applyAlignment="1">
      <alignment horizontal="center"/>
    </xf>
    <xf numFmtId="0" fontId="4" fillId="16" borderId="11" xfId="0" applyFont="1" applyFill="1" applyBorder="1" applyAlignment="1">
      <alignment horizontal="left" wrapText="1"/>
    </xf>
    <xf numFmtId="4" fontId="5" fillId="16" borderId="11" xfId="0" applyNumberFormat="1" applyFont="1" applyFill="1" applyBorder="1"/>
    <xf numFmtId="49" fontId="4" fillId="16" borderId="61" xfId="0" applyNumberFormat="1" applyFont="1" applyFill="1" applyBorder="1"/>
    <xf numFmtId="0" fontId="20" fillId="16" borderId="11" xfId="0" applyFont="1" applyFill="1" applyBorder="1" applyAlignment="1">
      <alignment vertical="center" wrapText="1"/>
    </xf>
    <xf numFmtId="0" fontId="21" fillId="16" borderId="11" xfId="0" applyFont="1" applyFill="1" applyBorder="1" applyAlignment="1">
      <alignment vertical="center" wrapText="1"/>
    </xf>
    <xf numFmtId="0" fontId="5" fillId="16" borderId="10" xfId="0" applyFont="1" applyFill="1" applyBorder="1" applyAlignment="1" applyProtection="1">
      <alignment horizontal="center"/>
      <protection locked="0"/>
    </xf>
    <xf numFmtId="0" fontId="5" fillId="16" borderId="50" xfId="0" applyFont="1" applyFill="1" applyBorder="1" applyAlignment="1">
      <alignment wrapText="1"/>
    </xf>
    <xf numFmtId="0" fontId="22" fillId="16" borderId="10" xfId="0" applyFont="1" applyFill="1" applyBorder="1" applyAlignment="1">
      <alignment horizontal="center"/>
    </xf>
    <xf numFmtId="3" fontId="22" fillId="16" borderId="11" xfId="0" applyNumberFormat="1" applyFont="1" applyFill="1" applyBorder="1" applyAlignment="1">
      <alignment horizontal="right"/>
    </xf>
    <xf numFmtId="3" fontId="25" fillId="16" borderId="29" xfId="0" applyNumberFormat="1" applyFont="1" applyFill="1" applyBorder="1" applyAlignment="1">
      <alignment horizontal="right"/>
    </xf>
    <xf numFmtId="49" fontId="4" fillId="11" borderId="30" xfId="0" applyNumberFormat="1" applyFont="1" applyFill="1" applyBorder="1"/>
    <xf numFmtId="49" fontId="4" fillId="16" borderId="30" xfId="0" applyNumberFormat="1" applyFont="1" applyFill="1" applyBorder="1"/>
    <xf numFmtId="0" fontId="4" fillId="16" borderId="28" xfId="0" applyFont="1" applyFill="1" applyBorder="1"/>
    <xf numFmtId="0" fontId="5" fillId="16" borderId="57" xfId="0" applyFont="1" applyFill="1" applyBorder="1" applyAlignment="1">
      <alignment wrapText="1"/>
    </xf>
    <xf numFmtId="0" fontId="5" fillId="0" borderId="58" xfId="0" applyFont="1" applyBorder="1" applyAlignment="1">
      <alignment wrapText="1"/>
    </xf>
    <xf numFmtId="49" fontId="4" fillId="16" borderId="95" xfId="0" applyNumberFormat="1" applyFont="1" applyFill="1" applyBorder="1"/>
    <xf numFmtId="0" fontId="5" fillId="16" borderId="72" xfId="0" applyFont="1" applyFill="1" applyBorder="1" applyAlignment="1">
      <alignment wrapText="1"/>
    </xf>
    <xf numFmtId="3" fontId="22" fillId="0" borderId="8" xfId="0" applyNumberFormat="1" applyFont="1" applyBorder="1" applyAlignment="1">
      <alignment horizontal="right"/>
    </xf>
    <xf numFmtId="0" fontId="5" fillId="16" borderId="73" xfId="0" applyFont="1" applyFill="1" applyBorder="1" applyAlignment="1">
      <alignment horizontal="center"/>
    </xf>
    <xf numFmtId="0" fontId="22" fillId="16" borderId="73" xfId="0" applyFont="1" applyFill="1" applyBorder="1" applyAlignment="1">
      <alignment horizontal="center"/>
    </xf>
    <xf numFmtId="3" fontId="22" fillId="16" borderId="72" xfId="0" applyNumberFormat="1" applyFont="1" applyFill="1" applyBorder="1" applyAlignment="1">
      <alignment horizontal="right"/>
    </xf>
    <xf numFmtId="49" fontId="4" fillId="16" borderId="64" xfId="0" applyNumberFormat="1" applyFont="1" applyFill="1" applyBorder="1"/>
    <xf numFmtId="0" fontId="5" fillId="16" borderId="58" xfId="0" applyFont="1" applyFill="1" applyBorder="1" applyAlignment="1">
      <alignment wrapText="1"/>
    </xf>
    <xf numFmtId="0" fontId="22" fillId="16" borderId="9" xfId="0" applyFont="1" applyFill="1" applyBorder="1" applyAlignment="1">
      <alignment horizontal="center"/>
    </xf>
    <xf numFmtId="3" fontId="25" fillId="16" borderId="27" xfId="0" applyNumberFormat="1" applyFont="1" applyFill="1" applyBorder="1" applyAlignment="1">
      <alignment horizontal="right"/>
    </xf>
    <xf numFmtId="3" fontId="22" fillId="16" borderId="8" xfId="0" applyNumberFormat="1" applyFont="1" applyFill="1" applyBorder="1" applyAlignment="1">
      <alignment horizontal="right"/>
    </xf>
    <xf numFmtId="49" fontId="28" fillId="16" borderId="102" xfId="0" applyNumberFormat="1" applyFont="1" applyFill="1" applyBorder="1"/>
    <xf numFmtId="0" fontId="33" fillId="16" borderId="91" xfId="0" applyFont="1" applyFill="1" applyBorder="1" applyAlignment="1">
      <alignment wrapText="1"/>
    </xf>
    <xf numFmtId="0" fontId="33" fillId="16" borderId="73" xfId="0" applyFont="1" applyFill="1" applyBorder="1" applyAlignment="1">
      <alignment horizontal="center"/>
    </xf>
    <xf numFmtId="0" fontId="33" fillId="16" borderId="58" xfId="0" applyFont="1" applyFill="1" applyBorder="1" applyAlignment="1">
      <alignment wrapText="1"/>
    </xf>
    <xf numFmtId="0" fontId="33" fillId="16" borderId="9" xfId="0" applyFont="1" applyFill="1" applyBorder="1" applyAlignment="1">
      <alignment horizontal="center"/>
    </xf>
    <xf numFmtId="0" fontId="5" fillId="16" borderId="91" xfId="0" applyFont="1" applyFill="1" applyBorder="1" applyAlignment="1">
      <alignment wrapText="1"/>
    </xf>
    <xf numFmtId="3" fontId="33" fillId="16" borderId="8" xfId="0" applyNumberFormat="1" applyFont="1" applyFill="1" applyBorder="1" applyAlignment="1">
      <alignment horizontal="right"/>
    </xf>
    <xf numFmtId="0" fontId="5" fillId="0" borderId="73" xfId="0" applyFont="1" applyBorder="1" applyAlignment="1">
      <alignment horizontal="center"/>
    </xf>
    <xf numFmtId="0" fontId="22" fillId="0" borderId="73" xfId="0" applyFont="1" applyBorder="1" applyAlignment="1">
      <alignment horizontal="center"/>
    </xf>
    <xf numFmtId="3" fontId="25" fillId="0" borderId="74" xfId="0" applyNumberFormat="1" applyFont="1" applyBorder="1" applyAlignment="1">
      <alignment horizontal="right"/>
    </xf>
    <xf numFmtId="3" fontId="22" fillId="0" borderId="83" xfId="0" applyNumberFormat="1" applyFont="1" applyBorder="1" applyAlignment="1">
      <alignment horizontal="right"/>
    </xf>
    <xf numFmtId="49" fontId="4" fillId="11" borderId="97" xfId="0" applyNumberFormat="1" applyFont="1" applyFill="1" applyBorder="1"/>
    <xf numFmtId="0" fontId="5" fillId="0" borderId="103" xfId="0" applyFont="1" applyBorder="1" applyAlignment="1">
      <alignment wrapText="1"/>
    </xf>
    <xf numFmtId="0" fontId="5" fillId="0" borderId="75" xfId="0" applyFont="1" applyBorder="1" applyAlignment="1">
      <alignment horizontal="center"/>
    </xf>
    <xf numFmtId="0" fontId="22" fillId="0" borderId="75" xfId="0" applyFont="1" applyBorder="1" applyAlignment="1">
      <alignment horizontal="center"/>
    </xf>
    <xf numFmtId="3" fontId="25" fillId="0" borderId="77" xfId="0" applyNumberFormat="1" applyFont="1" applyBorder="1" applyAlignment="1">
      <alignment horizontal="right"/>
    </xf>
    <xf numFmtId="3" fontId="22" fillId="0" borderId="104" xfId="0" applyNumberFormat="1" applyFont="1" applyBorder="1" applyAlignment="1">
      <alignment horizontal="right"/>
    </xf>
    <xf numFmtId="3" fontId="5" fillId="0" borderId="75" xfId="0" applyNumberFormat="1" applyFont="1" applyFill="1" applyBorder="1" applyAlignment="1">
      <alignment horizontal="right"/>
    </xf>
    <xf numFmtId="4" fontId="4" fillId="0" borderId="77" xfId="0" applyNumberFormat="1" applyFont="1" applyFill="1" applyBorder="1" applyAlignment="1">
      <alignment horizontal="center"/>
    </xf>
    <xf numFmtId="0" fontId="5" fillId="11" borderId="72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3" fontId="4" fillId="16" borderId="74" xfId="0" applyNumberFormat="1" applyFont="1" applyFill="1" applyBorder="1"/>
    <xf numFmtId="3" fontId="5" fillId="16" borderId="83" xfId="0" applyNumberFormat="1" applyFont="1" applyFill="1" applyBorder="1"/>
    <xf numFmtId="49" fontId="4" fillId="16" borderId="94" xfId="0" applyNumberFormat="1" applyFont="1" applyFill="1" applyBorder="1"/>
    <xf numFmtId="0" fontId="5" fillId="16" borderId="84" xfId="0" applyFont="1" applyFill="1" applyBorder="1" applyAlignment="1">
      <alignment wrapText="1"/>
    </xf>
    <xf numFmtId="0" fontId="5" fillId="11" borderId="8" xfId="0" applyFont="1" applyFill="1" applyBorder="1" applyAlignment="1">
      <alignment horizontal="left" vertical="top" wrapText="1"/>
    </xf>
    <xf numFmtId="0" fontId="5" fillId="16" borderId="72" xfId="0" applyFont="1" applyFill="1" applyBorder="1" applyAlignment="1" applyProtection="1">
      <alignment wrapText="1"/>
      <protection locked="0"/>
    </xf>
    <xf numFmtId="0" fontId="5" fillId="16" borderId="73" xfId="0" applyFont="1" applyFill="1" applyBorder="1" applyAlignment="1">
      <alignment horizontal="center" vertical="top" wrapText="1"/>
    </xf>
    <xf numFmtId="0" fontId="5" fillId="16" borderId="73" xfId="0" applyFont="1" applyFill="1" applyBorder="1" applyAlignment="1" applyProtection="1">
      <alignment horizontal="center"/>
      <protection locked="0"/>
    </xf>
    <xf numFmtId="4" fontId="4" fillId="6" borderId="27" xfId="0" applyNumberFormat="1" applyFont="1" applyFill="1" applyBorder="1" applyAlignment="1">
      <alignment horizontal="center"/>
    </xf>
    <xf numFmtId="0" fontId="5" fillId="16" borderId="8" xfId="0" applyFont="1" applyFill="1" applyBorder="1" applyAlignment="1" applyProtection="1">
      <alignment wrapText="1"/>
      <protection locked="0"/>
    </xf>
    <xf numFmtId="0" fontId="5" fillId="0" borderId="104" xfId="0" applyFont="1" applyFill="1" applyBorder="1" applyAlignment="1">
      <alignment horizontal="left" vertical="top" wrapText="1"/>
    </xf>
    <xf numFmtId="0" fontId="5" fillId="16" borderId="72" xfId="0" applyFont="1" applyFill="1" applyBorder="1" applyAlignment="1">
      <alignment horizontal="left" vertical="top" wrapText="1"/>
    </xf>
    <xf numFmtId="0" fontId="5" fillId="16" borderId="22" xfId="0" applyFont="1" applyFill="1" applyBorder="1" applyAlignment="1">
      <alignment horizontal="left" vertical="top" wrapText="1"/>
    </xf>
    <xf numFmtId="0" fontId="5" fillId="16" borderId="84" xfId="0" applyFont="1" applyFill="1" applyBorder="1" applyAlignment="1">
      <alignment horizontal="left" vertical="top" wrapText="1"/>
    </xf>
    <xf numFmtId="0" fontId="5" fillId="0" borderId="73" xfId="0" applyFont="1" applyFill="1" applyBorder="1" applyAlignment="1">
      <alignment horizontal="center"/>
    </xf>
    <xf numFmtId="3" fontId="4" fillId="0" borderId="74" xfId="0" applyNumberFormat="1" applyFont="1" applyFill="1" applyBorder="1"/>
    <xf numFmtId="49" fontId="4" fillId="11" borderId="105" xfId="0" applyNumberFormat="1" applyFont="1" applyFill="1" applyBorder="1"/>
    <xf numFmtId="0" fontId="5" fillId="16" borderId="107" xfId="0" applyFont="1" applyFill="1" applyBorder="1" applyAlignment="1">
      <alignment horizontal="left" vertical="top" wrapText="1"/>
    </xf>
    <xf numFmtId="0" fontId="5" fillId="0" borderId="106" xfId="0" applyFont="1" applyFill="1" applyBorder="1" applyAlignment="1">
      <alignment horizontal="left" vertical="top" wrapText="1"/>
    </xf>
    <xf numFmtId="0" fontId="5" fillId="0" borderId="75" xfId="0" applyFont="1" applyFill="1" applyBorder="1" applyAlignment="1">
      <alignment horizontal="center" vertical="top" wrapText="1"/>
    </xf>
    <xf numFmtId="0" fontId="5" fillId="0" borderId="75" xfId="0" applyFont="1" applyFill="1" applyBorder="1" applyAlignment="1">
      <alignment horizontal="center"/>
    </xf>
    <xf numFmtId="3" fontId="4" fillId="0" borderId="77" xfId="0" applyNumberFormat="1" applyFont="1" applyFill="1" applyBorder="1"/>
    <xf numFmtId="3" fontId="5" fillId="0" borderId="78" xfId="0" applyNumberFormat="1" applyFont="1" applyFill="1" applyBorder="1" applyAlignment="1">
      <alignment horizontal="right"/>
    </xf>
    <xf numFmtId="0" fontId="5" fillId="16" borderId="8" xfId="0" applyFont="1" applyFill="1" applyBorder="1" applyAlignment="1">
      <alignment horizontal="left" vertical="top" wrapText="1"/>
    </xf>
    <xf numFmtId="0" fontId="5" fillId="11" borderId="72" xfId="0" applyFont="1" applyFill="1" applyBorder="1" applyAlignment="1">
      <alignment horizontal="left" vertical="top" wrapText="1"/>
    </xf>
    <xf numFmtId="0" fontId="5" fillId="11" borderId="73" xfId="0" applyFont="1" applyFill="1" applyBorder="1" applyAlignment="1">
      <alignment horizontal="center" vertical="top" wrapText="1"/>
    </xf>
    <xf numFmtId="0" fontId="5" fillId="11" borderId="73" xfId="0" applyFont="1" applyFill="1" applyBorder="1" applyAlignment="1">
      <alignment horizontal="center"/>
    </xf>
    <xf numFmtId="3" fontId="5" fillId="0" borderId="83" xfId="0" applyNumberFormat="1" applyFont="1" applyFill="1" applyBorder="1" applyAlignment="1">
      <alignment horizontal="right"/>
    </xf>
    <xf numFmtId="3" fontId="4" fillId="16" borderId="79" xfId="0" applyNumberFormat="1" applyFont="1" applyFill="1" applyBorder="1"/>
    <xf numFmtId="3" fontId="5" fillId="16" borderId="83" xfId="0" applyNumberFormat="1" applyFont="1" applyFill="1" applyBorder="1" applyAlignment="1">
      <alignment horizontal="right"/>
    </xf>
    <xf numFmtId="3" fontId="27" fillId="16" borderId="83" xfId="0" applyNumberFormat="1" applyFont="1" applyFill="1" applyBorder="1" applyAlignment="1">
      <alignment horizontal="right"/>
    </xf>
    <xf numFmtId="3" fontId="27" fillId="16" borderId="83" xfId="0" applyNumberFormat="1" applyFont="1" applyFill="1" applyBorder="1"/>
    <xf numFmtId="3" fontId="25" fillId="16" borderId="79" xfId="0" applyNumberFormat="1" applyFont="1" applyFill="1" applyBorder="1" applyAlignment="1">
      <alignment horizontal="right"/>
    </xf>
    <xf numFmtId="3" fontId="22" fillId="16" borderId="83" xfId="0" applyNumberFormat="1" applyFont="1" applyFill="1" applyBorder="1" applyAlignment="1">
      <alignment horizontal="right"/>
    </xf>
    <xf numFmtId="3" fontId="25" fillId="16" borderId="74" xfId="0" applyNumberFormat="1" applyFont="1" applyFill="1" applyBorder="1" applyAlignment="1">
      <alignment horizontal="right"/>
    </xf>
    <xf numFmtId="3" fontId="28" fillId="16" borderId="27" xfId="0" applyNumberFormat="1" applyFont="1" applyFill="1" applyBorder="1" applyAlignment="1">
      <alignment horizontal="right"/>
    </xf>
    <xf numFmtId="3" fontId="28" fillId="16" borderId="79" xfId="0" applyNumberFormat="1" applyFont="1" applyFill="1" applyBorder="1" applyAlignment="1">
      <alignment horizontal="right"/>
    </xf>
    <xf numFmtId="3" fontId="33" fillId="16" borderId="83" xfId="0" applyNumberFormat="1" applyFont="1" applyFill="1" applyBorder="1" applyAlignment="1">
      <alignment horizontal="right"/>
    </xf>
    <xf numFmtId="3" fontId="5" fillId="15" borderId="11" xfId="0" applyNumberFormat="1" applyFont="1" applyFill="1" applyBorder="1" applyAlignment="1">
      <alignment vertical="center" wrapText="1"/>
    </xf>
    <xf numFmtId="3" fontId="5" fillId="16" borderId="11" xfId="0" applyNumberFormat="1" applyFont="1" applyFill="1" applyBorder="1" applyAlignment="1">
      <alignment vertical="center" wrapText="1"/>
    </xf>
    <xf numFmtId="3" fontId="5" fillId="16" borderId="39" xfId="0" applyNumberFormat="1" applyFont="1" applyFill="1" applyBorder="1"/>
    <xf numFmtId="3" fontId="5" fillId="16" borderId="50" xfId="0" applyNumberFormat="1" applyFont="1" applyFill="1" applyBorder="1"/>
    <xf numFmtId="0" fontId="5" fillId="15" borderId="72" xfId="0" applyFont="1" applyFill="1" applyBorder="1" applyAlignment="1">
      <alignment horizontal="left" wrapText="1"/>
    </xf>
    <xf numFmtId="0" fontId="0" fillId="0" borderId="73" xfId="0" applyBorder="1" applyAlignment="1">
      <alignment horizontal="center"/>
    </xf>
    <xf numFmtId="3" fontId="22" fillId="0" borderId="72" xfId="0" applyNumberFormat="1" applyFont="1" applyBorder="1"/>
    <xf numFmtId="3" fontId="5" fillId="0" borderId="73" xfId="0" applyNumberFormat="1" applyFont="1" applyFill="1" applyBorder="1"/>
    <xf numFmtId="0" fontId="5" fillId="15" borderId="24" xfId="0" applyFont="1" applyFill="1" applyBorder="1" applyAlignment="1">
      <alignment horizontal="left" wrapText="1"/>
    </xf>
    <xf numFmtId="0" fontId="5" fillId="11" borderId="90" xfId="0" applyFont="1" applyFill="1" applyBorder="1" applyAlignment="1">
      <alignment horizontal="left" wrapText="1"/>
    </xf>
    <xf numFmtId="4" fontId="5" fillId="16" borderId="50" xfId="0" applyNumberFormat="1" applyFont="1" applyFill="1" applyBorder="1"/>
    <xf numFmtId="0" fontId="0" fillId="0" borderId="45" xfId="0" applyBorder="1"/>
    <xf numFmtId="0" fontId="4" fillId="16" borderId="30" xfId="0" applyFont="1" applyFill="1" applyBorder="1"/>
    <xf numFmtId="0" fontId="4" fillId="16" borderId="60" xfId="0" applyFont="1" applyFill="1" applyBorder="1"/>
    <xf numFmtId="3" fontId="5" fillId="0" borderId="22" xfId="0" applyNumberFormat="1" applyFont="1" applyFill="1" applyBorder="1" applyAlignment="1">
      <alignment vertical="center" wrapText="1"/>
    </xf>
    <xf numFmtId="3" fontId="5" fillId="16" borderId="29" xfId="0" applyNumberFormat="1" applyFont="1" applyFill="1" applyBorder="1" applyAlignment="1">
      <alignment horizontal="center"/>
    </xf>
    <xf numFmtId="3" fontId="5" fillId="16" borderId="39" xfId="0" applyNumberFormat="1" applyFont="1" applyFill="1" applyBorder="1" applyAlignment="1">
      <alignment horizontal="right"/>
    </xf>
    <xf numFmtId="3" fontId="5" fillId="16" borderId="29" xfId="0" applyNumberFormat="1" applyFont="1" applyFill="1" applyBorder="1" applyAlignment="1">
      <alignment horizontal="right"/>
    </xf>
    <xf numFmtId="49" fontId="4" fillId="15" borderId="30" xfId="0" applyNumberFormat="1" applyFont="1" applyFill="1" applyBorder="1"/>
    <xf numFmtId="3" fontId="25" fillId="16" borderId="39" xfId="0" applyNumberFormat="1" applyFont="1" applyFill="1" applyBorder="1" applyAlignment="1">
      <alignment horizontal="right"/>
    </xf>
    <xf numFmtId="3" fontId="22" fillId="16" borderId="104" xfId="0" applyNumberFormat="1" applyFont="1" applyFill="1" applyBorder="1" applyAlignment="1">
      <alignment horizontal="right"/>
    </xf>
    <xf numFmtId="3" fontId="22" fillId="16" borderId="84" xfId="0" applyNumberFormat="1" applyFont="1" applyFill="1" applyBorder="1" applyAlignment="1">
      <alignment horizontal="right"/>
    </xf>
    <xf numFmtId="49" fontId="4" fillId="16" borderId="42" xfId="0" applyNumberFormat="1" applyFont="1" applyFill="1" applyBorder="1"/>
    <xf numFmtId="49" fontId="28" fillId="16" borderId="64" xfId="0" applyNumberFormat="1" applyFont="1" applyFill="1" applyBorder="1"/>
    <xf numFmtId="0" fontId="21" fillId="11" borderId="8" xfId="0" applyFont="1" applyFill="1" applyBorder="1" applyAlignment="1">
      <alignment vertical="center" wrapText="1"/>
    </xf>
    <xf numFmtId="0" fontId="4" fillId="16" borderId="95" xfId="0" applyFont="1" applyFill="1" applyBorder="1"/>
    <xf numFmtId="0" fontId="5" fillId="16" borderId="72" xfId="0" applyFont="1" applyFill="1" applyBorder="1" applyAlignment="1">
      <alignment horizontal="left" wrapText="1"/>
    </xf>
    <xf numFmtId="0" fontId="8" fillId="16" borderId="73" xfId="0" applyFont="1" applyFill="1" applyBorder="1" applyAlignment="1">
      <alignment horizontal="center"/>
    </xf>
    <xf numFmtId="3" fontId="5" fillId="16" borderId="72" xfId="0" applyNumberFormat="1" applyFont="1" applyFill="1" applyBorder="1"/>
    <xf numFmtId="3" fontId="27" fillId="0" borderId="29" xfId="0" applyNumberFormat="1" applyFont="1" applyBorder="1"/>
    <xf numFmtId="0" fontId="5" fillId="16" borderId="11" xfId="0" applyNumberFormat="1" applyFont="1" applyFill="1" applyBorder="1" applyAlignment="1" applyProtection="1">
      <alignment vertical="center" wrapText="1"/>
    </xf>
    <xf numFmtId="0" fontId="5" fillId="16" borderId="10" xfId="0" applyFont="1" applyFill="1" applyBorder="1" applyAlignment="1">
      <alignment horizontal="center" vertical="center"/>
    </xf>
    <xf numFmtId="0" fontId="5" fillId="16" borderId="10" xfId="0" applyNumberFormat="1" applyFont="1" applyFill="1" applyBorder="1" applyAlignment="1" applyProtection="1">
      <alignment horizontal="center" vertical="center" wrapText="1"/>
    </xf>
    <xf numFmtId="3" fontId="5" fillId="16" borderId="29" xfId="0" applyNumberFormat="1" applyFont="1" applyFill="1" applyBorder="1"/>
    <xf numFmtId="3" fontId="5" fillId="16" borderId="60" xfId="0" applyNumberFormat="1" applyFont="1" applyFill="1" applyBorder="1"/>
    <xf numFmtId="0" fontId="5" fillId="16" borderId="29" xfId="0" applyFont="1" applyFill="1" applyBorder="1"/>
    <xf numFmtId="3" fontId="4" fillId="15" borderId="5" xfId="0" applyNumberFormat="1" applyFont="1" applyFill="1" applyBorder="1"/>
    <xf numFmtId="0" fontId="5" fillId="16" borderId="11" xfId="0" applyFont="1" applyFill="1" applyBorder="1" applyAlignment="1">
      <alignment vertical="center" wrapText="1"/>
    </xf>
    <xf numFmtId="0" fontId="5" fillId="16" borderId="5" xfId="0" applyFont="1" applyFill="1" applyBorder="1" applyAlignment="1">
      <alignment horizontal="center"/>
    </xf>
    <xf numFmtId="3" fontId="4" fillId="16" borderId="5" xfId="0" applyNumberFormat="1" applyFont="1" applyFill="1" applyBorder="1"/>
    <xf numFmtId="0" fontId="5" fillId="16" borderId="22" xfId="0" applyNumberFormat="1" applyFont="1" applyFill="1" applyBorder="1" applyAlignment="1" applyProtection="1">
      <alignment vertical="center" wrapText="1"/>
    </xf>
    <xf numFmtId="0" fontId="5" fillId="16" borderId="21" xfId="0" applyFont="1" applyFill="1" applyBorder="1" applyAlignment="1">
      <alignment horizontal="center" vertical="center"/>
    </xf>
    <xf numFmtId="0" fontId="12" fillId="16" borderId="21" xfId="0" applyNumberFormat="1" applyFont="1" applyFill="1" applyBorder="1" applyAlignment="1" applyProtection="1">
      <alignment horizontal="center" vertical="center" wrapText="1"/>
    </xf>
    <xf numFmtId="0" fontId="23" fillId="16" borderId="16" xfId="0" applyFont="1" applyFill="1" applyBorder="1" applyAlignment="1">
      <alignment horizontal="center"/>
    </xf>
    <xf numFmtId="3" fontId="23" fillId="16" borderId="39" xfId="3" applyNumberFormat="1" applyFont="1" applyFill="1" applyBorder="1" applyAlignment="1">
      <alignment vertical="center"/>
    </xf>
    <xf numFmtId="3" fontId="23" fillId="16" borderId="61" xfId="3" applyNumberFormat="1" applyFont="1" applyFill="1" applyBorder="1" applyAlignment="1">
      <alignment vertical="center"/>
    </xf>
    <xf numFmtId="0" fontId="4" fillId="16" borderId="64" xfId="0" applyFont="1" applyFill="1" applyBorder="1"/>
    <xf numFmtId="0" fontId="5" fillId="16" borderId="8" xfId="0" applyFont="1" applyFill="1" applyBorder="1" applyAlignment="1">
      <alignment horizontal="left" wrapText="1"/>
    </xf>
    <xf numFmtId="0" fontId="8" fillId="16" borderId="9" xfId="0" applyFont="1" applyFill="1" applyBorder="1" applyAlignment="1">
      <alignment horizontal="center"/>
    </xf>
    <xf numFmtId="3" fontId="5" fillId="16" borderId="8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2" fillId="9" borderId="17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4" fillId="10" borderId="36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3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4" fontId="4" fillId="10" borderId="1" xfId="0" applyNumberFormat="1" applyFont="1" applyFill="1" applyBorder="1" applyAlignment="1">
      <alignment horizontal="center"/>
    </xf>
    <xf numFmtId="4" fontId="4" fillId="10" borderId="37" xfId="0" applyNumberFormat="1" applyFont="1" applyFill="1" applyBorder="1" applyAlignment="1">
      <alignment horizontal="center"/>
    </xf>
  </cellXfs>
  <cellStyles count="4">
    <cellStyle name="Měna" xfId="1" builtinId="4"/>
    <cellStyle name="Normální" xfId="0" builtinId="0"/>
    <cellStyle name="normální 3" xfId="3"/>
    <cellStyle name="normální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0"/>
  <sheetViews>
    <sheetView tabSelected="1" zoomScale="90" zoomScaleNormal="90" workbookViewId="0">
      <selection activeCell="A487" sqref="A487:XFD487"/>
    </sheetView>
  </sheetViews>
  <sheetFormatPr defaultRowHeight="15" x14ac:dyDescent="0.25"/>
  <cols>
    <col min="1" max="1" width="2" customWidth="1"/>
    <col min="2" max="2" width="9.7109375" style="110" customWidth="1"/>
    <col min="3" max="3" width="53.42578125" style="111" customWidth="1"/>
    <col min="4" max="4" width="9" style="112" customWidth="1"/>
    <col min="5" max="5" width="13.140625" style="112" customWidth="1"/>
    <col min="6" max="6" width="5.5703125" style="112" customWidth="1"/>
    <col min="7" max="7" width="17" style="113" customWidth="1"/>
    <col min="8" max="8" width="16" style="113" customWidth="1"/>
    <col min="9" max="9" width="13.85546875" style="113" customWidth="1"/>
    <col min="10" max="10" width="11.5703125" style="112" customWidth="1"/>
  </cols>
  <sheetData>
    <row r="1" spans="2:10" ht="22.5" customHeight="1" thickBot="1" x14ac:dyDescent="0.35">
      <c r="B1" s="852" t="s">
        <v>253</v>
      </c>
      <c r="C1" s="853"/>
      <c r="D1" s="853"/>
      <c r="E1" s="853"/>
      <c r="F1" s="853"/>
      <c r="G1" s="853"/>
      <c r="H1" s="853"/>
      <c r="I1" s="853"/>
      <c r="J1" s="853"/>
    </row>
    <row r="2" spans="2:10" ht="15" customHeight="1" thickBot="1" x14ac:dyDescent="0.3">
      <c r="B2" s="118" t="s">
        <v>0</v>
      </c>
      <c r="C2" s="1" t="s">
        <v>1</v>
      </c>
      <c r="D2" s="2"/>
      <c r="E2" s="3"/>
      <c r="F2" s="2"/>
      <c r="G2" s="4" t="s">
        <v>2</v>
      </c>
      <c r="H2" s="5"/>
      <c r="I2" s="6"/>
      <c r="J2" s="119"/>
    </row>
    <row r="3" spans="2:10" ht="15" customHeight="1" x14ac:dyDescent="0.25">
      <c r="B3" s="368"/>
      <c r="C3" s="295" t="s">
        <v>254</v>
      </c>
      <c r="D3" s="7"/>
      <c r="E3" s="8"/>
      <c r="F3" s="9"/>
      <c r="G3" s="355">
        <v>741874090</v>
      </c>
      <c r="H3" s="178"/>
      <c r="I3" s="10"/>
      <c r="J3" s="120"/>
    </row>
    <row r="4" spans="2:10" ht="15" customHeight="1" x14ac:dyDescent="0.25">
      <c r="B4" s="316"/>
      <c r="C4" s="295" t="s">
        <v>255</v>
      </c>
      <c r="D4" s="11"/>
      <c r="E4" s="12"/>
      <c r="F4" s="13"/>
      <c r="G4" s="828">
        <v>255000000</v>
      </c>
      <c r="H4" s="15"/>
      <c r="I4" s="14"/>
      <c r="J4" s="121"/>
    </row>
    <row r="5" spans="2:10" ht="15" customHeight="1" x14ac:dyDescent="0.25">
      <c r="B5" s="316"/>
      <c r="C5" s="295" t="s">
        <v>256</v>
      </c>
      <c r="D5" s="11"/>
      <c r="E5" s="12"/>
      <c r="F5" s="13"/>
      <c r="G5" s="356">
        <v>143017828</v>
      </c>
      <c r="H5" s="15"/>
      <c r="I5" s="15"/>
      <c r="J5" s="122"/>
    </row>
    <row r="6" spans="2:10" ht="15" customHeight="1" thickBot="1" x14ac:dyDescent="0.3">
      <c r="B6" s="369"/>
      <c r="C6" s="363" t="s">
        <v>804</v>
      </c>
      <c r="D6" s="16"/>
      <c r="E6" s="17"/>
      <c r="F6" s="18"/>
      <c r="G6" s="357">
        <f>G3+G4+G5</f>
        <v>1139891918</v>
      </c>
      <c r="H6" s="19"/>
      <c r="I6" s="19"/>
      <c r="J6" s="123"/>
    </row>
    <row r="7" spans="2:10" ht="15" customHeight="1" x14ac:dyDescent="0.25">
      <c r="B7" s="370" t="s">
        <v>3</v>
      </c>
      <c r="C7" s="124" t="s">
        <v>4</v>
      </c>
      <c r="D7" s="125"/>
      <c r="E7" s="20"/>
      <c r="F7" s="21"/>
      <c r="G7" s="360" t="s">
        <v>2</v>
      </c>
      <c r="H7" s="126"/>
      <c r="I7" s="126"/>
      <c r="J7" s="127"/>
    </row>
    <row r="8" spans="2:10" ht="15" customHeight="1" x14ac:dyDescent="0.25">
      <c r="B8" s="371"/>
      <c r="C8" s="240" t="s">
        <v>257</v>
      </c>
      <c r="D8" s="22"/>
      <c r="E8" s="22"/>
      <c r="F8" s="22"/>
      <c r="G8" s="361">
        <v>98622209</v>
      </c>
      <c r="H8" s="358"/>
      <c r="I8" s="24"/>
      <c r="J8" s="128"/>
    </row>
    <row r="9" spans="2:10" ht="15" customHeight="1" x14ac:dyDescent="0.25">
      <c r="B9" s="371"/>
      <c r="C9" s="364" t="s">
        <v>258</v>
      </c>
      <c r="D9" s="22"/>
      <c r="E9" s="22"/>
      <c r="F9" s="22"/>
      <c r="G9" s="361">
        <v>63000000</v>
      </c>
      <c r="H9" s="358"/>
      <c r="I9" s="24"/>
      <c r="J9" s="128"/>
    </row>
    <row r="10" spans="2:10" ht="15" customHeight="1" x14ac:dyDescent="0.25">
      <c r="B10" s="371"/>
      <c r="C10" s="240" t="s">
        <v>259</v>
      </c>
      <c r="D10" s="22"/>
      <c r="E10" s="22"/>
      <c r="F10" s="22"/>
      <c r="G10" s="361">
        <f>I120</f>
        <v>10318870</v>
      </c>
      <c r="H10" s="358"/>
      <c r="I10" s="24"/>
      <c r="J10" s="128"/>
    </row>
    <row r="11" spans="2:10" ht="15" customHeight="1" x14ac:dyDescent="0.25">
      <c r="B11" s="371"/>
      <c r="C11" s="364" t="s">
        <v>260</v>
      </c>
      <c r="D11" s="22"/>
      <c r="E11" s="22"/>
      <c r="F11" s="22"/>
      <c r="G11" s="361">
        <v>20644260</v>
      </c>
      <c r="H11" s="358"/>
      <c r="I11" s="24"/>
      <c r="J11" s="128"/>
    </row>
    <row r="12" spans="2:10" ht="15" customHeight="1" x14ac:dyDescent="0.25">
      <c r="B12" s="371"/>
      <c r="C12" s="365" t="s">
        <v>261</v>
      </c>
      <c r="D12" s="22"/>
      <c r="E12" s="22"/>
      <c r="F12" s="22"/>
      <c r="G12" s="361">
        <v>109200000</v>
      </c>
      <c r="H12" s="358"/>
      <c r="I12" s="24"/>
      <c r="J12" s="128"/>
    </row>
    <row r="13" spans="2:10" ht="15" customHeight="1" x14ac:dyDescent="0.25">
      <c r="B13" s="371"/>
      <c r="C13" s="365" t="s">
        <v>959</v>
      </c>
      <c r="D13" s="22"/>
      <c r="E13" s="22"/>
      <c r="F13" s="22"/>
      <c r="G13" s="361">
        <f>I296+I297+I298+I299+I300+I301+I302+I303+I184+I185+I186+I187+I188+I189+I190</f>
        <v>56957052</v>
      </c>
      <c r="H13" s="358"/>
      <c r="I13" s="24"/>
      <c r="J13" s="128"/>
    </row>
    <row r="14" spans="2:10" ht="15" customHeight="1" x14ac:dyDescent="0.25">
      <c r="B14" s="371"/>
      <c r="C14" s="240" t="s">
        <v>262</v>
      </c>
      <c r="D14" s="22"/>
      <c r="E14" s="22"/>
      <c r="F14" s="22"/>
      <c r="G14" s="361">
        <f>I317+I326+I328+I136+I330+I333+I307</f>
        <v>1387900</v>
      </c>
      <c r="H14" s="358"/>
      <c r="I14" s="24"/>
      <c r="J14" s="128"/>
    </row>
    <row r="15" spans="2:10" ht="15" customHeight="1" thickBot="1" x14ac:dyDescent="0.3">
      <c r="B15" s="369"/>
      <c r="C15" s="366" t="s">
        <v>805</v>
      </c>
      <c r="D15" s="129"/>
      <c r="E15" s="17"/>
      <c r="F15" s="17"/>
      <c r="G15" s="357">
        <f>SUM(G8:G14)</f>
        <v>360130291</v>
      </c>
      <c r="H15" s="19"/>
      <c r="I15" s="130"/>
      <c r="J15" s="131"/>
    </row>
    <row r="16" spans="2:10" ht="15" customHeight="1" thickBot="1" x14ac:dyDescent="0.3">
      <c r="B16" s="372" t="s">
        <v>5</v>
      </c>
      <c r="C16" s="367" t="s">
        <v>806</v>
      </c>
      <c r="D16" s="105"/>
      <c r="E16" s="106"/>
      <c r="F16" s="106"/>
      <c r="G16" s="362">
        <f>G6+G15</f>
        <v>1500022209</v>
      </c>
      <c r="H16" s="359"/>
      <c r="I16" s="109"/>
      <c r="J16" s="315"/>
    </row>
    <row r="17" spans="2:10" ht="15" customHeight="1" thickBot="1" x14ac:dyDescent="0.3">
      <c r="B17" s="132" t="s">
        <v>6</v>
      </c>
      <c r="C17" s="133" t="s">
        <v>7</v>
      </c>
      <c r="D17" s="134"/>
      <c r="E17" s="25"/>
      <c r="F17" s="25"/>
      <c r="G17" s="26"/>
      <c r="H17" s="26"/>
      <c r="I17" s="26"/>
      <c r="J17" s="135"/>
    </row>
    <row r="18" spans="2:10" ht="15" customHeight="1" thickBot="1" x14ac:dyDescent="0.3">
      <c r="B18" s="136"/>
      <c r="C18" s="854" t="s">
        <v>807</v>
      </c>
      <c r="D18" s="855"/>
      <c r="E18" s="856"/>
      <c r="F18" s="856"/>
      <c r="G18" s="856"/>
      <c r="H18" s="856"/>
      <c r="I18" s="856"/>
      <c r="J18" s="857"/>
    </row>
    <row r="19" spans="2:10" ht="15" customHeight="1" thickBot="1" x14ac:dyDescent="0.3">
      <c r="B19" s="136"/>
      <c r="C19" s="855" t="s">
        <v>8</v>
      </c>
      <c r="D19" s="855"/>
      <c r="E19" s="858"/>
      <c r="F19" s="858"/>
      <c r="G19" s="859"/>
      <c r="H19" s="860" t="s">
        <v>9</v>
      </c>
      <c r="I19" s="860"/>
      <c r="J19" s="861"/>
    </row>
    <row r="20" spans="2:10" ht="42.75" customHeight="1" thickBot="1" x14ac:dyDescent="0.3">
      <c r="B20" s="136"/>
      <c r="C20" s="385" t="s">
        <v>10</v>
      </c>
      <c r="D20" s="27" t="s">
        <v>11</v>
      </c>
      <c r="E20" s="28" t="s">
        <v>12</v>
      </c>
      <c r="F20" s="29" t="s">
        <v>13</v>
      </c>
      <c r="G20" s="373" t="s">
        <v>14</v>
      </c>
      <c r="H20" s="30" t="s">
        <v>15</v>
      </c>
      <c r="I20" s="31" t="s">
        <v>16</v>
      </c>
      <c r="J20" s="137" t="s">
        <v>17</v>
      </c>
    </row>
    <row r="21" spans="2:10" ht="15" customHeight="1" thickBot="1" x14ac:dyDescent="0.3">
      <c r="B21" s="391" t="s">
        <v>18</v>
      </c>
      <c r="C21" s="386" t="s">
        <v>19</v>
      </c>
      <c r="D21" s="32"/>
      <c r="E21" s="33"/>
      <c r="F21" s="34"/>
      <c r="G21" s="374">
        <f>G22+G27+G40</f>
        <v>364340925</v>
      </c>
      <c r="H21" s="35">
        <f>H22+H27+H40</f>
        <v>243136065</v>
      </c>
      <c r="I21" s="36">
        <f>I22+I27+I40</f>
        <v>121204860</v>
      </c>
      <c r="J21" s="138"/>
    </row>
    <row r="22" spans="2:10" ht="15" customHeight="1" thickBot="1" x14ac:dyDescent="0.3">
      <c r="B22" s="392" t="s">
        <v>18</v>
      </c>
      <c r="C22" s="387" t="s">
        <v>802</v>
      </c>
      <c r="D22" s="37"/>
      <c r="E22" s="38"/>
      <c r="F22" s="39"/>
      <c r="G22" s="375">
        <f>SUM(G23:G26)</f>
        <v>19929735</v>
      </c>
      <c r="H22" s="40">
        <f>SUM(H23:H26)</f>
        <v>19929735</v>
      </c>
      <c r="I22" s="41">
        <f>I24</f>
        <v>0</v>
      </c>
      <c r="J22" s="139"/>
    </row>
    <row r="23" spans="2:10" ht="15" customHeight="1" x14ac:dyDescent="0.25">
      <c r="B23" s="324" t="s">
        <v>149</v>
      </c>
      <c r="C23" s="388" t="s">
        <v>263</v>
      </c>
      <c r="D23" s="71" t="s">
        <v>20</v>
      </c>
      <c r="E23" s="203" t="s">
        <v>150</v>
      </c>
      <c r="F23" s="204"/>
      <c r="G23" s="376">
        <f>H23</f>
        <v>380363</v>
      </c>
      <c r="H23" s="205">
        <v>380363</v>
      </c>
      <c r="I23" s="10">
        <v>0</v>
      </c>
      <c r="J23" s="187"/>
    </row>
    <row r="24" spans="2:10" ht="15" customHeight="1" x14ac:dyDescent="0.25">
      <c r="B24" s="310" t="s">
        <v>151</v>
      </c>
      <c r="C24" s="389" t="s">
        <v>264</v>
      </c>
      <c r="D24" s="22" t="s">
        <v>20</v>
      </c>
      <c r="E24" s="22" t="s">
        <v>146</v>
      </c>
      <c r="F24" s="22"/>
      <c r="G24" s="377">
        <v>15938452</v>
      </c>
      <c r="H24" s="45">
        <v>15938452</v>
      </c>
      <c r="I24" s="23">
        <v>0</v>
      </c>
      <c r="J24" s="144"/>
    </row>
    <row r="25" spans="2:10" ht="15" customHeight="1" x14ac:dyDescent="0.25">
      <c r="B25" s="310" t="s">
        <v>153</v>
      </c>
      <c r="C25" s="240" t="s">
        <v>154</v>
      </c>
      <c r="D25" s="22" t="s">
        <v>20</v>
      </c>
      <c r="E25" s="43" t="s">
        <v>30</v>
      </c>
      <c r="F25" s="12"/>
      <c r="G25" s="378">
        <f>H25+I25</f>
        <v>2391600</v>
      </c>
      <c r="H25" s="172">
        <v>2391600</v>
      </c>
      <c r="I25" s="14">
        <v>0</v>
      </c>
      <c r="J25" s="121"/>
    </row>
    <row r="26" spans="2:10" ht="16.5" customHeight="1" thickBot="1" x14ac:dyDescent="0.3">
      <c r="B26" s="318" t="s">
        <v>155</v>
      </c>
      <c r="C26" s="216" t="s">
        <v>1005</v>
      </c>
      <c r="D26" s="207" t="s">
        <v>20</v>
      </c>
      <c r="E26" s="207" t="s">
        <v>265</v>
      </c>
      <c r="F26" s="207"/>
      <c r="G26" s="379">
        <f>H26+I26</f>
        <v>1219320</v>
      </c>
      <c r="H26" s="208">
        <v>1219320</v>
      </c>
      <c r="I26" s="14">
        <v>0</v>
      </c>
      <c r="J26" s="121"/>
    </row>
    <row r="27" spans="2:10" ht="15" customHeight="1" thickBot="1" x14ac:dyDescent="0.3">
      <c r="B27" s="393" t="s">
        <v>32</v>
      </c>
      <c r="C27" s="390" t="s">
        <v>801</v>
      </c>
      <c r="D27" s="84"/>
      <c r="E27" s="84"/>
      <c r="F27" s="50"/>
      <c r="G27" s="380">
        <f>SUM(G28:G39)</f>
        <v>65551190</v>
      </c>
      <c r="H27" s="51">
        <f>SUM(H28:H39)</f>
        <v>53546330</v>
      </c>
      <c r="I27" s="52">
        <f>SUM(I28:I35)</f>
        <v>12004860</v>
      </c>
      <c r="J27" s="141"/>
    </row>
    <row r="28" spans="2:10" ht="15" customHeight="1" x14ac:dyDescent="0.25">
      <c r="B28" s="308" t="s">
        <v>156</v>
      </c>
      <c r="C28" s="209" t="s">
        <v>266</v>
      </c>
      <c r="D28" s="42" t="s">
        <v>20</v>
      </c>
      <c r="E28" s="71" t="s">
        <v>267</v>
      </c>
      <c r="F28" s="72" t="s">
        <v>268</v>
      </c>
      <c r="G28" s="381">
        <f t="shared" ref="G28:G34" si="0">H28+I28</f>
        <v>1942740</v>
      </c>
      <c r="H28" s="53">
        <v>1942740</v>
      </c>
      <c r="I28" s="10">
        <v>0</v>
      </c>
      <c r="J28" s="309"/>
    </row>
    <row r="29" spans="2:10" ht="15" customHeight="1" x14ac:dyDescent="0.25">
      <c r="B29" s="460" t="s">
        <v>157</v>
      </c>
      <c r="C29" s="501" t="s">
        <v>892</v>
      </c>
      <c r="D29" s="202" t="s">
        <v>20</v>
      </c>
      <c r="E29" s="202" t="s">
        <v>269</v>
      </c>
      <c r="F29" s="202" t="s">
        <v>270</v>
      </c>
      <c r="G29" s="382">
        <f t="shared" si="0"/>
        <v>250000</v>
      </c>
      <c r="H29" s="210">
        <v>250000</v>
      </c>
      <c r="I29" s="211">
        <v>0</v>
      </c>
      <c r="J29" s="311"/>
    </row>
    <row r="30" spans="2:10" ht="15" customHeight="1" x14ac:dyDescent="0.25">
      <c r="B30" s="502" t="s">
        <v>158</v>
      </c>
      <c r="C30" s="614" t="s">
        <v>893</v>
      </c>
      <c r="D30" s="477" t="s">
        <v>20</v>
      </c>
      <c r="E30" s="473" t="s">
        <v>271</v>
      </c>
      <c r="F30" s="510" t="s">
        <v>272</v>
      </c>
      <c r="G30" s="486">
        <f t="shared" si="0"/>
        <v>0</v>
      </c>
      <c r="H30" s="506">
        <v>0</v>
      </c>
      <c r="I30" s="213">
        <v>0</v>
      </c>
      <c r="J30" s="312"/>
    </row>
    <row r="31" spans="2:10" ht="28.5" customHeight="1" thickBot="1" x14ac:dyDescent="0.3">
      <c r="B31" s="320" t="s">
        <v>159</v>
      </c>
      <c r="C31" s="515" t="s">
        <v>273</v>
      </c>
      <c r="D31" s="212" t="s">
        <v>20</v>
      </c>
      <c r="E31" s="212" t="s">
        <v>33</v>
      </c>
      <c r="F31" s="212" t="s">
        <v>274</v>
      </c>
      <c r="G31" s="399">
        <f t="shared" si="0"/>
        <v>17149800</v>
      </c>
      <c r="H31" s="284">
        <v>5144940</v>
      </c>
      <c r="I31" s="283">
        <v>12004860</v>
      </c>
      <c r="J31" s="516" t="s">
        <v>148</v>
      </c>
    </row>
    <row r="32" spans="2:10" ht="15" customHeight="1" x14ac:dyDescent="0.25">
      <c r="B32" s="581" t="s">
        <v>160</v>
      </c>
      <c r="C32" s="517" t="s">
        <v>818</v>
      </c>
      <c r="D32" s="518" t="s">
        <v>20</v>
      </c>
      <c r="E32" s="518" t="s">
        <v>48</v>
      </c>
      <c r="F32" s="518" t="s">
        <v>275</v>
      </c>
      <c r="G32" s="519">
        <f>H32+I32+H33</f>
        <v>6412030</v>
      </c>
      <c r="H32" s="520">
        <v>3912030</v>
      </c>
      <c r="I32" s="521">
        <v>0</v>
      </c>
      <c r="J32" s="582"/>
    </row>
    <row r="33" spans="2:10" ht="15" customHeight="1" thickBot="1" x14ac:dyDescent="0.3">
      <c r="B33" s="583"/>
      <c r="C33" s="522" t="s">
        <v>894</v>
      </c>
      <c r="D33" s="523"/>
      <c r="E33" s="523"/>
      <c r="F33" s="523"/>
      <c r="G33" s="524"/>
      <c r="H33" s="525">
        <v>2500000</v>
      </c>
      <c r="I33" s="526">
        <v>0</v>
      </c>
      <c r="J33" s="584"/>
    </row>
    <row r="34" spans="2:10" ht="15" customHeight="1" thickBot="1" x14ac:dyDescent="0.3">
      <c r="B34" s="324" t="s">
        <v>161</v>
      </c>
      <c r="C34" s="527" t="s">
        <v>276</v>
      </c>
      <c r="D34" s="504" t="s">
        <v>20</v>
      </c>
      <c r="E34" s="504" t="s">
        <v>146</v>
      </c>
      <c r="F34" s="504"/>
      <c r="G34" s="528">
        <f t="shared" si="0"/>
        <v>10000000</v>
      </c>
      <c r="H34" s="529">
        <v>10000000</v>
      </c>
      <c r="I34" s="530">
        <v>0</v>
      </c>
      <c r="J34" s="531"/>
    </row>
    <row r="35" spans="2:10" ht="15" customHeight="1" x14ac:dyDescent="0.25">
      <c r="B35" s="585" t="s">
        <v>277</v>
      </c>
      <c r="C35" s="517" t="s">
        <v>278</v>
      </c>
      <c r="D35" s="518" t="s">
        <v>20</v>
      </c>
      <c r="E35" s="518" t="s">
        <v>26</v>
      </c>
      <c r="F35" s="518" t="s">
        <v>279</v>
      </c>
      <c r="G35" s="519">
        <f>H35+H36</f>
        <v>5424810</v>
      </c>
      <c r="H35" s="520">
        <v>3424810</v>
      </c>
      <c r="I35" s="521">
        <v>0</v>
      </c>
      <c r="J35" s="586"/>
    </row>
    <row r="36" spans="2:10" ht="15" customHeight="1" thickBot="1" x14ac:dyDescent="0.3">
      <c r="B36" s="587"/>
      <c r="C36" s="522" t="s">
        <v>902</v>
      </c>
      <c r="D36" s="533"/>
      <c r="E36" s="533"/>
      <c r="F36" s="534"/>
      <c r="G36" s="535"/>
      <c r="H36" s="536">
        <v>2000000</v>
      </c>
      <c r="I36" s="526"/>
      <c r="J36" s="588"/>
    </row>
    <row r="37" spans="2:10" ht="15" customHeight="1" x14ac:dyDescent="0.25">
      <c r="B37" s="532" t="s">
        <v>280</v>
      </c>
      <c r="C37" s="505" t="s">
        <v>282</v>
      </c>
      <c r="D37" s="473" t="s">
        <v>20</v>
      </c>
      <c r="E37" s="473" t="s">
        <v>233</v>
      </c>
      <c r="F37" s="474" t="s">
        <v>281</v>
      </c>
      <c r="G37" s="475">
        <f>H37+H39+H38</f>
        <v>24371810</v>
      </c>
      <c r="H37" s="645">
        <v>371810</v>
      </c>
      <c r="I37" s="178">
        <v>0</v>
      </c>
      <c r="J37" s="309"/>
    </row>
    <row r="38" spans="2:10" ht="15" customHeight="1" x14ac:dyDescent="0.25">
      <c r="B38" s="484"/>
      <c r="C38" s="459" t="s">
        <v>903</v>
      </c>
      <c r="D38" s="464" t="s">
        <v>20</v>
      </c>
      <c r="E38" s="464" t="s">
        <v>233</v>
      </c>
      <c r="F38" s="464"/>
      <c r="G38" s="486"/>
      <c r="H38" s="638">
        <v>20000000</v>
      </c>
      <c r="I38" s="45">
        <v>0</v>
      </c>
      <c r="J38" s="121"/>
    </row>
    <row r="39" spans="2:10" ht="15" customHeight="1" thickBot="1" x14ac:dyDescent="0.3">
      <c r="B39" s="460"/>
      <c r="C39" s="459" t="s">
        <v>904</v>
      </c>
      <c r="D39" s="464" t="s">
        <v>20</v>
      </c>
      <c r="E39" s="464" t="s">
        <v>233</v>
      </c>
      <c r="F39" s="464"/>
      <c r="G39" s="613"/>
      <c r="H39" s="646">
        <v>4000000</v>
      </c>
      <c r="I39" s="404">
        <v>0</v>
      </c>
      <c r="J39" s="121"/>
    </row>
    <row r="40" spans="2:10" ht="15" customHeight="1" thickBot="1" x14ac:dyDescent="0.3">
      <c r="B40" s="393" t="s">
        <v>163</v>
      </c>
      <c r="C40" s="390" t="s">
        <v>164</v>
      </c>
      <c r="D40" s="84"/>
      <c r="E40" s="84"/>
      <c r="F40" s="50"/>
      <c r="G40" s="380">
        <f>SUM(G41:G61)</f>
        <v>278860000</v>
      </c>
      <c r="H40" s="51">
        <f>SUM(H41:H61)</f>
        <v>169660000</v>
      </c>
      <c r="I40" s="52">
        <f>SUM(I41:I59)</f>
        <v>109200000</v>
      </c>
      <c r="J40" s="141"/>
    </row>
    <row r="41" spans="2:10" ht="15" customHeight="1" x14ac:dyDescent="0.25">
      <c r="B41" s="395" t="s">
        <v>165</v>
      </c>
      <c r="C41" s="394" t="s">
        <v>166</v>
      </c>
      <c r="D41" s="173" t="s">
        <v>20</v>
      </c>
      <c r="E41" s="169" t="s">
        <v>167</v>
      </c>
      <c r="F41" s="174"/>
      <c r="G41" s="383">
        <f>H41+I41</f>
        <v>0</v>
      </c>
      <c r="H41" s="53">
        <v>0</v>
      </c>
      <c r="I41" s="65">
        <v>0</v>
      </c>
      <c r="J41" s="188"/>
    </row>
    <row r="42" spans="2:10" ht="15" customHeight="1" x14ac:dyDescent="0.25">
      <c r="B42" s="317" t="s">
        <v>168</v>
      </c>
      <c r="C42" s="394" t="s">
        <v>22</v>
      </c>
      <c r="D42" s="12" t="s">
        <v>20</v>
      </c>
      <c r="E42" s="169" t="s">
        <v>23</v>
      </c>
      <c r="F42" s="175"/>
      <c r="G42" s="396">
        <f>H42+I42</f>
        <v>219200000</v>
      </c>
      <c r="H42" s="46">
        <v>110000000</v>
      </c>
      <c r="I42" s="14">
        <v>109200000</v>
      </c>
      <c r="J42" s="121" t="s">
        <v>148</v>
      </c>
    </row>
    <row r="43" spans="2:10" ht="15" customHeight="1" x14ac:dyDescent="0.25">
      <c r="B43" s="462" t="s">
        <v>169</v>
      </c>
      <c r="C43" s="461" t="s">
        <v>819</v>
      </c>
      <c r="D43" s="22" t="s">
        <v>20</v>
      </c>
      <c r="E43" s="171" t="s">
        <v>283</v>
      </c>
      <c r="F43" s="22"/>
      <c r="G43" s="377">
        <f>H43+I43</f>
        <v>7160000</v>
      </c>
      <c r="H43" s="45">
        <v>7160000</v>
      </c>
      <c r="I43" s="14">
        <v>0</v>
      </c>
      <c r="J43" s="121"/>
    </row>
    <row r="44" spans="2:10" ht="15" customHeight="1" x14ac:dyDescent="0.25">
      <c r="B44" s="316" t="s">
        <v>284</v>
      </c>
      <c r="C44" s="459" t="s">
        <v>895</v>
      </c>
      <c r="D44" s="22" t="s">
        <v>20</v>
      </c>
      <c r="E44" s="69" t="s">
        <v>25</v>
      </c>
      <c r="F44" s="22"/>
      <c r="G44" s="377">
        <f>H44</f>
        <v>500000</v>
      </c>
      <c r="H44" s="45">
        <v>500000</v>
      </c>
      <c r="I44" s="14">
        <v>0</v>
      </c>
      <c r="J44" s="121"/>
    </row>
    <row r="45" spans="2:10" ht="15" customHeight="1" x14ac:dyDescent="0.25">
      <c r="B45" s="317" t="s">
        <v>285</v>
      </c>
      <c r="C45" s="216" t="s">
        <v>286</v>
      </c>
      <c r="D45" s="22" t="s">
        <v>20</v>
      </c>
      <c r="E45" s="219" t="s">
        <v>146</v>
      </c>
      <c r="F45" s="55"/>
      <c r="G45" s="397">
        <v>0</v>
      </c>
      <c r="H45" s="68">
        <v>0</v>
      </c>
      <c r="I45" s="14">
        <v>0</v>
      </c>
      <c r="J45" s="121"/>
    </row>
    <row r="46" spans="2:10" ht="26.25" customHeight="1" thickBot="1" x14ac:dyDescent="0.3">
      <c r="B46" s="537" t="s">
        <v>287</v>
      </c>
      <c r="C46" s="508" t="s">
        <v>906</v>
      </c>
      <c r="D46" s="477" t="s">
        <v>20</v>
      </c>
      <c r="E46" s="615" t="s">
        <v>28</v>
      </c>
      <c r="F46" s="477"/>
      <c r="G46" s="478">
        <v>0</v>
      </c>
      <c r="H46" s="491">
        <v>0</v>
      </c>
      <c r="I46" s="330">
        <v>0</v>
      </c>
      <c r="J46" s="144"/>
    </row>
    <row r="47" spans="2:10" ht="24" customHeight="1" x14ac:dyDescent="0.25">
      <c r="B47" s="585" t="s">
        <v>288</v>
      </c>
      <c r="C47" s="540" t="s">
        <v>289</v>
      </c>
      <c r="D47" s="518" t="s">
        <v>20</v>
      </c>
      <c r="E47" s="518" t="s">
        <v>31</v>
      </c>
      <c r="F47" s="518"/>
      <c r="G47" s="519">
        <f>H47+H48+H49+H50</f>
        <v>38400000</v>
      </c>
      <c r="H47" s="520">
        <v>28400000</v>
      </c>
      <c r="I47" s="541">
        <v>0</v>
      </c>
      <c r="J47" s="589"/>
    </row>
    <row r="48" spans="2:10" ht="24" customHeight="1" x14ac:dyDescent="0.25">
      <c r="B48" s="316"/>
      <c r="C48" s="501" t="s">
        <v>905</v>
      </c>
      <c r="D48" s="464" t="s">
        <v>20</v>
      </c>
      <c r="E48" s="464" t="s">
        <v>31</v>
      </c>
      <c r="F48" s="510"/>
      <c r="G48" s="835"/>
      <c r="H48" s="638">
        <v>7600000</v>
      </c>
      <c r="I48" s="15">
        <v>0</v>
      </c>
      <c r="J48" s="121"/>
    </row>
    <row r="49" spans="2:10" ht="24" customHeight="1" x14ac:dyDescent="0.25">
      <c r="B49" s="316"/>
      <c r="C49" s="836" t="s">
        <v>1018</v>
      </c>
      <c r="D49" s="692"/>
      <c r="E49" s="692"/>
      <c r="F49" s="837"/>
      <c r="G49" s="838"/>
      <c r="H49" s="712">
        <v>1800000</v>
      </c>
      <c r="I49" s="15"/>
      <c r="J49" s="121"/>
    </row>
    <row r="50" spans="2:10" ht="24" customHeight="1" x14ac:dyDescent="0.25">
      <c r="B50" s="316"/>
      <c r="C50" s="836" t="s">
        <v>1019</v>
      </c>
      <c r="D50" s="692"/>
      <c r="E50" s="692"/>
      <c r="F50" s="837"/>
      <c r="G50" s="838"/>
      <c r="H50" s="712">
        <v>600000</v>
      </c>
      <c r="I50" s="15"/>
      <c r="J50" s="121"/>
    </row>
    <row r="51" spans="2:10" ht="15" customHeight="1" x14ac:dyDescent="0.25">
      <c r="B51" s="538" t="s">
        <v>290</v>
      </c>
      <c r="C51" s="539" t="s">
        <v>162</v>
      </c>
      <c r="D51" s="473" t="s">
        <v>20</v>
      </c>
      <c r="E51" s="473" t="s">
        <v>425</v>
      </c>
      <c r="F51" s="474"/>
      <c r="G51" s="475">
        <f>H51+H52</f>
        <v>4000000</v>
      </c>
      <c r="H51" s="503">
        <v>20000000</v>
      </c>
      <c r="I51" s="65">
        <v>0</v>
      </c>
      <c r="J51" s="309"/>
    </row>
    <row r="52" spans="2:10" ht="23.25" customHeight="1" thickBot="1" x14ac:dyDescent="0.3">
      <c r="B52" s="507"/>
      <c r="C52" s="508" t="s">
        <v>908</v>
      </c>
      <c r="D52" s="472"/>
      <c r="E52" s="472"/>
      <c r="F52" s="509"/>
      <c r="G52" s="612"/>
      <c r="H52" s="644">
        <v>-16000000</v>
      </c>
      <c r="I52" s="623">
        <v>0</v>
      </c>
      <c r="J52" s="144"/>
    </row>
    <row r="53" spans="2:10" ht="15" customHeight="1" x14ac:dyDescent="0.25">
      <c r="B53" s="592" t="s">
        <v>291</v>
      </c>
      <c r="C53" s="545" t="s">
        <v>292</v>
      </c>
      <c r="D53" s="518" t="s">
        <v>20</v>
      </c>
      <c r="E53" s="518" t="s">
        <v>30</v>
      </c>
      <c r="F53" s="546"/>
      <c r="G53" s="547">
        <f>H53+H54</f>
        <v>3000000</v>
      </c>
      <c r="H53" s="548">
        <v>2500000</v>
      </c>
      <c r="I53" s="541">
        <v>0</v>
      </c>
      <c r="J53" s="589"/>
    </row>
    <row r="54" spans="2:10" ht="15" customHeight="1" thickBot="1" x14ac:dyDescent="0.3">
      <c r="B54" s="590"/>
      <c r="C54" s="542" t="s">
        <v>907</v>
      </c>
      <c r="D54" s="523"/>
      <c r="E54" s="523"/>
      <c r="F54" s="543"/>
      <c r="G54" s="608"/>
      <c r="H54" s="643">
        <v>500000</v>
      </c>
      <c r="I54" s="544">
        <v>0</v>
      </c>
      <c r="J54" s="591"/>
    </row>
    <row r="55" spans="2:10" ht="15" customHeight="1" x14ac:dyDescent="0.25">
      <c r="B55" s="395" t="s">
        <v>293</v>
      </c>
      <c r="C55" s="511" t="s">
        <v>301</v>
      </c>
      <c r="D55" s="173" t="s">
        <v>20</v>
      </c>
      <c r="E55" s="43" t="s">
        <v>30</v>
      </c>
      <c r="F55" s="175"/>
      <c r="G55" s="384">
        <f t="shared" ref="G55:G58" si="1">H55</f>
        <v>3000000</v>
      </c>
      <c r="H55" s="512">
        <v>3000000</v>
      </c>
      <c r="I55" s="65">
        <v>0</v>
      </c>
      <c r="J55" s="309"/>
    </row>
    <row r="56" spans="2:10" ht="15" customHeight="1" x14ac:dyDescent="0.25">
      <c r="B56" s="317" t="s">
        <v>294</v>
      </c>
      <c r="C56" s="220" t="s">
        <v>302</v>
      </c>
      <c r="D56" s="12" t="s">
        <v>20</v>
      </c>
      <c r="E56" s="22" t="s">
        <v>28</v>
      </c>
      <c r="F56" s="44"/>
      <c r="G56" s="396">
        <f t="shared" si="1"/>
        <v>1000000</v>
      </c>
      <c r="H56" s="221">
        <v>1000000</v>
      </c>
      <c r="I56" s="14">
        <v>0</v>
      </c>
      <c r="J56" s="121"/>
    </row>
    <row r="57" spans="2:10" ht="15" customHeight="1" x14ac:dyDescent="0.25">
      <c r="B57" s="317" t="s">
        <v>295</v>
      </c>
      <c r="C57" s="220" t="s">
        <v>296</v>
      </c>
      <c r="D57" s="22" t="s">
        <v>20</v>
      </c>
      <c r="E57" s="22" t="s">
        <v>25</v>
      </c>
      <c r="F57" s="44"/>
      <c r="G57" s="396">
        <f t="shared" si="1"/>
        <v>300000</v>
      </c>
      <c r="H57" s="221">
        <v>300000</v>
      </c>
      <c r="I57" s="14">
        <v>0</v>
      </c>
      <c r="J57" s="121"/>
    </row>
    <row r="58" spans="2:10" ht="15" customHeight="1" thickBot="1" x14ac:dyDescent="0.3">
      <c r="B58" s="317" t="s">
        <v>297</v>
      </c>
      <c r="C58" s="220" t="s">
        <v>298</v>
      </c>
      <c r="D58" s="49" t="s">
        <v>20</v>
      </c>
      <c r="E58" s="55" t="s">
        <v>25</v>
      </c>
      <c r="F58" s="44"/>
      <c r="G58" s="396">
        <f t="shared" si="1"/>
        <v>1000000</v>
      </c>
      <c r="H58" s="221">
        <v>1000000</v>
      </c>
      <c r="I58" s="330">
        <v>0</v>
      </c>
      <c r="J58" s="144"/>
    </row>
    <row r="59" spans="2:10" ht="15" customHeight="1" x14ac:dyDescent="0.25">
      <c r="B59" s="585" t="s">
        <v>299</v>
      </c>
      <c r="C59" s="545" t="s">
        <v>300</v>
      </c>
      <c r="D59" s="518" t="s">
        <v>20</v>
      </c>
      <c r="E59" s="518" t="s">
        <v>25</v>
      </c>
      <c r="F59" s="546"/>
      <c r="G59" s="547">
        <f>H59+H60</f>
        <v>300000</v>
      </c>
      <c r="H59" s="548">
        <v>100000</v>
      </c>
      <c r="I59" s="541">
        <v>0</v>
      </c>
      <c r="J59" s="593"/>
    </row>
    <row r="60" spans="2:10" ht="15" customHeight="1" thickBot="1" x14ac:dyDescent="0.3">
      <c r="B60" s="594"/>
      <c r="C60" s="550" t="s">
        <v>896</v>
      </c>
      <c r="D60" s="523"/>
      <c r="E60" s="523"/>
      <c r="F60" s="543"/>
      <c r="G60" s="524"/>
      <c r="H60" s="641">
        <v>200000</v>
      </c>
      <c r="I60" s="640">
        <v>0</v>
      </c>
      <c r="J60" s="595"/>
    </row>
    <row r="61" spans="2:10" ht="15" customHeight="1" thickBot="1" x14ac:dyDescent="0.3">
      <c r="B61" s="532" t="s">
        <v>897</v>
      </c>
      <c r="C61" s="549" t="s">
        <v>898</v>
      </c>
      <c r="D61" s="518" t="s">
        <v>20</v>
      </c>
      <c r="E61" s="473"/>
      <c r="F61" s="474"/>
      <c r="G61" s="475">
        <f t="shared" ref="G61" si="2">H61</f>
        <v>1000000</v>
      </c>
      <c r="H61" s="642">
        <v>1000000</v>
      </c>
      <c r="I61" s="82">
        <v>0</v>
      </c>
      <c r="J61" s="514"/>
    </row>
    <row r="62" spans="2:10" ht="15" customHeight="1" thickBot="1" x14ac:dyDescent="0.3">
      <c r="B62" s="402" t="s">
        <v>34</v>
      </c>
      <c r="C62" s="400" t="s">
        <v>35</v>
      </c>
      <c r="D62" s="56"/>
      <c r="E62" s="56"/>
      <c r="F62" s="57"/>
      <c r="G62" s="398">
        <f>(G63+G141)+G194+G310</f>
        <v>434899958</v>
      </c>
      <c r="H62" s="58">
        <f>(H63+H141)+H194+H310</f>
        <v>197012427</v>
      </c>
      <c r="I62" s="59">
        <f>(I63+I141)+I194+I310</f>
        <v>238925431</v>
      </c>
      <c r="J62" s="189"/>
    </row>
    <row r="63" spans="2:10" ht="15" customHeight="1" thickBot="1" x14ac:dyDescent="0.3">
      <c r="B63" s="403" t="s">
        <v>36</v>
      </c>
      <c r="C63" s="401" t="s">
        <v>303</v>
      </c>
      <c r="D63" s="60"/>
      <c r="E63" s="60"/>
      <c r="F63" s="61"/>
      <c r="G63" s="193">
        <f>SUM(G64:G140)</f>
        <v>83160957</v>
      </c>
      <c r="H63" s="62">
        <f>SUM(H64:H140)</f>
        <v>64152687</v>
      </c>
      <c r="I63" s="63">
        <f>SUM(I64:I140)</f>
        <v>19008270</v>
      </c>
      <c r="J63" s="145"/>
    </row>
    <row r="64" spans="2:10" ht="15" customHeight="1" x14ac:dyDescent="0.25">
      <c r="B64" s="318" t="s">
        <v>170</v>
      </c>
      <c r="C64" s="222" t="s">
        <v>171</v>
      </c>
      <c r="D64" s="223" t="s">
        <v>37</v>
      </c>
      <c r="E64" s="206" t="s">
        <v>25</v>
      </c>
      <c r="F64" s="175"/>
      <c r="G64" s="384">
        <f>H64</f>
        <v>696930</v>
      </c>
      <c r="H64" s="53">
        <v>696930</v>
      </c>
      <c r="I64" s="65">
        <v>0</v>
      </c>
      <c r="J64" s="190"/>
    </row>
    <row r="65" spans="2:10" ht="15" customHeight="1" x14ac:dyDescent="0.25">
      <c r="B65" s="310" t="s">
        <v>176</v>
      </c>
      <c r="C65" s="224" t="s">
        <v>177</v>
      </c>
      <c r="D65" s="64" t="s">
        <v>37</v>
      </c>
      <c r="E65" s="22" t="s">
        <v>26</v>
      </c>
      <c r="F65" s="44"/>
      <c r="G65" s="396">
        <f>H65</f>
        <v>2313700</v>
      </c>
      <c r="H65" s="45">
        <v>2313700</v>
      </c>
      <c r="I65" s="14">
        <v>0</v>
      </c>
      <c r="J65" s="146"/>
    </row>
    <row r="66" spans="2:10" ht="15" customHeight="1" x14ac:dyDescent="0.25">
      <c r="B66" s="310" t="s">
        <v>179</v>
      </c>
      <c r="C66" s="216" t="s">
        <v>180</v>
      </c>
      <c r="D66" s="201" t="s">
        <v>37</v>
      </c>
      <c r="E66" s="202" t="s">
        <v>48</v>
      </c>
      <c r="F66" s="225"/>
      <c r="G66" s="399">
        <f>H66+I67</f>
        <v>171810</v>
      </c>
      <c r="H66" s="215">
        <v>171810</v>
      </c>
      <c r="I66" s="14">
        <v>0</v>
      </c>
      <c r="J66" s="146"/>
    </row>
    <row r="67" spans="2:10" ht="15" customHeight="1" x14ac:dyDescent="0.25">
      <c r="B67" s="310" t="s">
        <v>182</v>
      </c>
      <c r="C67" s="216" t="s">
        <v>183</v>
      </c>
      <c r="D67" s="201" t="s">
        <v>37</v>
      </c>
      <c r="E67" s="202" t="s">
        <v>304</v>
      </c>
      <c r="F67" s="225"/>
      <c r="G67" s="399">
        <f>H67+I97</f>
        <v>622870</v>
      </c>
      <c r="H67" s="215">
        <v>622870</v>
      </c>
      <c r="I67" s="14">
        <v>0</v>
      </c>
      <c r="J67" s="146"/>
    </row>
    <row r="68" spans="2:10" ht="15" customHeight="1" x14ac:dyDescent="0.25">
      <c r="B68" s="310" t="s">
        <v>305</v>
      </c>
      <c r="C68" s="216" t="s">
        <v>185</v>
      </c>
      <c r="D68" s="226" t="s">
        <v>37</v>
      </c>
      <c r="E68" s="202" t="s">
        <v>269</v>
      </c>
      <c r="F68" s="202"/>
      <c r="G68" s="382">
        <f>H68</f>
        <v>2600000</v>
      </c>
      <c r="H68" s="215">
        <v>2600000</v>
      </c>
      <c r="I68" s="14">
        <v>0</v>
      </c>
      <c r="J68" s="146"/>
    </row>
    <row r="69" spans="2:10" ht="14.25" customHeight="1" x14ac:dyDescent="0.25">
      <c r="B69" s="310" t="s">
        <v>62</v>
      </c>
      <c r="C69" s="227" t="s">
        <v>52</v>
      </c>
      <c r="D69" s="70" t="s">
        <v>37</v>
      </c>
      <c r="E69" s="22" t="s">
        <v>306</v>
      </c>
      <c r="F69" s="22">
        <v>2</v>
      </c>
      <c r="G69" s="378">
        <f t="shared" ref="G69:G74" si="3">H69+I69</f>
        <v>549370</v>
      </c>
      <c r="H69" s="67">
        <v>549370</v>
      </c>
      <c r="I69" s="14">
        <v>0</v>
      </c>
      <c r="J69" s="146"/>
    </row>
    <row r="70" spans="2:10" ht="15" customHeight="1" x14ac:dyDescent="0.25">
      <c r="B70" s="310" t="s">
        <v>63</v>
      </c>
      <c r="C70" s="228" t="s">
        <v>53</v>
      </c>
      <c r="D70" s="70" t="s">
        <v>37</v>
      </c>
      <c r="E70" s="22" t="s">
        <v>306</v>
      </c>
      <c r="F70" s="22">
        <v>1</v>
      </c>
      <c r="G70" s="378">
        <f t="shared" si="3"/>
        <v>2000000</v>
      </c>
      <c r="H70" s="67">
        <v>2000000</v>
      </c>
      <c r="I70" s="14">
        <v>0</v>
      </c>
      <c r="J70" s="146"/>
    </row>
    <row r="71" spans="2:10" ht="15" customHeight="1" x14ac:dyDescent="0.25">
      <c r="B71" s="310" t="s">
        <v>186</v>
      </c>
      <c r="C71" s="229" t="s">
        <v>55</v>
      </c>
      <c r="D71" s="70" t="s">
        <v>37</v>
      </c>
      <c r="E71" s="70" t="s">
        <v>42</v>
      </c>
      <c r="F71" s="22">
        <v>1</v>
      </c>
      <c r="G71" s="377">
        <f t="shared" si="3"/>
        <v>793270</v>
      </c>
      <c r="H71" s="67">
        <v>793270</v>
      </c>
      <c r="I71" s="14">
        <v>0</v>
      </c>
      <c r="J71" s="146"/>
    </row>
    <row r="72" spans="2:10" ht="15" customHeight="1" x14ac:dyDescent="0.25">
      <c r="B72" s="310" t="s">
        <v>187</v>
      </c>
      <c r="C72" s="230" t="s">
        <v>56</v>
      </c>
      <c r="D72" s="70" t="s">
        <v>37</v>
      </c>
      <c r="E72" s="22" t="s">
        <v>307</v>
      </c>
      <c r="F72" s="22">
        <v>1</v>
      </c>
      <c r="G72" s="378">
        <f t="shared" si="3"/>
        <v>280000</v>
      </c>
      <c r="H72" s="67">
        <v>280000</v>
      </c>
      <c r="I72" s="14">
        <v>0</v>
      </c>
      <c r="J72" s="146"/>
    </row>
    <row r="73" spans="2:10" ht="15" customHeight="1" x14ac:dyDescent="0.25">
      <c r="B73" s="310" t="s">
        <v>188</v>
      </c>
      <c r="C73" s="230" t="s">
        <v>58</v>
      </c>
      <c r="D73" s="70" t="s">
        <v>37</v>
      </c>
      <c r="E73" s="22" t="s">
        <v>29</v>
      </c>
      <c r="F73" s="22">
        <v>3</v>
      </c>
      <c r="G73" s="378">
        <f t="shared" si="3"/>
        <v>8210000</v>
      </c>
      <c r="H73" s="67">
        <v>8210000</v>
      </c>
      <c r="I73" s="14">
        <v>0</v>
      </c>
      <c r="J73" s="146"/>
    </row>
    <row r="74" spans="2:10" ht="15" customHeight="1" x14ac:dyDescent="0.25">
      <c r="B74" s="310" t="s">
        <v>189</v>
      </c>
      <c r="C74" s="231" t="s">
        <v>61</v>
      </c>
      <c r="D74" s="70" t="s">
        <v>37</v>
      </c>
      <c r="E74" s="22" t="s">
        <v>172</v>
      </c>
      <c r="F74" s="22"/>
      <c r="G74" s="378">
        <f t="shared" si="3"/>
        <v>3300000</v>
      </c>
      <c r="H74" s="67">
        <v>3300000</v>
      </c>
      <c r="I74" s="14">
        <v>0</v>
      </c>
      <c r="J74" s="146"/>
    </row>
    <row r="75" spans="2:10" ht="15" customHeight="1" x14ac:dyDescent="0.25">
      <c r="B75" s="502" t="s">
        <v>190</v>
      </c>
      <c r="C75" s="459" t="s">
        <v>910</v>
      </c>
      <c r="D75" s="467" t="s">
        <v>37</v>
      </c>
      <c r="E75" s="464" t="s">
        <v>172</v>
      </c>
      <c r="F75" s="464">
        <v>2</v>
      </c>
      <c r="G75" s="486">
        <f>H75</f>
        <v>0</v>
      </c>
      <c r="H75" s="647">
        <v>0</v>
      </c>
      <c r="I75" s="15">
        <v>0</v>
      </c>
      <c r="J75" s="146"/>
    </row>
    <row r="76" spans="2:10" ht="15" customHeight="1" thickBot="1" x14ac:dyDescent="0.3">
      <c r="B76" s="616" t="s">
        <v>191</v>
      </c>
      <c r="C76" s="617" t="s">
        <v>911</v>
      </c>
      <c r="D76" s="468" t="s">
        <v>37</v>
      </c>
      <c r="E76" s="477" t="s">
        <v>172</v>
      </c>
      <c r="F76" s="477">
        <v>1</v>
      </c>
      <c r="G76" s="478">
        <f>H76</f>
        <v>0</v>
      </c>
      <c r="H76" s="687">
        <v>0</v>
      </c>
      <c r="I76" s="221">
        <v>0</v>
      </c>
      <c r="J76" s="140"/>
    </row>
    <row r="77" spans="2:10" ht="15" customHeight="1" x14ac:dyDescent="0.25">
      <c r="B77" s="581" t="s">
        <v>192</v>
      </c>
      <c r="C77" s="619" t="s">
        <v>909</v>
      </c>
      <c r="D77" s="620" t="s">
        <v>37</v>
      </c>
      <c r="E77" s="518" t="s">
        <v>172</v>
      </c>
      <c r="F77" s="518"/>
      <c r="G77" s="519">
        <f>H77</f>
        <v>0</v>
      </c>
      <c r="H77" s="688">
        <v>0</v>
      </c>
      <c r="I77" s="621">
        <v>0</v>
      </c>
      <c r="J77" s="599"/>
    </row>
    <row r="78" spans="2:10" ht="15" customHeight="1" thickBot="1" x14ac:dyDescent="0.3">
      <c r="B78" s="583" t="s">
        <v>192</v>
      </c>
      <c r="C78" s="522" t="s">
        <v>880</v>
      </c>
      <c r="D78" s="622" t="s">
        <v>37</v>
      </c>
      <c r="E78" s="690" t="s">
        <v>173</v>
      </c>
      <c r="F78" s="523">
        <v>1</v>
      </c>
      <c r="G78" s="524">
        <v>360000</v>
      </c>
      <c r="H78" s="689">
        <v>360000</v>
      </c>
      <c r="I78" s="623">
        <v>0</v>
      </c>
      <c r="J78" s="632"/>
    </row>
    <row r="79" spans="2:10" ht="15" customHeight="1" x14ac:dyDescent="0.25">
      <c r="B79" s="318" t="s">
        <v>193</v>
      </c>
      <c r="C79" s="238" t="s">
        <v>308</v>
      </c>
      <c r="D79" s="201" t="s">
        <v>37</v>
      </c>
      <c r="E79" s="207" t="s">
        <v>172</v>
      </c>
      <c r="F79" s="43">
        <v>1</v>
      </c>
      <c r="G79" s="383">
        <f>H79</f>
        <v>318760</v>
      </c>
      <c r="H79" s="618">
        <v>318760</v>
      </c>
      <c r="I79" s="65">
        <v>0</v>
      </c>
      <c r="J79" s="190"/>
    </row>
    <row r="80" spans="2:10" ht="15" customHeight="1" x14ac:dyDescent="0.25">
      <c r="B80" s="310" t="s">
        <v>194</v>
      </c>
      <c r="C80" s="232" t="s">
        <v>64</v>
      </c>
      <c r="D80" s="70" t="s">
        <v>37</v>
      </c>
      <c r="E80" s="22" t="s">
        <v>172</v>
      </c>
      <c r="F80" s="22">
        <v>2</v>
      </c>
      <c r="G80" s="378">
        <f>H80</f>
        <v>250000</v>
      </c>
      <c r="H80" s="67">
        <v>250000</v>
      </c>
      <c r="I80" s="14">
        <v>0</v>
      </c>
      <c r="J80" s="146"/>
    </row>
    <row r="81" spans="2:10" ht="15" customHeight="1" x14ac:dyDescent="0.25">
      <c r="B81" s="707" t="s">
        <v>195</v>
      </c>
      <c r="C81" s="714" t="s">
        <v>65</v>
      </c>
      <c r="D81" s="694" t="s">
        <v>37</v>
      </c>
      <c r="E81" s="692" t="s">
        <v>33</v>
      </c>
      <c r="F81" s="692">
        <v>1</v>
      </c>
      <c r="G81" s="710">
        <f>H81+I81</f>
        <v>47190</v>
      </c>
      <c r="H81" s="715">
        <v>47190</v>
      </c>
      <c r="I81" s="712">
        <v>0</v>
      </c>
      <c r="J81" s="713" t="s">
        <v>148</v>
      </c>
    </row>
    <row r="82" spans="2:10" ht="15" customHeight="1" x14ac:dyDescent="0.25">
      <c r="B82" s="310" t="s">
        <v>196</v>
      </c>
      <c r="C82" s="233" t="s">
        <v>66</v>
      </c>
      <c r="D82" s="226" t="s">
        <v>37</v>
      </c>
      <c r="E82" s="202" t="s">
        <v>33</v>
      </c>
      <c r="F82" s="202">
        <v>1</v>
      </c>
      <c r="G82" s="382">
        <f>H82+I82</f>
        <v>605000</v>
      </c>
      <c r="H82" s="234">
        <v>181500</v>
      </c>
      <c r="I82" s="213">
        <v>423500</v>
      </c>
      <c r="J82" s="312" t="s">
        <v>148</v>
      </c>
    </row>
    <row r="83" spans="2:10" ht="15" customHeight="1" x14ac:dyDescent="0.25">
      <c r="B83" s="310" t="s">
        <v>197</v>
      </c>
      <c r="C83" s="216" t="s">
        <v>67</v>
      </c>
      <c r="D83" s="226" t="s">
        <v>37</v>
      </c>
      <c r="E83" s="202" t="s">
        <v>26</v>
      </c>
      <c r="F83" s="202">
        <v>1</v>
      </c>
      <c r="G83" s="382">
        <f>H83</f>
        <v>194000</v>
      </c>
      <c r="H83" s="234">
        <v>194000</v>
      </c>
      <c r="I83" s="213">
        <v>0</v>
      </c>
      <c r="J83" s="319"/>
    </row>
    <row r="84" spans="2:10" ht="15" customHeight="1" x14ac:dyDescent="0.25">
      <c r="B84" s="310" t="s">
        <v>309</v>
      </c>
      <c r="C84" s="235" t="s">
        <v>310</v>
      </c>
      <c r="D84" s="226" t="s">
        <v>37</v>
      </c>
      <c r="E84" s="202" t="s">
        <v>33</v>
      </c>
      <c r="F84" s="202">
        <v>1</v>
      </c>
      <c r="G84" s="382">
        <f>H84+I84</f>
        <v>605000</v>
      </c>
      <c r="H84" s="215">
        <v>181500</v>
      </c>
      <c r="I84" s="213">
        <v>423500</v>
      </c>
      <c r="J84" s="312" t="s">
        <v>148</v>
      </c>
    </row>
    <row r="85" spans="2:10" ht="15" customHeight="1" x14ac:dyDescent="0.25">
      <c r="B85" s="310" t="s">
        <v>311</v>
      </c>
      <c r="C85" s="214" t="s">
        <v>312</v>
      </c>
      <c r="D85" s="226" t="s">
        <v>37</v>
      </c>
      <c r="E85" s="202" t="s">
        <v>33</v>
      </c>
      <c r="F85" s="202">
        <v>1</v>
      </c>
      <c r="G85" s="382">
        <f>H85+I85</f>
        <v>423500</v>
      </c>
      <c r="H85" s="215">
        <v>127050</v>
      </c>
      <c r="I85" s="213">
        <v>296450</v>
      </c>
      <c r="J85" s="312" t="s">
        <v>148</v>
      </c>
    </row>
    <row r="86" spans="2:10" ht="15" customHeight="1" x14ac:dyDescent="0.25">
      <c r="B86" s="310" t="s">
        <v>313</v>
      </c>
      <c r="C86" s="214" t="s">
        <v>314</v>
      </c>
      <c r="D86" s="226" t="s">
        <v>37</v>
      </c>
      <c r="E86" s="202" t="s">
        <v>33</v>
      </c>
      <c r="F86" s="202">
        <v>1</v>
      </c>
      <c r="G86" s="382">
        <f>H86+I86</f>
        <v>181500</v>
      </c>
      <c r="H86" s="215">
        <v>54450</v>
      </c>
      <c r="I86" s="213">
        <v>127050</v>
      </c>
      <c r="J86" s="312" t="s">
        <v>148</v>
      </c>
    </row>
    <row r="87" spans="2:10" ht="15" customHeight="1" x14ac:dyDescent="0.25">
      <c r="B87" s="310" t="s">
        <v>315</v>
      </c>
      <c r="C87" s="214" t="s">
        <v>316</v>
      </c>
      <c r="D87" s="226" t="s">
        <v>37</v>
      </c>
      <c r="E87" s="202" t="s">
        <v>33</v>
      </c>
      <c r="F87" s="202">
        <v>1</v>
      </c>
      <c r="G87" s="382">
        <f>H87+I87</f>
        <v>605000</v>
      </c>
      <c r="H87" s="215">
        <v>181500</v>
      </c>
      <c r="I87" s="213">
        <v>423500</v>
      </c>
      <c r="J87" s="312" t="s">
        <v>148</v>
      </c>
    </row>
    <row r="88" spans="2:10" ht="15" customHeight="1" x14ac:dyDescent="0.25">
      <c r="B88" s="716" t="s">
        <v>317</v>
      </c>
      <c r="C88" s="717" t="s">
        <v>318</v>
      </c>
      <c r="D88" s="694" t="s">
        <v>37</v>
      </c>
      <c r="E88" s="692" t="s">
        <v>33</v>
      </c>
      <c r="F88" s="692">
        <v>1</v>
      </c>
      <c r="G88" s="710">
        <f>H88+I88</f>
        <v>116547</v>
      </c>
      <c r="H88" s="711">
        <v>116547</v>
      </c>
      <c r="I88" s="712">
        <v>0</v>
      </c>
      <c r="J88" s="713" t="s">
        <v>148</v>
      </c>
    </row>
    <row r="89" spans="2:10" ht="15" customHeight="1" x14ac:dyDescent="0.25">
      <c r="B89" s="310" t="s">
        <v>319</v>
      </c>
      <c r="C89" s="216" t="s">
        <v>320</v>
      </c>
      <c r="D89" s="226" t="s">
        <v>37</v>
      </c>
      <c r="E89" s="202" t="s">
        <v>30</v>
      </c>
      <c r="F89" s="202">
        <v>1</v>
      </c>
      <c r="G89" s="382">
        <v>990990</v>
      </c>
      <c r="H89" s="234">
        <v>990990</v>
      </c>
      <c r="I89" s="213">
        <v>0</v>
      </c>
      <c r="J89" s="312"/>
    </row>
    <row r="90" spans="2:10" ht="15" customHeight="1" x14ac:dyDescent="0.25">
      <c r="B90" s="310" t="s">
        <v>321</v>
      </c>
      <c r="C90" s="216" t="s">
        <v>322</v>
      </c>
      <c r="D90" s="226" t="s">
        <v>37</v>
      </c>
      <c r="E90" s="202" t="s">
        <v>24</v>
      </c>
      <c r="F90" s="202">
        <v>1</v>
      </c>
      <c r="G90" s="382">
        <v>255060</v>
      </c>
      <c r="H90" s="234">
        <v>255060</v>
      </c>
      <c r="I90" s="213">
        <v>0</v>
      </c>
      <c r="J90" s="312"/>
    </row>
    <row r="91" spans="2:10" ht="15" customHeight="1" x14ac:dyDescent="0.25">
      <c r="B91" s="310" t="s">
        <v>323</v>
      </c>
      <c r="C91" s="216" t="s">
        <v>324</v>
      </c>
      <c r="D91" s="226" t="s">
        <v>37</v>
      </c>
      <c r="E91" s="202" t="s">
        <v>24</v>
      </c>
      <c r="F91" s="202">
        <v>1</v>
      </c>
      <c r="G91" s="382">
        <v>121320</v>
      </c>
      <c r="H91" s="234">
        <v>121320</v>
      </c>
      <c r="I91" s="213">
        <v>0</v>
      </c>
      <c r="J91" s="312"/>
    </row>
    <row r="92" spans="2:10" ht="15" customHeight="1" x14ac:dyDescent="0.25">
      <c r="B92" s="310" t="s">
        <v>325</v>
      </c>
      <c r="C92" s="216" t="s">
        <v>326</v>
      </c>
      <c r="D92" s="226" t="s">
        <v>37</v>
      </c>
      <c r="E92" s="202" t="s">
        <v>178</v>
      </c>
      <c r="F92" s="202">
        <v>1</v>
      </c>
      <c r="G92" s="382">
        <v>400000</v>
      </c>
      <c r="H92" s="234">
        <v>400000</v>
      </c>
      <c r="I92" s="213">
        <v>0</v>
      </c>
      <c r="J92" s="312"/>
    </row>
    <row r="93" spans="2:10" ht="15" customHeight="1" x14ac:dyDescent="0.25">
      <c r="B93" s="310" t="s">
        <v>327</v>
      </c>
      <c r="C93" s="216" t="s">
        <v>328</v>
      </c>
      <c r="D93" s="226" t="s">
        <v>37</v>
      </c>
      <c r="E93" s="202" t="s">
        <v>82</v>
      </c>
      <c r="F93" s="202">
        <v>1</v>
      </c>
      <c r="G93" s="382">
        <f>H93</f>
        <v>4050100</v>
      </c>
      <c r="H93" s="234">
        <v>4050100</v>
      </c>
      <c r="I93" s="213">
        <v>0</v>
      </c>
      <c r="J93" s="312"/>
    </row>
    <row r="94" spans="2:10" ht="15" customHeight="1" x14ac:dyDescent="0.25">
      <c r="B94" s="310" t="s">
        <v>329</v>
      </c>
      <c r="C94" s="237" t="s">
        <v>330</v>
      </c>
      <c r="D94" s="202" t="s">
        <v>37</v>
      </c>
      <c r="E94" s="202" t="s">
        <v>24</v>
      </c>
      <c r="F94" s="202">
        <v>1</v>
      </c>
      <c r="G94" s="382">
        <v>300000</v>
      </c>
      <c r="H94" s="234">
        <v>300000</v>
      </c>
      <c r="I94" s="213">
        <v>0</v>
      </c>
      <c r="J94" s="312"/>
    </row>
    <row r="95" spans="2:10" ht="15" customHeight="1" x14ac:dyDescent="0.25">
      <c r="B95" s="310" t="s">
        <v>331</v>
      </c>
      <c r="C95" s="216" t="s">
        <v>332</v>
      </c>
      <c r="D95" s="202" t="s">
        <v>37</v>
      </c>
      <c r="E95" s="202" t="s">
        <v>30</v>
      </c>
      <c r="F95" s="202"/>
      <c r="G95" s="382">
        <v>332440</v>
      </c>
      <c r="H95" s="234">
        <v>332440</v>
      </c>
      <c r="I95" s="213">
        <v>0</v>
      </c>
      <c r="J95" s="312"/>
    </row>
    <row r="96" spans="2:10" ht="15" customHeight="1" x14ac:dyDescent="0.25">
      <c r="B96" s="310" t="s">
        <v>333</v>
      </c>
      <c r="C96" s="216" t="s">
        <v>334</v>
      </c>
      <c r="D96" s="202" t="s">
        <v>37</v>
      </c>
      <c r="E96" s="202" t="s">
        <v>40</v>
      </c>
      <c r="F96" s="202">
        <v>1</v>
      </c>
      <c r="G96" s="382">
        <v>574052</v>
      </c>
      <c r="H96" s="234">
        <v>574052</v>
      </c>
      <c r="I96" s="213">
        <v>0</v>
      </c>
      <c r="J96" s="312"/>
    </row>
    <row r="97" spans="2:10" ht="15" customHeight="1" x14ac:dyDescent="0.25">
      <c r="B97" s="318" t="s">
        <v>198</v>
      </c>
      <c r="C97" s="238" t="s">
        <v>70</v>
      </c>
      <c r="D97" s="201" t="s">
        <v>37</v>
      </c>
      <c r="E97" s="207" t="s">
        <v>30</v>
      </c>
      <c r="F97" s="218">
        <v>1</v>
      </c>
      <c r="G97" s="379">
        <f>H97+I97</f>
        <v>1860350</v>
      </c>
      <c r="H97" s="239">
        <v>1860350</v>
      </c>
      <c r="I97" s="65">
        <v>0</v>
      </c>
      <c r="J97" s="153"/>
    </row>
    <row r="98" spans="2:10" ht="15" customHeight="1" x14ac:dyDescent="0.25">
      <c r="B98" s="310" t="s">
        <v>199</v>
      </c>
      <c r="C98" s="240" t="s">
        <v>74</v>
      </c>
      <c r="D98" s="64" t="s">
        <v>37</v>
      </c>
      <c r="E98" s="22" t="s">
        <v>42</v>
      </c>
      <c r="F98" s="22"/>
      <c r="G98" s="378">
        <f t="shared" ref="G98:G116" si="4">H98+I98</f>
        <v>1338260</v>
      </c>
      <c r="H98" s="45">
        <v>1338260</v>
      </c>
      <c r="I98" s="65">
        <v>0</v>
      </c>
      <c r="J98" s="146"/>
    </row>
    <row r="99" spans="2:10" ht="15" customHeight="1" x14ac:dyDescent="0.25">
      <c r="B99" s="310" t="s">
        <v>200</v>
      </c>
      <c r="C99" s="240" t="s">
        <v>75</v>
      </c>
      <c r="D99" s="64" t="s">
        <v>37</v>
      </c>
      <c r="E99" s="22" t="s">
        <v>44</v>
      </c>
      <c r="F99" s="22">
        <v>1</v>
      </c>
      <c r="G99" s="378">
        <f t="shared" si="4"/>
        <v>1527740</v>
      </c>
      <c r="H99" s="45">
        <v>1527740</v>
      </c>
      <c r="I99" s="65">
        <v>0</v>
      </c>
      <c r="J99" s="146"/>
    </row>
    <row r="100" spans="2:10" ht="15" customHeight="1" x14ac:dyDescent="0.25">
      <c r="B100" s="310" t="s">
        <v>201</v>
      </c>
      <c r="C100" s="232" t="s">
        <v>76</v>
      </c>
      <c r="D100" s="64" t="s">
        <v>37</v>
      </c>
      <c r="E100" s="22" t="s">
        <v>44</v>
      </c>
      <c r="F100" s="22">
        <v>1</v>
      </c>
      <c r="G100" s="378">
        <f t="shared" si="4"/>
        <v>134550</v>
      </c>
      <c r="H100" s="45">
        <v>134550</v>
      </c>
      <c r="I100" s="65">
        <v>0</v>
      </c>
      <c r="J100" s="146"/>
    </row>
    <row r="101" spans="2:10" ht="15" customHeight="1" x14ac:dyDescent="0.25">
      <c r="B101" s="310" t="s">
        <v>202</v>
      </c>
      <c r="C101" s="232" t="s">
        <v>77</v>
      </c>
      <c r="D101" s="64" t="s">
        <v>37</v>
      </c>
      <c r="E101" s="22" t="s">
        <v>44</v>
      </c>
      <c r="F101" s="22">
        <v>1</v>
      </c>
      <c r="G101" s="378">
        <f t="shared" si="4"/>
        <v>134550</v>
      </c>
      <c r="H101" s="45">
        <v>134550</v>
      </c>
      <c r="I101" s="65">
        <v>0</v>
      </c>
      <c r="J101" s="146"/>
    </row>
    <row r="102" spans="2:10" ht="15" customHeight="1" x14ac:dyDescent="0.25">
      <c r="B102" s="310" t="s">
        <v>203</v>
      </c>
      <c r="C102" s="232" t="s">
        <v>78</v>
      </c>
      <c r="D102" s="64" t="s">
        <v>37</v>
      </c>
      <c r="E102" s="22" t="s">
        <v>44</v>
      </c>
      <c r="F102" s="22">
        <v>1</v>
      </c>
      <c r="G102" s="378">
        <f t="shared" si="4"/>
        <v>134550</v>
      </c>
      <c r="H102" s="45">
        <v>134550</v>
      </c>
      <c r="I102" s="65">
        <v>0</v>
      </c>
      <c r="J102" s="146"/>
    </row>
    <row r="103" spans="2:10" ht="15" customHeight="1" x14ac:dyDescent="0.25">
      <c r="B103" s="310" t="s">
        <v>204</v>
      </c>
      <c r="C103" s="232" t="s">
        <v>79</v>
      </c>
      <c r="D103" s="64" t="s">
        <v>37</v>
      </c>
      <c r="E103" s="22" t="s">
        <v>44</v>
      </c>
      <c r="F103" s="22">
        <v>1</v>
      </c>
      <c r="G103" s="378">
        <f t="shared" si="4"/>
        <v>134550</v>
      </c>
      <c r="H103" s="45">
        <v>134550</v>
      </c>
      <c r="I103" s="65">
        <v>0</v>
      </c>
      <c r="J103" s="146"/>
    </row>
    <row r="104" spans="2:10" ht="15" customHeight="1" x14ac:dyDescent="0.25">
      <c r="B104" s="320" t="s">
        <v>205</v>
      </c>
      <c r="C104" s="241" t="s">
        <v>80</v>
      </c>
      <c r="D104" s="176" t="s">
        <v>37</v>
      </c>
      <c r="E104" s="242" t="s">
        <v>29</v>
      </c>
      <c r="F104" s="55">
        <v>1</v>
      </c>
      <c r="G104" s="396">
        <f t="shared" si="4"/>
        <v>2168185</v>
      </c>
      <c r="H104" s="68">
        <v>2168185</v>
      </c>
      <c r="I104" s="65">
        <v>0</v>
      </c>
      <c r="J104" s="146"/>
    </row>
    <row r="105" spans="2:10" ht="15" customHeight="1" x14ac:dyDescent="0.25">
      <c r="B105" s="310" t="s">
        <v>206</v>
      </c>
      <c r="C105" s="243" t="s">
        <v>335</v>
      </c>
      <c r="D105" s="70" t="s">
        <v>37</v>
      </c>
      <c r="E105" s="226" t="s">
        <v>28</v>
      </c>
      <c r="F105" s="22">
        <v>1</v>
      </c>
      <c r="G105" s="378">
        <f t="shared" si="4"/>
        <v>1300000</v>
      </c>
      <c r="H105" s="45">
        <v>1300000</v>
      </c>
      <c r="I105" s="65">
        <v>0</v>
      </c>
      <c r="J105" s="146"/>
    </row>
    <row r="106" spans="2:10" ht="15" customHeight="1" x14ac:dyDescent="0.25">
      <c r="B106" s="636" t="s">
        <v>207</v>
      </c>
      <c r="C106" s="217" t="s">
        <v>855</v>
      </c>
      <c r="D106" s="64" t="s">
        <v>37</v>
      </c>
      <c r="E106" s="201" t="s">
        <v>28</v>
      </c>
      <c r="F106" s="43">
        <v>1</v>
      </c>
      <c r="G106" s="383">
        <f t="shared" si="4"/>
        <v>0</v>
      </c>
      <c r="H106" s="178">
        <v>0</v>
      </c>
      <c r="I106" s="65">
        <v>0</v>
      </c>
      <c r="J106" s="146"/>
    </row>
    <row r="107" spans="2:10" ht="15" customHeight="1" x14ac:dyDescent="0.25">
      <c r="B107" s="310" t="s">
        <v>208</v>
      </c>
      <c r="C107" s="231" t="s">
        <v>83</v>
      </c>
      <c r="D107" s="64" t="s">
        <v>37</v>
      </c>
      <c r="E107" s="48" t="s">
        <v>174</v>
      </c>
      <c r="F107" s="22">
        <v>1</v>
      </c>
      <c r="G107" s="378">
        <f t="shared" si="4"/>
        <v>3022326</v>
      </c>
      <c r="H107" s="45">
        <v>3022326</v>
      </c>
      <c r="I107" s="65">
        <v>0</v>
      </c>
      <c r="J107" s="146"/>
    </row>
    <row r="108" spans="2:10" ht="15" customHeight="1" x14ac:dyDescent="0.25">
      <c r="B108" s="479" t="s">
        <v>209</v>
      </c>
      <c r="C108" s="232" t="s">
        <v>855</v>
      </c>
      <c r="D108" s="64" t="s">
        <v>37</v>
      </c>
      <c r="E108" s="48" t="s">
        <v>46</v>
      </c>
      <c r="F108" s="22">
        <v>3</v>
      </c>
      <c r="G108" s="378">
        <f t="shared" si="4"/>
        <v>0</v>
      </c>
      <c r="H108" s="45">
        <v>0</v>
      </c>
      <c r="I108" s="65">
        <v>0</v>
      </c>
      <c r="J108" s="146"/>
    </row>
    <row r="109" spans="2:10" ht="24" customHeight="1" x14ac:dyDescent="0.25">
      <c r="B109" s="310" t="s">
        <v>210</v>
      </c>
      <c r="C109" s="453" t="s">
        <v>336</v>
      </c>
      <c r="D109" s="201" t="s">
        <v>37</v>
      </c>
      <c r="E109" s="202" t="s">
        <v>33</v>
      </c>
      <c r="F109" s="202">
        <v>2</v>
      </c>
      <c r="G109" s="382">
        <f t="shared" si="4"/>
        <v>6050000</v>
      </c>
      <c r="H109" s="245">
        <v>1815000</v>
      </c>
      <c r="I109" s="213">
        <v>4235000</v>
      </c>
      <c r="J109" s="312" t="s">
        <v>148</v>
      </c>
    </row>
    <row r="110" spans="2:10" ht="27" customHeight="1" x14ac:dyDescent="0.25">
      <c r="B110" s="310" t="s">
        <v>211</v>
      </c>
      <c r="C110" s="454" t="s">
        <v>337</v>
      </c>
      <c r="D110" s="201" t="s">
        <v>37</v>
      </c>
      <c r="E110" s="202" t="s">
        <v>33</v>
      </c>
      <c r="F110" s="202"/>
      <c r="G110" s="382">
        <f t="shared" si="4"/>
        <v>2420000</v>
      </c>
      <c r="H110" s="245">
        <v>726000</v>
      </c>
      <c r="I110" s="213">
        <v>1694000</v>
      </c>
      <c r="J110" s="312" t="s">
        <v>148</v>
      </c>
    </row>
    <row r="111" spans="2:10" ht="15" customHeight="1" x14ac:dyDescent="0.25">
      <c r="B111" s="310" t="s">
        <v>212</v>
      </c>
      <c r="C111" s="455" t="s">
        <v>338</v>
      </c>
      <c r="D111" s="201" t="s">
        <v>37</v>
      </c>
      <c r="E111" s="202" t="s">
        <v>33</v>
      </c>
      <c r="F111" s="202">
        <v>4</v>
      </c>
      <c r="G111" s="382">
        <f t="shared" si="4"/>
        <v>1210000</v>
      </c>
      <c r="H111" s="245">
        <v>363000</v>
      </c>
      <c r="I111" s="213">
        <v>847000</v>
      </c>
      <c r="J111" s="312" t="s">
        <v>148</v>
      </c>
    </row>
    <row r="112" spans="2:10" ht="14.25" customHeight="1" x14ac:dyDescent="0.25">
      <c r="B112" s="707" t="s">
        <v>213</v>
      </c>
      <c r="C112" s="708" t="s">
        <v>942</v>
      </c>
      <c r="D112" s="709" t="s">
        <v>37</v>
      </c>
      <c r="E112" s="692" t="s">
        <v>33</v>
      </c>
      <c r="F112" s="692">
        <v>1</v>
      </c>
      <c r="G112" s="710">
        <f t="shared" si="4"/>
        <v>47190</v>
      </c>
      <c r="H112" s="711">
        <v>47190</v>
      </c>
      <c r="I112" s="712">
        <v>0</v>
      </c>
      <c r="J112" s="713" t="s">
        <v>148</v>
      </c>
    </row>
    <row r="113" spans="2:10" ht="15" customHeight="1" x14ac:dyDescent="0.25">
      <c r="B113" s="310" t="s">
        <v>214</v>
      </c>
      <c r="C113" s="214" t="s">
        <v>86</v>
      </c>
      <c r="D113" s="201" t="s">
        <v>37</v>
      </c>
      <c r="E113" s="202" t="s">
        <v>33</v>
      </c>
      <c r="F113" s="202">
        <v>1</v>
      </c>
      <c r="G113" s="382">
        <f t="shared" si="4"/>
        <v>242000</v>
      </c>
      <c r="H113" s="215">
        <v>72600</v>
      </c>
      <c r="I113" s="213">
        <v>169400</v>
      </c>
      <c r="J113" s="312" t="s">
        <v>148</v>
      </c>
    </row>
    <row r="114" spans="2:10" ht="15" customHeight="1" x14ac:dyDescent="0.25">
      <c r="B114" s="310" t="s">
        <v>215</v>
      </c>
      <c r="C114" s="232" t="s">
        <v>87</v>
      </c>
      <c r="D114" s="201" t="s">
        <v>37</v>
      </c>
      <c r="E114" s="202" t="s">
        <v>339</v>
      </c>
      <c r="F114" s="202">
        <v>8</v>
      </c>
      <c r="G114" s="382">
        <f t="shared" si="4"/>
        <v>3835700</v>
      </c>
      <c r="H114" s="215">
        <v>3835700</v>
      </c>
      <c r="I114" s="211">
        <v>0</v>
      </c>
      <c r="J114" s="319"/>
    </row>
    <row r="115" spans="2:10" ht="15" customHeight="1" x14ac:dyDescent="0.25">
      <c r="B115" s="310" t="s">
        <v>216</v>
      </c>
      <c r="C115" s="232" t="s">
        <v>88</v>
      </c>
      <c r="D115" s="201" t="s">
        <v>37</v>
      </c>
      <c r="E115" s="202" t="s">
        <v>27</v>
      </c>
      <c r="F115" s="202">
        <v>1</v>
      </c>
      <c r="G115" s="382">
        <f t="shared" si="4"/>
        <v>994620</v>
      </c>
      <c r="H115" s="215">
        <v>994620</v>
      </c>
      <c r="I115" s="211">
        <v>0</v>
      </c>
      <c r="J115" s="319"/>
    </row>
    <row r="116" spans="2:10" ht="15" customHeight="1" x14ac:dyDescent="0.25">
      <c r="B116" s="310" t="s">
        <v>217</v>
      </c>
      <c r="C116" s="232" t="s">
        <v>89</v>
      </c>
      <c r="D116" s="201" t="s">
        <v>37</v>
      </c>
      <c r="E116" s="202" t="s">
        <v>27</v>
      </c>
      <c r="F116" s="202">
        <v>1</v>
      </c>
      <c r="G116" s="382">
        <f t="shared" si="4"/>
        <v>527560</v>
      </c>
      <c r="H116" s="215">
        <v>527560</v>
      </c>
      <c r="I116" s="211">
        <v>0</v>
      </c>
      <c r="J116" s="319"/>
    </row>
    <row r="117" spans="2:10" ht="15" customHeight="1" x14ac:dyDescent="0.25">
      <c r="B117" s="310" t="s">
        <v>340</v>
      </c>
      <c r="C117" s="232" t="s">
        <v>341</v>
      </c>
      <c r="D117" s="226" t="s">
        <v>37</v>
      </c>
      <c r="E117" s="202" t="s">
        <v>57</v>
      </c>
      <c r="F117" s="246">
        <v>1</v>
      </c>
      <c r="G117" s="382">
        <f>H117</f>
        <v>342430</v>
      </c>
      <c r="H117" s="215">
        <v>342430</v>
      </c>
      <c r="I117" s="213">
        <v>0</v>
      </c>
      <c r="J117" s="319"/>
    </row>
    <row r="118" spans="2:10" ht="15" customHeight="1" x14ac:dyDescent="0.25">
      <c r="B118" s="310" t="s">
        <v>342</v>
      </c>
      <c r="C118" s="247" t="s">
        <v>343</v>
      </c>
      <c r="D118" s="226" t="s">
        <v>37</v>
      </c>
      <c r="E118" s="202" t="s">
        <v>40</v>
      </c>
      <c r="F118" s="246">
        <v>1</v>
      </c>
      <c r="G118" s="382">
        <f>H118+I118</f>
        <v>781055</v>
      </c>
      <c r="H118" s="215">
        <v>781055</v>
      </c>
      <c r="I118" s="213">
        <v>0</v>
      </c>
      <c r="J118" s="319"/>
    </row>
    <row r="119" spans="2:10" ht="15" customHeight="1" x14ac:dyDescent="0.25">
      <c r="B119" s="313" t="s">
        <v>344</v>
      </c>
      <c r="C119" s="237" t="s">
        <v>345</v>
      </c>
      <c r="D119" s="202" t="s">
        <v>37</v>
      </c>
      <c r="E119" s="202" t="s">
        <v>346</v>
      </c>
      <c r="F119" s="202">
        <v>1</v>
      </c>
      <c r="G119" s="382">
        <v>889290</v>
      </c>
      <c r="H119" s="215">
        <v>889290</v>
      </c>
      <c r="I119" s="213">
        <v>0</v>
      </c>
      <c r="J119" s="321"/>
    </row>
    <row r="120" spans="2:10" ht="15" customHeight="1" x14ac:dyDescent="0.25">
      <c r="B120" s="484" t="s">
        <v>347</v>
      </c>
      <c r="C120" s="485" t="s">
        <v>348</v>
      </c>
      <c r="D120" s="464" t="s">
        <v>37</v>
      </c>
      <c r="E120" s="464" t="s">
        <v>349</v>
      </c>
      <c r="F120" s="464">
        <v>1</v>
      </c>
      <c r="G120" s="486">
        <f>H120+I120</f>
        <v>14818870</v>
      </c>
      <c r="H120" s="487">
        <v>4500000</v>
      </c>
      <c r="I120" s="481">
        <v>10318870</v>
      </c>
      <c r="J120" s="488" t="s">
        <v>148</v>
      </c>
    </row>
    <row r="121" spans="2:10" ht="15" customHeight="1" x14ac:dyDescent="0.25">
      <c r="B121" s="314" t="s">
        <v>350</v>
      </c>
      <c r="C121" s="237" t="s">
        <v>351</v>
      </c>
      <c r="D121" s="202" t="s">
        <v>37</v>
      </c>
      <c r="E121" s="202" t="s">
        <v>30</v>
      </c>
      <c r="F121" s="202">
        <v>1</v>
      </c>
      <c r="G121" s="382">
        <v>332433</v>
      </c>
      <c r="H121" s="215">
        <v>332433</v>
      </c>
      <c r="I121" s="213">
        <v>0</v>
      </c>
      <c r="J121" s="322"/>
    </row>
    <row r="122" spans="2:10" ht="15" customHeight="1" x14ac:dyDescent="0.25">
      <c r="B122" s="314" t="s">
        <v>352</v>
      </c>
      <c r="C122" s="237" t="s">
        <v>353</v>
      </c>
      <c r="D122" s="202" t="s">
        <v>37</v>
      </c>
      <c r="E122" s="202" t="s">
        <v>346</v>
      </c>
      <c r="F122" s="202">
        <v>1</v>
      </c>
      <c r="G122" s="382">
        <v>865150</v>
      </c>
      <c r="H122" s="215">
        <v>865150</v>
      </c>
      <c r="I122" s="213">
        <v>0</v>
      </c>
      <c r="J122" s="322"/>
    </row>
    <row r="123" spans="2:10" ht="15" customHeight="1" x14ac:dyDescent="0.25">
      <c r="B123" s="314" t="s">
        <v>354</v>
      </c>
      <c r="C123" s="237" t="s">
        <v>355</v>
      </c>
      <c r="D123" s="202" t="s">
        <v>37</v>
      </c>
      <c r="E123" s="202" t="s">
        <v>339</v>
      </c>
      <c r="F123" s="202">
        <v>1</v>
      </c>
      <c r="G123" s="382">
        <v>79860</v>
      </c>
      <c r="H123" s="215">
        <v>79860</v>
      </c>
      <c r="I123" s="213">
        <v>0</v>
      </c>
      <c r="J123" s="322"/>
    </row>
    <row r="124" spans="2:10" ht="15" customHeight="1" x14ac:dyDescent="0.25">
      <c r="B124" s="314" t="s">
        <v>356</v>
      </c>
      <c r="C124" s="237" t="s">
        <v>357</v>
      </c>
      <c r="D124" s="202" t="s">
        <v>37</v>
      </c>
      <c r="E124" s="202" t="s">
        <v>269</v>
      </c>
      <c r="F124" s="202">
        <v>1</v>
      </c>
      <c r="G124" s="382">
        <v>610000</v>
      </c>
      <c r="H124" s="215">
        <v>610000</v>
      </c>
      <c r="I124" s="213">
        <v>0</v>
      </c>
      <c r="J124" s="322"/>
    </row>
    <row r="125" spans="2:10" ht="15" customHeight="1" x14ac:dyDescent="0.25">
      <c r="B125" s="314" t="s">
        <v>358</v>
      </c>
      <c r="C125" s="237" t="s">
        <v>359</v>
      </c>
      <c r="D125" s="202" t="s">
        <v>37</v>
      </c>
      <c r="E125" s="202" t="s">
        <v>60</v>
      </c>
      <c r="F125" s="202">
        <v>1</v>
      </c>
      <c r="G125" s="382">
        <v>231697</v>
      </c>
      <c r="H125" s="215">
        <v>231697</v>
      </c>
      <c r="I125" s="213">
        <v>0</v>
      </c>
      <c r="J125" s="322"/>
    </row>
    <row r="126" spans="2:10" ht="15" customHeight="1" x14ac:dyDescent="0.25">
      <c r="B126" s="314" t="s">
        <v>360</v>
      </c>
      <c r="C126" s="237" t="s">
        <v>361</v>
      </c>
      <c r="D126" s="202" t="s">
        <v>37</v>
      </c>
      <c r="E126" s="202" t="s">
        <v>38</v>
      </c>
      <c r="F126" s="202">
        <v>1</v>
      </c>
      <c r="G126" s="382">
        <f>H126</f>
        <v>206810</v>
      </c>
      <c r="H126" s="215">
        <v>206810</v>
      </c>
      <c r="I126" s="213">
        <v>0</v>
      </c>
      <c r="J126" s="322"/>
    </row>
    <row r="127" spans="2:10" ht="15" customHeight="1" x14ac:dyDescent="0.25">
      <c r="B127" s="314" t="s">
        <v>362</v>
      </c>
      <c r="C127" s="237" t="s">
        <v>363</v>
      </c>
      <c r="D127" s="202" t="s">
        <v>37</v>
      </c>
      <c r="E127" s="202" t="s">
        <v>44</v>
      </c>
      <c r="F127" s="202">
        <v>1</v>
      </c>
      <c r="G127" s="382">
        <v>163348</v>
      </c>
      <c r="H127" s="215">
        <v>163348</v>
      </c>
      <c r="I127" s="213">
        <v>0</v>
      </c>
      <c r="J127" s="322"/>
    </row>
    <row r="128" spans="2:10" ht="15" customHeight="1" x14ac:dyDescent="0.25">
      <c r="B128" s="314" t="s">
        <v>364</v>
      </c>
      <c r="C128" s="237" t="s">
        <v>365</v>
      </c>
      <c r="D128" s="202" t="s">
        <v>37</v>
      </c>
      <c r="E128" s="202" t="s">
        <v>38</v>
      </c>
      <c r="F128" s="202">
        <v>1</v>
      </c>
      <c r="G128" s="382">
        <v>123072</v>
      </c>
      <c r="H128" s="215">
        <v>123072</v>
      </c>
      <c r="I128" s="213">
        <v>0</v>
      </c>
      <c r="J128" s="322"/>
    </row>
    <row r="129" spans="2:10" ht="15" customHeight="1" x14ac:dyDescent="0.25">
      <c r="B129" s="314" t="s">
        <v>366</v>
      </c>
      <c r="C129" s="237" t="s">
        <v>367</v>
      </c>
      <c r="D129" s="202" t="s">
        <v>37</v>
      </c>
      <c r="E129" s="202" t="s">
        <v>82</v>
      </c>
      <c r="F129" s="202">
        <v>1</v>
      </c>
      <c r="G129" s="382">
        <v>273702</v>
      </c>
      <c r="H129" s="215">
        <v>273702</v>
      </c>
      <c r="I129" s="213">
        <v>0</v>
      </c>
      <c r="J129" s="322"/>
    </row>
    <row r="130" spans="2:10" ht="15" customHeight="1" x14ac:dyDescent="0.25">
      <c r="B130" s="314" t="s">
        <v>368</v>
      </c>
      <c r="C130" s="237" t="s">
        <v>369</v>
      </c>
      <c r="D130" s="202" t="s">
        <v>37</v>
      </c>
      <c r="E130" s="202" t="s">
        <v>38</v>
      </c>
      <c r="F130" s="202">
        <v>1</v>
      </c>
      <c r="G130" s="382">
        <v>100672</v>
      </c>
      <c r="H130" s="215">
        <v>100672</v>
      </c>
      <c r="I130" s="213">
        <v>0</v>
      </c>
      <c r="J130" s="322"/>
    </row>
    <row r="131" spans="2:10" ht="15" customHeight="1" x14ac:dyDescent="0.25">
      <c r="B131" s="314" t="s">
        <v>370</v>
      </c>
      <c r="C131" s="237" t="s">
        <v>371</v>
      </c>
      <c r="D131" s="202" t="s">
        <v>37</v>
      </c>
      <c r="E131" s="202" t="s">
        <v>44</v>
      </c>
      <c r="F131" s="202">
        <v>1</v>
      </c>
      <c r="G131" s="382">
        <v>696270</v>
      </c>
      <c r="H131" s="215">
        <v>696270</v>
      </c>
      <c r="I131" s="213">
        <v>0</v>
      </c>
      <c r="J131" s="322"/>
    </row>
    <row r="132" spans="2:10" ht="15" customHeight="1" x14ac:dyDescent="0.25">
      <c r="B132" s="314" t="s">
        <v>372</v>
      </c>
      <c r="C132" s="237" t="s">
        <v>322</v>
      </c>
      <c r="D132" s="202" t="s">
        <v>37</v>
      </c>
      <c r="E132" s="202" t="s">
        <v>233</v>
      </c>
      <c r="F132" s="202">
        <v>1</v>
      </c>
      <c r="G132" s="382">
        <v>462825</v>
      </c>
      <c r="H132" s="215">
        <v>462825</v>
      </c>
      <c r="I132" s="213">
        <v>0</v>
      </c>
      <c r="J132" s="322"/>
    </row>
    <row r="133" spans="2:10" ht="15" customHeight="1" x14ac:dyDescent="0.25">
      <c r="B133" s="314" t="s">
        <v>373</v>
      </c>
      <c r="C133" s="237" t="s">
        <v>374</v>
      </c>
      <c r="D133" s="202" t="s">
        <v>37</v>
      </c>
      <c r="E133" s="202" t="s">
        <v>220</v>
      </c>
      <c r="F133" s="202">
        <v>1</v>
      </c>
      <c r="G133" s="382">
        <v>637065</v>
      </c>
      <c r="H133" s="215">
        <v>637065</v>
      </c>
      <c r="I133" s="213">
        <v>0</v>
      </c>
      <c r="J133" s="322"/>
    </row>
    <row r="134" spans="2:10" ht="15" customHeight="1" x14ac:dyDescent="0.25">
      <c r="B134" s="314" t="s">
        <v>375</v>
      </c>
      <c r="C134" s="237" t="s">
        <v>376</v>
      </c>
      <c r="D134" s="202" t="s">
        <v>37</v>
      </c>
      <c r="E134" s="202" t="s">
        <v>57</v>
      </c>
      <c r="F134" s="202">
        <v>1</v>
      </c>
      <c r="G134" s="382">
        <v>451330</v>
      </c>
      <c r="H134" s="215">
        <v>451330</v>
      </c>
      <c r="I134" s="213">
        <v>0</v>
      </c>
      <c r="J134" s="322"/>
    </row>
    <row r="135" spans="2:10" ht="15" customHeight="1" x14ac:dyDescent="0.25">
      <c r="B135" s="314" t="s">
        <v>377</v>
      </c>
      <c r="C135" s="237" t="s">
        <v>378</v>
      </c>
      <c r="D135" s="202" t="s">
        <v>37</v>
      </c>
      <c r="E135" s="202" t="s">
        <v>57</v>
      </c>
      <c r="F135" s="202">
        <v>1</v>
      </c>
      <c r="G135" s="382">
        <v>241791</v>
      </c>
      <c r="H135" s="215">
        <v>241791</v>
      </c>
      <c r="I135" s="213">
        <v>0</v>
      </c>
      <c r="J135" s="322"/>
    </row>
    <row r="136" spans="2:10" ht="15" customHeight="1" x14ac:dyDescent="0.25">
      <c r="B136" s="314" t="s">
        <v>379</v>
      </c>
      <c r="C136" s="237" t="s">
        <v>380</v>
      </c>
      <c r="D136" s="202" t="s">
        <v>37</v>
      </c>
      <c r="E136" s="202" t="s">
        <v>71</v>
      </c>
      <c r="F136" s="202">
        <v>1</v>
      </c>
      <c r="G136" s="382">
        <f>H136+I136</f>
        <v>100000</v>
      </c>
      <c r="H136" s="215">
        <v>50000</v>
      </c>
      <c r="I136" s="213">
        <v>50000</v>
      </c>
      <c r="J136" s="322" t="s">
        <v>381</v>
      </c>
    </row>
    <row r="137" spans="2:10" ht="15" customHeight="1" x14ac:dyDescent="0.25">
      <c r="B137" s="314" t="s">
        <v>382</v>
      </c>
      <c r="C137" s="237" t="s">
        <v>383</v>
      </c>
      <c r="D137" s="202" t="s">
        <v>37</v>
      </c>
      <c r="E137" s="202" t="s">
        <v>265</v>
      </c>
      <c r="F137" s="202">
        <v>2</v>
      </c>
      <c r="G137" s="382">
        <v>992597</v>
      </c>
      <c r="H137" s="215">
        <v>992597</v>
      </c>
      <c r="I137" s="213">
        <v>0</v>
      </c>
      <c r="J137" s="322"/>
    </row>
    <row r="138" spans="2:10" ht="15" customHeight="1" x14ac:dyDescent="0.25">
      <c r="B138" s="314" t="s">
        <v>384</v>
      </c>
      <c r="C138" s="237" t="s">
        <v>355</v>
      </c>
      <c r="D138" s="202" t="s">
        <v>37</v>
      </c>
      <c r="E138" s="202" t="s">
        <v>173</v>
      </c>
      <c r="F138" s="202">
        <v>1</v>
      </c>
      <c r="G138" s="382">
        <v>72600</v>
      </c>
      <c r="H138" s="215">
        <v>72600</v>
      </c>
      <c r="I138" s="213">
        <v>0</v>
      </c>
      <c r="J138" s="322"/>
    </row>
    <row r="139" spans="2:10" ht="15" customHeight="1" x14ac:dyDescent="0.25">
      <c r="B139" s="314" t="s">
        <v>385</v>
      </c>
      <c r="C139" s="237" t="s">
        <v>386</v>
      </c>
      <c r="D139" s="202" t="s">
        <v>37</v>
      </c>
      <c r="E139" s="202" t="s">
        <v>60</v>
      </c>
      <c r="F139" s="202">
        <v>1</v>
      </c>
      <c r="G139" s="382">
        <v>150000</v>
      </c>
      <c r="H139" s="215">
        <v>150000</v>
      </c>
      <c r="I139" s="213">
        <v>0</v>
      </c>
      <c r="J139" s="322"/>
    </row>
    <row r="140" spans="2:10" ht="15" customHeight="1" thickBot="1" x14ac:dyDescent="0.3">
      <c r="B140" s="310" t="s">
        <v>387</v>
      </c>
      <c r="C140" s="247" t="s">
        <v>388</v>
      </c>
      <c r="D140" s="202" t="s">
        <v>37</v>
      </c>
      <c r="E140" s="202" t="s">
        <v>339</v>
      </c>
      <c r="F140" s="246">
        <v>1</v>
      </c>
      <c r="G140" s="382">
        <v>187550</v>
      </c>
      <c r="H140" s="215">
        <v>187550</v>
      </c>
      <c r="I140" s="213">
        <v>0</v>
      </c>
      <c r="J140" s="322"/>
    </row>
    <row r="141" spans="2:10" ht="15" customHeight="1" thickBot="1" x14ac:dyDescent="0.3">
      <c r="B141" s="405" t="s">
        <v>50</v>
      </c>
      <c r="C141" s="406" t="s">
        <v>51</v>
      </c>
      <c r="D141" s="60"/>
      <c r="E141" s="60"/>
      <c r="F141" s="60"/>
      <c r="G141" s="193">
        <f>SUM(G142:G193)</f>
        <v>49383195</v>
      </c>
      <c r="H141" s="62">
        <f>SUM(H142:H193)</f>
        <v>28394660</v>
      </c>
      <c r="I141" s="63">
        <f>SUM(I142:I193)</f>
        <v>20988535</v>
      </c>
      <c r="J141" s="145"/>
    </row>
    <row r="142" spans="2:10" ht="27" customHeight="1" x14ac:dyDescent="0.25">
      <c r="B142" s="308" t="s">
        <v>389</v>
      </c>
      <c r="C142" s="628" t="s">
        <v>390</v>
      </c>
      <c r="D142" s="8" t="s">
        <v>37</v>
      </c>
      <c r="E142" s="142" t="s">
        <v>24</v>
      </c>
      <c r="F142" s="629">
        <v>1</v>
      </c>
      <c r="G142" s="630">
        <f>H142</f>
        <v>282000</v>
      </c>
      <c r="H142" s="631">
        <v>282000</v>
      </c>
      <c r="I142" s="143">
        <v>0</v>
      </c>
      <c r="J142" s="147"/>
    </row>
    <row r="143" spans="2:10" ht="15" customHeight="1" x14ac:dyDescent="0.25">
      <c r="B143" s="479" t="s">
        <v>391</v>
      </c>
      <c r="C143" s="252" t="s">
        <v>856</v>
      </c>
      <c r="D143" s="12" t="s">
        <v>37</v>
      </c>
      <c r="E143" s="12" t="s">
        <v>233</v>
      </c>
      <c r="F143" s="624"/>
      <c r="G143" s="377">
        <f t="shared" ref="G143:G177" si="5">H143</f>
        <v>0</v>
      </c>
      <c r="H143" s="15">
        <v>0</v>
      </c>
      <c r="I143" s="23">
        <v>0</v>
      </c>
      <c r="J143" s="121"/>
    </row>
    <row r="144" spans="2:10" ht="15" customHeight="1" x14ac:dyDescent="0.25">
      <c r="B144" s="310" t="s">
        <v>392</v>
      </c>
      <c r="C144" s="232" t="s">
        <v>393</v>
      </c>
      <c r="D144" s="12" t="s">
        <v>37</v>
      </c>
      <c r="E144" s="250" t="s">
        <v>54</v>
      </c>
      <c r="F144" s="249"/>
      <c r="G144" s="377">
        <f t="shared" si="5"/>
        <v>150000</v>
      </c>
      <c r="H144" s="255">
        <v>150000</v>
      </c>
      <c r="I144" s="23">
        <v>0</v>
      </c>
      <c r="J144" s="121"/>
    </row>
    <row r="145" spans="2:10" ht="15" customHeight="1" x14ac:dyDescent="0.25">
      <c r="B145" s="310" t="s">
        <v>394</v>
      </c>
      <c r="C145" s="248" t="s">
        <v>395</v>
      </c>
      <c r="D145" s="12" t="s">
        <v>37</v>
      </c>
      <c r="E145" s="55" t="s">
        <v>42</v>
      </c>
      <c r="F145" s="249">
        <v>1</v>
      </c>
      <c r="G145" s="377">
        <f t="shared" si="5"/>
        <v>200000</v>
      </c>
      <c r="H145" s="255">
        <v>200000</v>
      </c>
      <c r="I145" s="23">
        <v>0</v>
      </c>
      <c r="J145" s="121"/>
    </row>
    <row r="146" spans="2:10" ht="26.25" customHeight="1" thickBot="1" x14ac:dyDescent="0.3">
      <c r="B146" s="600" t="s">
        <v>396</v>
      </c>
      <c r="C146" s="808" t="s">
        <v>397</v>
      </c>
      <c r="D146" s="747" t="s">
        <v>37</v>
      </c>
      <c r="E146" s="748" t="s">
        <v>44</v>
      </c>
      <c r="F146" s="804">
        <v>1</v>
      </c>
      <c r="G146" s="776">
        <f t="shared" si="5"/>
        <v>1850000</v>
      </c>
      <c r="H146" s="805">
        <v>1850000</v>
      </c>
      <c r="I146" s="806">
        <v>0</v>
      </c>
      <c r="J146" s="591"/>
    </row>
    <row r="147" spans="2:10" ht="15" customHeight="1" x14ac:dyDescent="0.25">
      <c r="B147" s="604" t="s">
        <v>398</v>
      </c>
      <c r="C147" s="807" t="s">
        <v>399</v>
      </c>
      <c r="D147" s="173" t="s">
        <v>37</v>
      </c>
      <c r="E147" s="301" t="s">
        <v>28</v>
      </c>
      <c r="F147" s="626">
        <v>1</v>
      </c>
      <c r="G147" s="381">
        <f t="shared" si="5"/>
        <v>250000</v>
      </c>
      <c r="H147" s="627">
        <v>250000</v>
      </c>
      <c r="I147" s="10">
        <v>0</v>
      </c>
      <c r="J147" s="309"/>
    </row>
    <row r="148" spans="2:10" ht="15" customHeight="1" thickBot="1" x14ac:dyDescent="0.3">
      <c r="B148" s="600"/>
      <c r="C148" s="803" t="s">
        <v>820</v>
      </c>
      <c r="D148" s="747"/>
      <c r="E148" s="748"/>
      <c r="F148" s="804"/>
      <c r="G148" s="776"/>
      <c r="H148" s="805"/>
      <c r="I148" s="806"/>
      <c r="J148" s="591"/>
    </row>
    <row r="149" spans="2:10" ht="15" customHeight="1" x14ac:dyDescent="0.25">
      <c r="B149" s="318" t="s">
        <v>400</v>
      </c>
      <c r="C149" s="625" t="s">
        <v>401</v>
      </c>
      <c r="D149" s="173" t="s">
        <v>37</v>
      </c>
      <c r="E149" s="301" t="s">
        <v>173</v>
      </c>
      <c r="F149" s="626">
        <v>2</v>
      </c>
      <c r="G149" s="381">
        <f t="shared" si="5"/>
        <v>860000</v>
      </c>
      <c r="H149" s="627">
        <v>860000</v>
      </c>
      <c r="I149" s="10">
        <v>0</v>
      </c>
      <c r="J149" s="309"/>
    </row>
    <row r="150" spans="2:10" ht="15" customHeight="1" x14ac:dyDescent="0.25">
      <c r="B150" s="310" t="s">
        <v>402</v>
      </c>
      <c r="C150" s="252" t="s">
        <v>403</v>
      </c>
      <c r="D150" s="12" t="s">
        <v>37</v>
      </c>
      <c r="E150" s="250" t="s">
        <v>404</v>
      </c>
      <c r="F150" s="12">
        <v>1</v>
      </c>
      <c r="G150" s="377">
        <f t="shared" si="5"/>
        <v>85000</v>
      </c>
      <c r="H150" s="255">
        <v>85000</v>
      </c>
      <c r="I150" s="23">
        <v>0</v>
      </c>
      <c r="J150" s="121"/>
    </row>
    <row r="151" spans="2:10" ht="15" customHeight="1" x14ac:dyDescent="0.25">
      <c r="B151" s="310" t="s">
        <v>405</v>
      </c>
      <c r="C151" s="251" t="s">
        <v>406</v>
      </c>
      <c r="D151" s="12" t="s">
        <v>37</v>
      </c>
      <c r="E151" s="250" t="s">
        <v>267</v>
      </c>
      <c r="F151" s="12">
        <v>1</v>
      </c>
      <c r="G151" s="377">
        <f t="shared" si="5"/>
        <v>120000</v>
      </c>
      <c r="H151" s="255">
        <v>120000</v>
      </c>
      <c r="I151" s="23">
        <v>0</v>
      </c>
      <c r="J151" s="121"/>
    </row>
    <row r="152" spans="2:10" ht="15" customHeight="1" x14ac:dyDescent="0.25">
      <c r="B152" s="310" t="s">
        <v>407</v>
      </c>
      <c r="C152" s="252" t="s">
        <v>408</v>
      </c>
      <c r="D152" s="12" t="s">
        <v>37</v>
      </c>
      <c r="E152" s="253" t="s">
        <v>184</v>
      </c>
      <c r="F152" s="12">
        <v>1</v>
      </c>
      <c r="G152" s="377">
        <f t="shared" si="5"/>
        <v>102000</v>
      </c>
      <c r="H152" s="255">
        <v>102000</v>
      </c>
      <c r="I152" s="23">
        <v>0</v>
      </c>
      <c r="J152" s="121"/>
    </row>
    <row r="153" spans="2:10" ht="15" customHeight="1" x14ac:dyDescent="0.25">
      <c r="B153" s="310" t="s">
        <v>409</v>
      </c>
      <c r="C153" s="251" t="s">
        <v>410</v>
      </c>
      <c r="D153" s="12" t="s">
        <v>37</v>
      </c>
      <c r="E153" s="250" t="s">
        <v>26</v>
      </c>
      <c r="F153" s="12">
        <v>1</v>
      </c>
      <c r="G153" s="377">
        <f t="shared" si="5"/>
        <v>70000</v>
      </c>
      <c r="H153" s="255">
        <v>70000</v>
      </c>
      <c r="I153" s="23">
        <v>0</v>
      </c>
      <c r="J153" s="121"/>
    </row>
    <row r="154" spans="2:10" ht="15" customHeight="1" x14ac:dyDescent="0.25">
      <c r="B154" s="310" t="s">
        <v>411</v>
      </c>
      <c r="C154" s="251" t="s">
        <v>412</v>
      </c>
      <c r="D154" s="12" t="s">
        <v>37</v>
      </c>
      <c r="E154" s="250" t="s">
        <v>413</v>
      </c>
      <c r="F154" s="12">
        <v>1</v>
      </c>
      <c r="G154" s="377">
        <f t="shared" si="5"/>
        <v>221000</v>
      </c>
      <c r="H154" s="255">
        <v>221000</v>
      </c>
      <c r="I154" s="23">
        <v>0</v>
      </c>
      <c r="J154" s="121"/>
    </row>
    <row r="155" spans="2:10" ht="28.5" customHeight="1" x14ac:dyDescent="0.25">
      <c r="B155" s="310" t="s">
        <v>414</v>
      </c>
      <c r="C155" s="251" t="s">
        <v>415</v>
      </c>
      <c r="D155" s="12" t="s">
        <v>37</v>
      </c>
      <c r="E155" s="250" t="s">
        <v>416</v>
      </c>
      <c r="F155" s="12">
        <v>1</v>
      </c>
      <c r="G155" s="377">
        <f t="shared" si="5"/>
        <v>170000</v>
      </c>
      <c r="H155" s="255">
        <v>170000</v>
      </c>
      <c r="I155" s="23">
        <v>0</v>
      </c>
      <c r="J155" s="121"/>
    </row>
    <row r="156" spans="2:10" ht="15" customHeight="1" x14ac:dyDescent="0.25">
      <c r="B156" s="310" t="s">
        <v>417</v>
      </c>
      <c r="C156" s="251" t="s">
        <v>418</v>
      </c>
      <c r="D156" s="12" t="s">
        <v>37</v>
      </c>
      <c r="E156" s="250" t="s">
        <v>419</v>
      </c>
      <c r="F156" s="12">
        <v>1</v>
      </c>
      <c r="G156" s="377">
        <f t="shared" si="5"/>
        <v>350000</v>
      </c>
      <c r="H156" s="255">
        <v>350000</v>
      </c>
      <c r="I156" s="23">
        <v>0</v>
      </c>
      <c r="J156" s="148"/>
    </row>
    <row r="157" spans="2:10" ht="15" customHeight="1" x14ac:dyDescent="0.25">
      <c r="B157" s="310" t="s">
        <v>420</v>
      </c>
      <c r="C157" s="251" t="s">
        <v>421</v>
      </c>
      <c r="D157" s="12" t="s">
        <v>37</v>
      </c>
      <c r="E157" s="250" t="s">
        <v>422</v>
      </c>
      <c r="F157" s="12">
        <v>1</v>
      </c>
      <c r="G157" s="377">
        <f t="shared" si="5"/>
        <v>120000</v>
      </c>
      <c r="H157" s="255">
        <v>120000</v>
      </c>
      <c r="I157" s="23">
        <v>0</v>
      </c>
      <c r="J157" s="121"/>
    </row>
    <row r="158" spans="2:10" ht="15" customHeight="1" x14ac:dyDescent="0.25">
      <c r="B158" s="310" t="s">
        <v>423</v>
      </c>
      <c r="C158" s="254" t="s">
        <v>424</v>
      </c>
      <c r="D158" s="12" t="s">
        <v>37</v>
      </c>
      <c r="E158" s="250" t="s">
        <v>425</v>
      </c>
      <c r="F158" s="12">
        <v>14</v>
      </c>
      <c r="G158" s="377">
        <f t="shared" si="5"/>
        <v>1820000</v>
      </c>
      <c r="H158" s="255">
        <v>1820000</v>
      </c>
      <c r="I158" s="23">
        <v>0</v>
      </c>
      <c r="J158" s="121"/>
    </row>
    <row r="159" spans="2:10" ht="15" customHeight="1" x14ac:dyDescent="0.25">
      <c r="B159" s="310" t="s">
        <v>426</v>
      </c>
      <c r="C159" s="256" t="s">
        <v>427</v>
      </c>
      <c r="D159" s="12" t="s">
        <v>37</v>
      </c>
      <c r="E159" s="250" t="s">
        <v>425</v>
      </c>
      <c r="F159" s="12">
        <v>14</v>
      </c>
      <c r="G159" s="377">
        <f t="shared" si="5"/>
        <v>840000</v>
      </c>
      <c r="H159" s="255">
        <v>840000</v>
      </c>
      <c r="I159" s="23">
        <v>0</v>
      </c>
      <c r="J159" s="121"/>
    </row>
    <row r="160" spans="2:10" ht="15" customHeight="1" x14ac:dyDescent="0.25">
      <c r="B160" s="310" t="s">
        <v>428</v>
      </c>
      <c r="C160" s="256" t="s">
        <v>809</v>
      </c>
      <c r="D160" s="12" t="s">
        <v>37</v>
      </c>
      <c r="E160" s="250" t="s">
        <v>425</v>
      </c>
      <c r="F160" s="12">
        <v>14</v>
      </c>
      <c r="G160" s="377">
        <f t="shared" si="5"/>
        <v>7700000</v>
      </c>
      <c r="H160" s="255">
        <v>7700000</v>
      </c>
      <c r="I160" s="23">
        <v>0</v>
      </c>
      <c r="J160" s="121"/>
    </row>
    <row r="161" spans="2:10" ht="27.75" customHeight="1" x14ac:dyDescent="0.25">
      <c r="B161" s="310" t="s">
        <v>429</v>
      </c>
      <c r="C161" s="256" t="s">
        <v>430</v>
      </c>
      <c r="D161" s="12" t="s">
        <v>37</v>
      </c>
      <c r="E161" s="250" t="s">
        <v>425</v>
      </c>
      <c r="F161" s="12">
        <v>14</v>
      </c>
      <c r="G161" s="377">
        <f t="shared" si="5"/>
        <v>2100000</v>
      </c>
      <c r="H161" s="255">
        <v>2100000</v>
      </c>
      <c r="I161" s="23">
        <v>0</v>
      </c>
      <c r="J161" s="121"/>
    </row>
    <row r="162" spans="2:10" ht="15" customHeight="1" x14ac:dyDescent="0.25">
      <c r="B162" s="479" t="s">
        <v>431</v>
      </c>
      <c r="C162" s="257" t="s">
        <v>857</v>
      </c>
      <c r="D162" s="12" t="s">
        <v>37</v>
      </c>
      <c r="E162" s="12" t="s">
        <v>425</v>
      </c>
      <c r="F162" s="12">
        <v>5</v>
      </c>
      <c r="G162" s="377">
        <f t="shared" si="5"/>
        <v>0</v>
      </c>
      <c r="H162" s="15">
        <v>0</v>
      </c>
      <c r="I162" s="23">
        <v>0</v>
      </c>
      <c r="J162" s="121"/>
    </row>
    <row r="163" spans="2:10" ht="15" customHeight="1" x14ac:dyDescent="0.25">
      <c r="B163" s="479" t="s">
        <v>432</v>
      </c>
      <c r="C163" s="257" t="s">
        <v>433</v>
      </c>
      <c r="D163" s="12" t="s">
        <v>37</v>
      </c>
      <c r="E163" s="250" t="s">
        <v>434</v>
      </c>
      <c r="F163" s="12">
        <v>3</v>
      </c>
      <c r="G163" s="377">
        <f t="shared" si="5"/>
        <v>0</v>
      </c>
      <c r="H163" s="255">
        <v>0</v>
      </c>
      <c r="I163" s="23">
        <v>0</v>
      </c>
      <c r="J163" s="121"/>
    </row>
    <row r="164" spans="2:10" ht="15" customHeight="1" x14ac:dyDescent="0.25">
      <c r="B164" s="310" t="s">
        <v>435</v>
      </c>
      <c r="C164" s="257" t="s">
        <v>436</v>
      </c>
      <c r="D164" s="12" t="s">
        <v>37</v>
      </c>
      <c r="E164" s="250" t="s">
        <v>425</v>
      </c>
      <c r="F164" s="12">
        <v>3</v>
      </c>
      <c r="G164" s="377">
        <f t="shared" si="5"/>
        <v>120000</v>
      </c>
      <c r="H164" s="255">
        <v>120000</v>
      </c>
      <c r="I164" s="23">
        <v>0</v>
      </c>
      <c r="J164" s="121"/>
    </row>
    <row r="165" spans="2:10" ht="15" customHeight="1" x14ac:dyDescent="0.25">
      <c r="B165" s="310" t="s">
        <v>437</v>
      </c>
      <c r="C165" s="257" t="s">
        <v>438</v>
      </c>
      <c r="D165" s="12" t="s">
        <v>37</v>
      </c>
      <c r="E165" s="250" t="s">
        <v>425</v>
      </c>
      <c r="F165" s="12">
        <v>14</v>
      </c>
      <c r="G165" s="377">
        <f t="shared" si="5"/>
        <v>840000</v>
      </c>
      <c r="H165" s="255">
        <v>840000</v>
      </c>
      <c r="I165" s="23">
        <v>0</v>
      </c>
      <c r="J165" s="121"/>
    </row>
    <row r="166" spans="2:10" ht="15" customHeight="1" x14ac:dyDescent="0.25">
      <c r="B166" s="310" t="s">
        <v>439</v>
      </c>
      <c r="C166" s="257" t="s">
        <v>45</v>
      </c>
      <c r="D166" s="12" t="s">
        <v>37</v>
      </c>
      <c r="E166" s="250" t="s">
        <v>425</v>
      </c>
      <c r="F166" s="12">
        <v>1</v>
      </c>
      <c r="G166" s="377">
        <f t="shared" si="5"/>
        <v>150000</v>
      </c>
      <c r="H166" s="255">
        <v>150000</v>
      </c>
      <c r="I166" s="23">
        <v>0</v>
      </c>
      <c r="J166" s="121"/>
    </row>
    <row r="167" spans="2:10" ht="15" customHeight="1" x14ac:dyDescent="0.25">
      <c r="B167" s="310" t="s">
        <v>440</v>
      </c>
      <c r="C167" s="257" t="s">
        <v>441</v>
      </c>
      <c r="D167" s="12" t="s">
        <v>37</v>
      </c>
      <c r="E167" s="250" t="s">
        <v>425</v>
      </c>
      <c r="F167" s="12">
        <v>1</v>
      </c>
      <c r="G167" s="377">
        <f t="shared" si="5"/>
        <v>200000</v>
      </c>
      <c r="H167" s="255">
        <v>200000</v>
      </c>
      <c r="I167" s="23">
        <v>0</v>
      </c>
      <c r="J167" s="121"/>
    </row>
    <row r="168" spans="2:10" ht="15" customHeight="1" x14ac:dyDescent="0.25">
      <c r="B168" s="310" t="s">
        <v>442</v>
      </c>
      <c r="C168" s="257" t="s">
        <v>443</v>
      </c>
      <c r="D168" s="12" t="s">
        <v>37</v>
      </c>
      <c r="E168" s="250" t="s">
        <v>425</v>
      </c>
      <c r="F168" s="12">
        <v>1</v>
      </c>
      <c r="G168" s="377">
        <f t="shared" si="5"/>
        <v>240000</v>
      </c>
      <c r="H168" s="255">
        <v>240000</v>
      </c>
      <c r="I168" s="23">
        <v>0</v>
      </c>
      <c r="J168" s="121"/>
    </row>
    <row r="169" spans="2:10" ht="15" customHeight="1" x14ac:dyDescent="0.25">
      <c r="B169" s="310" t="s">
        <v>444</v>
      </c>
      <c r="C169" s="257" t="s">
        <v>445</v>
      </c>
      <c r="D169" s="12" t="s">
        <v>37</v>
      </c>
      <c r="E169" s="250" t="s">
        <v>425</v>
      </c>
      <c r="F169" s="12">
        <v>1</v>
      </c>
      <c r="G169" s="377">
        <f t="shared" si="5"/>
        <v>800000</v>
      </c>
      <c r="H169" s="255">
        <v>800000</v>
      </c>
      <c r="I169" s="23">
        <v>0</v>
      </c>
      <c r="J169" s="121"/>
    </row>
    <row r="170" spans="2:10" ht="15" customHeight="1" x14ac:dyDescent="0.25">
      <c r="B170" s="310" t="s">
        <v>446</v>
      </c>
      <c r="C170" s="257" t="s">
        <v>447</v>
      </c>
      <c r="D170" s="12" t="s">
        <v>37</v>
      </c>
      <c r="E170" s="250" t="s">
        <v>425</v>
      </c>
      <c r="F170" s="12">
        <v>2</v>
      </c>
      <c r="G170" s="377">
        <f t="shared" si="5"/>
        <v>80000</v>
      </c>
      <c r="H170" s="255">
        <v>80000</v>
      </c>
      <c r="I170" s="23">
        <v>0</v>
      </c>
      <c r="J170" s="121"/>
    </row>
    <row r="171" spans="2:10" ht="15" customHeight="1" x14ac:dyDescent="0.25">
      <c r="B171" s="310" t="s">
        <v>448</v>
      </c>
      <c r="C171" s="257" t="s">
        <v>449</v>
      </c>
      <c r="D171" s="12" t="s">
        <v>37</v>
      </c>
      <c r="E171" s="250" t="s">
        <v>425</v>
      </c>
      <c r="F171" s="12">
        <v>1</v>
      </c>
      <c r="G171" s="377">
        <f t="shared" si="5"/>
        <v>160000</v>
      </c>
      <c r="H171" s="255">
        <v>160000</v>
      </c>
      <c r="I171" s="23">
        <v>0</v>
      </c>
      <c r="J171" s="121"/>
    </row>
    <row r="172" spans="2:10" ht="15" customHeight="1" x14ac:dyDescent="0.25">
      <c r="B172" s="310" t="s">
        <v>450</v>
      </c>
      <c r="C172" s="258" t="s">
        <v>451</v>
      </c>
      <c r="D172" s="12" t="s">
        <v>37</v>
      </c>
      <c r="E172" s="250" t="s">
        <v>425</v>
      </c>
      <c r="F172" s="12">
        <v>1</v>
      </c>
      <c r="G172" s="377">
        <f t="shared" si="5"/>
        <v>120000</v>
      </c>
      <c r="H172" s="255">
        <v>120000</v>
      </c>
      <c r="I172" s="23">
        <v>0</v>
      </c>
      <c r="J172" s="121"/>
    </row>
    <row r="173" spans="2:10" ht="15" customHeight="1" x14ac:dyDescent="0.25">
      <c r="B173" s="310" t="s">
        <v>452</v>
      </c>
      <c r="C173" s="258" t="s">
        <v>453</v>
      </c>
      <c r="D173" s="12" t="s">
        <v>37</v>
      </c>
      <c r="E173" s="250" t="s">
        <v>425</v>
      </c>
      <c r="F173" s="12">
        <v>1</v>
      </c>
      <c r="G173" s="377">
        <f t="shared" si="5"/>
        <v>90000</v>
      </c>
      <c r="H173" s="255">
        <v>90000</v>
      </c>
      <c r="I173" s="23">
        <v>0</v>
      </c>
      <c r="J173" s="121"/>
    </row>
    <row r="174" spans="2:10" ht="15" customHeight="1" x14ac:dyDescent="0.25">
      <c r="B174" s="310" t="s">
        <v>454</v>
      </c>
      <c r="C174" s="258" t="s">
        <v>455</v>
      </c>
      <c r="D174" s="12" t="s">
        <v>37</v>
      </c>
      <c r="E174" s="250" t="s">
        <v>425</v>
      </c>
      <c r="F174" s="12">
        <v>1</v>
      </c>
      <c r="G174" s="377">
        <f t="shared" si="5"/>
        <v>240000</v>
      </c>
      <c r="H174" s="255">
        <v>240000</v>
      </c>
      <c r="I174" s="23">
        <v>0</v>
      </c>
      <c r="J174" s="121"/>
    </row>
    <row r="175" spans="2:10" ht="15" customHeight="1" x14ac:dyDescent="0.25">
      <c r="B175" s="310" t="s">
        <v>456</v>
      </c>
      <c r="C175" s="216" t="s">
        <v>457</v>
      </c>
      <c r="D175" s="12" t="s">
        <v>37</v>
      </c>
      <c r="E175" s="202" t="s">
        <v>425</v>
      </c>
      <c r="F175" s="202">
        <v>14</v>
      </c>
      <c r="G175" s="382">
        <f t="shared" si="5"/>
        <v>4900000</v>
      </c>
      <c r="H175" s="234">
        <v>4900000</v>
      </c>
      <c r="I175" s="23">
        <v>0</v>
      </c>
      <c r="J175" s="121"/>
    </row>
    <row r="176" spans="2:10" ht="15" customHeight="1" x14ac:dyDescent="0.25">
      <c r="B176" s="460" t="s">
        <v>821</v>
      </c>
      <c r="C176" s="459" t="s">
        <v>822</v>
      </c>
      <c r="D176" s="464" t="s">
        <v>37</v>
      </c>
      <c r="E176" s="464" t="s">
        <v>41</v>
      </c>
      <c r="F176" s="464">
        <v>4</v>
      </c>
      <c r="G176" s="486">
        <f t="shared" si="5"/>
        <v>600000</v>
      </c>
      <c r="H176" s="647">
        <v>600000</v>
      </c>
      <c r="I176" s="23">
        <v>0</v>
      </c>
      <c r="J176" s="121"/>
    </row>
    <row r="177" spans="1:10" ht="15" customHeight="1" x14ac:dyDescent="0.25">
      <c r="B177" s="502" t="s">
        <v>823</v>
      </c>
      <c r="C177" s="459" t="s">
        <v>1006</v>
      </c>
      <c r="D177" s="464" t="s">
        <v>37</v>
      </c>
      <c r="E177" s="464" t="s">
        <v>41</v>
      </c>
      <c r="F177" s="464">
        <v>4</v>
      </c>
      <c r="G177" s="486">
        <f t="shared" si="5"/>
        <v>0</v>
      </c>
      <c r="H177" s="647">
        <v>0</v>
      </c>
      <c r="I177" s="23">
        <v>0</v>
      </c>
      <c r="J177" s="121"/>
    </row>
    <row r="178" spans="1:10" ht="15" customHeight="1" x14ac:dyDescent="0.25">
      <c r="B178" s="460" t="s">
        <v>824</v>
      </c>
      <c r="C178" s="459" t="s">
        <v>825</v>
      </c>
      <c r="D178" s="464" t="s">
        <v>37</v>
      </c>
      <c r="E178" s="464" t="s">
        <v>41</v>
      </c>
      <c r="F178" s="464">
        <v>2</v>
      </c>
      <c r="G178" s="486">
        <f>H178</f>
        <v>150000</v>
      </c>
      <c r="H178" s="647">
        <v>150000</v>
      </c>
      <c r="I178" s="23">
        <v>0</v>
      </c>
      <c r="J178" s="121"/>
    </row>
    <row r="179" spans="1:10" ht="15" customHeight="1" x14ac:dyDescent="0.25">
      <c r="B179" s="460" t="s">
        <v>826</v>
      </c>
      <c r="C179" s="459" t="s">
        <v>827</v>
      </c>
      <c r="D179" s="464" t="s">
        <v>37</v>
      </c>
      <c r="E179" s="464" t="s">
        <v>41</v>
      </c>
      <c r="F179" s="464">
        <v>1</v>
      </c>
      <c r="G179" s="486">
        <f>H179</f>
        <v>100000</v>
      </c>
      <c r="H179" s="647">
        <v>100000</v>
      </c>
      <c r="I179" s="23">
        <v>0</v>
      </c>
      <c r="J179" s="121"/>
    </row>
    <row r="180" spans="1:10" ht="15" customHeight="1" x14ac:dyDescent="0.25">
      <c r="B180" s="460" t="s">
        <v>828</v>
      </c>
      <c r="C180" s="459" t="s">
        <v>829</v>
      </c>
      <c r="D180" s="464" t="s">
        <v>37</v>
      </c>
      <c r="E180" s="464" t="s">
        <v>41</v>
      </c>
      <c r="F180" s="464">
        <v>1</v>
      </c>
      <c r="G180" s="486">
        <f>H180</f>
        <v>100000</v>
      </c>
      <c r="H180" s="647">
        <v>100000</v>
      </c>
      <c r="I180" s="23">
        <v>0</v>
      </c>
      <c r="J180" s="121"/>
    </row>
    <row r="181" spans="1:10" ht="15" customHeight="1" x14ac:dyDescent="0.25">
      <c r="B181" s="460" t="s">
        <v>878</v>
      </c>
      <c r="C181" s="459" t="s">
        <v>879</v>
      </c>
      <c r="D181" s="464" t="s">
        <v>37</v>
      </c>
      <c r="E181" s="464" t="s">
        <v>41</v>
      </c>
      <c r="F181" s="464">
        <v>1</v>
      </c>
      <c r="G181" s="486">
        <f>H181</f>
        <v>200000</v>
      </c>
      <c r="H181" s="647">
        <v>200000</v>
      </c>
      <c r="I181" s="23">
        <v>0</v>
      </c>
      <c r="J181" s="121"/>
    </row>
    <row r="182" spans="1:10" ht="15" customHeight="1" x14ac:dyDescent="0.25">
      <c r="A182" s="810"/>
      <c r="B182" s="725" t="s">
        <v>916</v>
      </c>
      <c r="C182" s="691" t="s">
        <v>917</v>
      </c>
      <c r="D182" s="692" t="s">
        <v>37</v>
      </c>
      <c r="E182" s="692" t="s">
        <v>233</v>
      </c>
      <c r="F182" s="692">
        <v>1</v>
      </c>
      <c r="G182" s="710">
        <v>280000</v>
      </c>
      <c r="H182" s="809">
        <v>280000</v>
      </c>
      <c r="I182" s="23">
        <v>0</v>
      </c>
      <c r="J182" s="121"/>
    </row>
    <row r="183" spans="1:10" ht="15" customHeight="1" x14ac:dyDescent="0.25">
      <c r="A183" s="810"/>
      <c r="B183" s="725" t="s">
        <v>918</v>
      </c>
      <c r="C183" s="691" t="s">
        <v>181</v>
      </c>
      <c r="D183" s="692" t="s">
        <v>37</v>
      </c>
      <c r="E183" s="692" t="s">
        <v>60</v>
      </c>
      <c r="F183" s="692">
        <v>1</v>
      </c>
      <c r="G183" s="710">
        <v>230000</v>
      </c>
      <c r="H183" s="809">
        <v>230000</v>
      </c>
      <c r="I183" s="23">
        <v>0</v>
      </c>
      <c r="J183" s="121"/>
    </row>
    <row r="184" spans="1:10" ht="15" customHeight="1" x14ac:dyDescent="0.25">
      <c r="A184" s="810"/>
      <c r="B184" s="725" t="s">
        <v>960</v>
      </c>
      <c r="C184" s="691" t="s">
        <v>945</v>
      </c>
      <c r="D184" s="692" t="s">
        <v>37</v>
      </c>
      <c r="E184" s="692" t="s">
        <v>173</v>
      </c>
      <c r="F184" s="692">
        <v>2</v>
      </c>
      <c r="G184" s="710">
        <f t="shared" ref="G184:G190" si="6">H184+I184</f>
        <v>9998633</v>
      </c>
      <c r="H184" s="715">
        <v>499932</v>
      </c>
      <c r="I184" s="712">
        <v>9498701</v>
      </c>
      <c r="J184" s="713" t="s">
        <v>811</v>
      </c>
    </row>
    <row r="185" spans="1:10" ht="15" customHeight="1" x14ac:dyDescent="0.25">
      <c r="A185" s="810"/>
      <c r="B185" s="725" t="s">
        <v>961</v>
      </c>
      <c r="C185" s="691" t="s">
        <v>962</v>
      </c>
      <c r="D185" s="692" t="s">
        <v>37</v>
      </c>
      <c r="E185" s="692" t="s">
        <v>173</v>
      </c>
      <c r="F185" s="692">
        <v>1</v>
      </c>
      <c r="G185" s="710">
        <f t="shared" si="6"/>
        <v>248652</v>
      </c>
      <c r="H185" s="715">
        <v>12433</v>
      </c>
      <c r="I185" s="712">
        <v>236219</v>
      </c>
      <c r="J185" s="713" t="s">
        <v>811</v>
      </c>
    </row>
    <row r="186" spans="1:10" ht="15" customHeight="1" x14ac:dyDescent="0.25">
      <c r="A186" s="810"/>
      <c r="B186" s="725" t="s">
        <v>963</v>
      </c>
      <c r="C186" s="691" t="s">
        <v>964</v>
      </c>
      <c r="D186" s="692" t="s">
        <v>37</v>
      </c>
      <c r="E186" s="692" t="s">
        <v>173</v>
      </c>
      <c r="F186" s="692">
        <v>1</v>
      </c>
      <c r="G186" s="710">
        <f t="shared" si="6"/>
        <v>4758930</v>
      </c>
      <c r="H186" s="715">
        <v>237946</v>
      </c>
      <c r="I186" s="712">
        <v>4520984</v>
      </c>
      <c r="J186" s="713" t="s">
        <v>811</v>
      </c>
    </row>
    <row r="187" spans="1:10" ht="15" customHeight="1" x14ac:dyDescent="0.25">
      <c r="A187" s="810"/>
      <c r="B187" s="725" t="s">
        <v>965</v>
      </c>
      <c r="C187" s="691" t="s">
        <v>966</v>
      </c>
      <c r="D187" s="692" t="s">
        <v>37</v>
      </c>
      <c r="E187" s="692" t="s">
        <v>173</v>
      </c>
      <c r="F187" s="692">
        <v>1</v>
      </c>
      <c r="G187" s="710">
        <f t="shared" si="6"/>
        <v>2662000</v>
      </c>
      <c r="H187" s="715">
        <v>133100</v>
      </c>
      <c r="I187" s="712">
        <v>2528900</v>
      </c>
      <c r="J187" s="713" t="s">
        <v>811</v>
      </c>
    </row>
    <row r="188" spans="1:10" ht="15" customHeight="1" x14ac:dyDescent="0.25">
      <c r="A188" s="810"/>
      <c r="B188" s="725" t="s">
        <v>967</v>
      </c>
      <c r="C188" s="691" t="s">
        <v>968</v>
      </c>
      <c r="D188" s="692" t="s">
        <v>37</v>
      </c>
      <c r="E188" s="692" t="s">
        <v>173</v>
      </c>
      <c r="F188" s="692">
        <v>1</v>
      </c>
      <c r="G188" s="710">
        <f t="shared" si="6"/>
        <v>2541000</v>
      </c>
      <c r="H188" s="715">
        <v>127050</v>
      </c>
      <c r="I188" s="712">
        <v>2413950</v>
      </c>
      <c r="J188" s="713" t="s">
        <v>811</v>
      </c>
    </row>
    <row r="189" spans="1:10" ht="15" customHeight="1" x14ac:dyDescent="0.25">
      <c r="A189" s="810"/>
      <c r="B189" s="725" t="s">
        <v>969</v>
      </c>
      <c r="C189" s="691" t="s">
        <v>970</v>
      </c>
      <c r="D189" s="692" t="s">
        <v>37</v>
      </c>
      <c r="E189" s="692" t="s">
        <v>173</v>
      </c>
      <c r="F189" s="692">
        <v>1</v>
      </c>
      <c r="G189" s="710">
        <f t="shared" si="6"/>
        <v>1675577</v>
      </c>
      <c r="H189" s="715">
        <v>83779</v>
      </c>
      <c r="I189" s="712">
        <v>1591798</v>
      </c>
      <c r="J189" s="713" t="s">
        <v>811</v>
      </c>
    </row>
    <row r="190" spans="1:10" ht="15" customHeight="1" x14ac:dyDescent="0.25">
      <c r="A190" s="810"/>
      <c r="B190" s="725" t="s">
        <v>971</v>
      </c>
      <c r="C190" s="691" t="s">
        <v>972</v>
      </c>
      <c r="D190" s="692" t="s">
        <v>37</v>
      </c>
      <c r="E190" s="692" t="s">
        <v>173</v>
      </c>
      <c r="F190" s="692">
        <v>4</v>
      </c>
      <c r="G190" s="710">
        <f t="shared" si="6"/>
        <v>208403</v>
      </c>
      <c r="H190" s="715">
        <v>10420</v>
      </c>
      <c r="I190" s="712">
        <v>197983</v>
      </c>
      <c r="J190" s="713" t="s">
        <v>811</v>
      </c>
    </row>
    <row r="191" spans="1:10" ht="15" customHeight="1" x14ac:dyDescent="0.25">
      <c r="A191" s="810"/>
      <c r="B191" s="725" t="s">
        <v>979</v>
      </c>
      <c r="C191" s="691" t="s">
        <v>980</v>
      </c>
      <c r="D191" s="692" t="s">
        <v>37</v>
      </c>
      <c r="E191" s="692" t="s">
        <v>72</v>
      </c>
      <c r="F191" s="692">
        <v>1</v>
      </c>
      <c r="G191" s="710">
        <v>100000</v>
      </c>
      <c r="H191" s="715">
        <v>100000</v>
      </c>
      <c r="I191" s="23">
        <v>0</v>
      </c>
      <c r="J191" s="121"/>
    </row>
    <row r="192" spans="1:10" ht="15" customHeight="1" x14ac:dyDescent="0.25">
      <c r="A192" s="810"/>
      <c r="B192" s="725" t="s">
        <v>981</v>
      </c>
      <c r="C192" s="691" t="s">
        <v>982</v>
      </c>
      <c r="D192" s="692" t="s">
        <v>37</v>
      </c>
      <c r="E192" s="692" t="s">
        <v>39</v>
      </c>
      <c r="F192" s="692">
        <v>1</v>
      </c>
      <c r="G192" s="710">
        <v>150000</v>
      </c>
      <c r="H192" s="715">
        <v>150000</v>
      </c>
      <c r="I192" s="23">
        <v>0</v>
      </c>
      <c r="J192" s="121"/>
    </row>
    <row r="193" spans="1:10" ht="15" customHeight="1" thickBot="1" x14ac:dyDescent="0.3">
      <c r="A193" s="810"/>
      <c r="B193" s="725" t="s">
        <v>983</v>
      </c>
      <c r="C193" s="691" t="s">
        <v>984</v>
      </c>
      <c r="D193" s="692" t="s">
        <v>37</v>
      </c>
      <c r="E193" s="692" t="s">
        <v>39</v>
      </c>
      <c r="F193" s="692">
        <v>1</v>
      </c>
      <c r="G193" s="710">
        <v>150000</v>
      </c>
      <c r="H193" s="715">
        <v>150000</v>
      </c>
      <c r="I193" s="23">
        <v>0</v>
      </c>
      <c r="J193" s="121"/>
    </row>
    <row r="194" spans="1:10" ht="15" customHeight="1" thickBot="1" x14ac:dyDescent="0.3">
      <c r="B194" s="405" t="s">
        <v>68</v>
      </c>
      <c r="C194" s="406" t="s">
        <v>69</v>
      </c>
      <c r="D194" s="73" t="s">
        <v>37</v>
      </c>
      <c r="E194" s="73"/>
      <c r="F194" s="74"/>
      <c r="G194" s="193">
        <f>SUM(G195:G309)</f>
        <v>302355806</v>
      </c>
      <c r="H194" s="62">
        <f>SUM(H195:H309)</f>
        <v>104465080</v>
      </c>
      <c r="I194" s="63">
        <f>SUM(I195:I309)</f>
        <v>197890726</v>
      </c>
      <c r="J194" s="145"/>
    </row>
    <row r="195" spans="1:10" ht="15" customHeight="1" x14ac:dyDescent="0.25">
      <c r="B195" s="310" t="s">
        <v>458</v>
      </c>
      <c r="C195" s="232" t="s">
        <v>459</v>
      </c>
      <c r="D195" s="12" t="s">
        <v>37</v>
      </c>
      <c r="E195" s="212" t="s">
        <v>346</v>
      </c>
      <c r="F195" s="259">
        <v>1</v>
      </c>
      <c r="G195" s="382">
        <f t="shared" ref="G195:G258" si="7">H195</f>
        <v>12000000</v>
      </c>
      <c r="H195" s="407">
        <v>12000000</v>
      </c>
      <c r="I195" s="65">
        <v>0</v>
      </c>
      <c r="J195" s="191"/>
    </row>
    <row r="196" spans="1:10" ht="15" customHeight="1" x14ac:dyDescent="0.25">
      <c r="B196" s="310" t="s">
        <v>460</v>
      </c>
      <c r="C196" s="248" t="s">
        <v>461</v>
      </c>
      <c r="D196" s="12" t="s">
        <v>37</v>
      </c>
      <c r="E196" s="212" t="s">
        <v>43</v>
      </c>
      <c r="F196" s="259">
        <v>1</v>
      </c>
      <c r="G196" s="382">
        <f t="shared" si="7"/>
        <v>3000000</v>
      </c>
      <c r="H196" s="407">
        <v>3000000</v>
      </c>
      <c r="I196" s="14">
        <v>0</v>
      </c>
      <c r="J196" s="122"/>
    </row>
    <row r="197" spans="1:10" ht="26.25" customHeight="1" x14ac:dyDescent="0.25">
      <c r="B197" s="310" t="s">
        <v>462</v>
      </c>
      <c r="C197" s="232" t="s">
        <v>463</v>
      </c>
      <c r="D197" s="12" t="s">
        <v>37</v>
      </c>
      <c r="E197" s="22" t="s">
        <v>30</v>
      </c>
      <c r="F197" s="22">
        <v>1</v>
      </c>
      <c r="G197" s="377">
        <f t="shared" si="7"/>
        <v>6200000</v>
      </c>
      <c r="H197" s="179">
        <v>6200000</v>
      </c>
      <c r="I197" s="14">
        <v>0</v>
      </c>
      <c r="J197" s="122"/>
    </row>
    <row r="198" spans="1:10" ht="15" customHeight="1" x14ac:dyDescent="0.25">
      <c r="B198" s="310" t="s">
        <v>464</v>
      </c>
      <c r="C198" s="232" t="s">
        <v>465</v>
      </c>
      <c r="D198" s="12" t="s">
        <v>37</v>
      </c>
      <c r="E198" s="22" t="s">
        <v>30</v>
      </c>
      <c r="F198" s="22">
        <v>2</v>
      </c>
      <c r="G198" s="377">
        <f t="shared" si="7"/>
        <v>160000</v>
      </c>
      <c r="H198" s="179">
        <v>160000</v>
      </c>
      <c r="I198" s="14">
        <v>0</v>
      </c>
      <c r="J198" s="122"/>
    </row>
    <row r="199" spans="1:10" ht="15" customHeight="1" x14ac:dyDescent="0.25">
      <c r="B199" s="310" t="s">
        <v>466</v>
      </c>
      <c r="C199" s="248" t="s">
        <v>467</v>
      </c>
      <c r="D199" s="12" t="s">
        <v>37</v>
      </c>
      <c r="E199" s="22" t="s">
        <v>30</v>
      </c>
      <c r="F199" s="180">
        <v>1</v>
      </c>
      <c r="G199" s="377">
        <f t="shared" si="7"/>
        <v>3000000</v>
      </c>
      <c r="H199" s="255">
        <v>3000000</v>
      </c>
      <c r="I199" s="14">
        <v>0</v>
      </c>
      <c r="J199" s="122"/>
    </row>
    <row r="200" spans="1:10" ht="15" customHeight="1" x14ac:dyDescent="0.25">
      <c r="B200" s="310" t="s">
        <v>468</v>
      </c>
      <c r="C200" s="260" t="s">
        <v>441</v>
      </c>
      <c r="D200" s="12" t="s">
        <v>37</v>
      </c>
      <c r="E200" s="22" t="s">
        <v>24</v>
      </c>
      <c r="F200" s="180">
        <v>1</v>
      </c>
      <c r="G200" s="377">
        <f t="shared" si="7"/>
        <v>80000</v>
      </c>
      <c r="H200" s="255">
        <v>80000</v>
      </c>
      <c r="I200" s="14">
        <v>0</v>
      </c>
      <c r="J200" s="122"/>
    </row>
    <row r="201" spans="1:10" ht="15.75" customHeight="1" x14ac:dyDescent="0.25">
      <c r="B201" s="310" t="s">
        <v>469</v>
      </c>
      <c r="C201" s="248" t="s">
        <v>470</v>
      </c>
      <c r="D201" s="12" t="s">
        <v>37</v>
      </c>
      <c r="E201" s="22" t="s">
        <v>24</v>
      </c>
      <c r="F201" s="180">
        <v>1</v>
      </c>
      <c r="G201" s="377">
        <f t="shared" si="7"/>
        <v>550000</v>
      </c>
      <c r="H201" s="255">
        <v>550000</v>
      </c>
      <c r="I201" s="14">
        <v>0</v>
      </c>
      <c r="J201" s="122"/>
    </row>
    <row r="202" spans="1:10" ht="15" customHeight="1" x14ac:dyDescent="0.25">
      <c r="B202" s="310" t="s">
        <v>471</v>
      </c>
      <c r="C202" s="232" t="s">
        <v>181</v>
      </c>
      <c r="D202" s="12" t="s">
        <v>37</v>
      </c>
      <c r="E202" s="22" t="s">
        <v>41</v>
      </c>
      <c r="F202" s="180">
        <v>1</v>
      </c>
      <c r="G202" s="377">
        <f t="shared" si="7"/>
        <v>350000</v>
      </c>
      <c r="H202" s="255">
        <v>350000</v>
      </c>
      <c r="I202" s="14">
        <v>0</v>
      </c>
      <c r="J202" s="122"/>
    </row>
    <row r="203" spans="1:10" ht="15" customHeight="1" x14ac:dyDescent="0.25">
      <c r="B203" s="310" t="s">
        <v>472</v>
      </c>
      <c r="C203" s="260" t="s">
        <v>473</v>
      </c>
      <c r="D203" s="12" t="s">
        <v>37</v>
      </c>
      <c r="E203" s="55" t="s">
        <v>233</v>
      </c>
      <c r="F203" s="261">
        <v>2</v>
      </c>
      <c r="G203" s="397">
        <f t="shared" si="7"/>
        <v>280000</v>
      </c>
      <c r="H203" s="264">
        <v>280000</v>
      </c>
      <c r="I203" s="14">
        <v>0</v>
      </c>
      <c r="J203" s="122"/>
    </row>
    <row r="204" spans="1:10" ht="17.25" customHeight="1" x14ac:dyDescent="0.25">
      <c r="B204" s="460" t="s">
        <v>474</v>
      </c>
      <c r="C204" s="482" t="s">
        <v>1004</v>
      </c>
      <c r="D204" s="464" t="s">
        <v>37</v>
      </c>
      <c r="E204" s="477" t="s">
        <v>233</v>
      </c>
      <c r="F204" s="483">
        <v>1</v>
      </c>
      <c r="G204" s="486">
        <f t="shared" si="7"/>
        <v>150000</v>
      </c>
      <c r="H204" s="648">
        <v>150000</v>
      </c>
      <c r="I204" s="15">
        <v>0</v>
      </c>
      <c r="J204" s="122"/>
    </row>
    <row r="205" spans="1:10" ht="15" customHeight="1" x14ac:dyDescent="0.25">
      <c r="B205" s="310" t="s">
        <v>475</v>
      </c>
      <c r="C205" s="260" t="s">
        <v>441</v>
      </c>
      <c r="D205" s="12" t="s">
        <v>37</v>
      </c>
      <c r="E205" s="55" t="s">
        <v>54</v>
      </c>
      <c r="F205" s="261">
        <v>1</v>
      </c>
      <c r="G205" s="397">
        <f t="shared" si="7"/>
        <v>80000</v>
      </c>
      <c r="H205" s="264">
        <v>80000</v>
      </c>
      <c r="I205" s="14">
        <v>0</v>
      </c>
      <c r="J205" s="122"/>
    </row>
    <row r="206" spans="1:10" ht="15" customHeight="1" x14ac:dyDescent="0.25">
      <c r="B206" s="310" t="s">
        <v>476</v>
      </c>
      <c r="C206" s="260" t="s">
        <v>441</v>
      </c>
      <c r="D206" s="12" t="s">
        <v>37</v>
      </c>
      <c r="E206" s="55" t="s">
        <v>269</v>
      </c>
      <c r="F206" s="261">
        <v>1</v>
      </c>
      <c r="G206" s="397">
        <f t="shared" si="7"/>
        <v>80000</v>
      </c>
      <c r="H206" s="264">
        <v>80000</v>
      </c>
      <c r="I206" s="14">
        <v>0</v>
      </c>
      <c r="J206" s="122"/>
    </row>
    <row r="207" spans="1:10" ht="15" customHeight="1" x14ac:dyDescent="0.25">
      <c r="B207" s="310" t="s">
        <v>477</v>
      </c>
      <c r="C207" s="248" t="s">
        <v>45</v>
      </c>
      <c r="D207" s="12" t="s">
        <v>37</v>
      </c>
      <c r="E207" s="55" t="s">
        <v>269</v>
      </c>
      <c r="F207" s="261">
        <v>2</v>
      </c>
      <c r="G207" s="397">
        <f t="shared" si="7"/>
        <v>400000</v>
      </c>
      <c r="H207" s="264">
        <v>400000</v>
      </c>
      <c r="I207" s="14">
        <v>0</v>
      </c>
      <c r="J207" s="122"/>
    </row>
    <row r="208" spans="1:10" ht="15" customHeight="1" x14ac:dyDescent="0.25">
      <c r="B208" s="310" t="s">
        <v>478</v>
      </c>
      <c r="C208" s="262" t="s">
        <v>479</v>
      </c>
      <c r="D208" s="12" t="s">
        <v>37</v>
      </c>
      <c r="E208" s="55" t="s">
        <v>346</v>
      </c>
      <c r="F208" s="261">
        <v>1</v>
      </c>
      <c r="G208" s="397">
        <f t="shared" si="7"/>
        <v>450000</v>
      </c>
      <c r="H208" s="264">
        <v>450000</v>
      </c>
      <c r="I208" s="14">
        <v>0</v>
      </c>
      <c r="J208" s="122"/>
    </row>
    <row r="209" spans="2:10" ht="15" customHeight="1" x14ac:dyDescent="0.25">
      <c r="B209" s="310" t="s">
        <v>480</v>
      </c>
      <c r="C209" s="232" t="s">
        <v>481</v>
      </c>
      <c r="D209" s="12" t="s">
        <v>37</v>
      </c>
      <c r="E209" s="55" t="s">
        <v>346</v>
      </c>
      <c r="F209" s="261">
        <v>3</v>
      </c>
      <c r="G209" s="397">
        <f t="shared" si="7"/>
        <v>240000</v>
      </c>
      <c r="H209" s="264">
        <v>240000</v>
      </c>
      <c r="I209" s="14">
        <v>0</v>
      </c>
      <c r="J209" s="122"/>
    </row>
    <row r="210" spans="2:10" ht="15" customHeight="1" x14ac:dyDescent="0.25">
      <c r="B210" s="310" t="s">
        <v>482</v>
      </c>
      <c r="C210" s="248" t="s">
        <v>483</v>
      </c>
      <c r="D210" s="12" t="s">
        <v>37</v>
      </c>
      <c r="E210" s="55" t="s">
        <v>271</v>
      </c>
      <c r="F210" s="261">
        <v>1</v>
      </c>
      <c r="G210" s="397">
        <f t="shared" si="7"/>
        <v>80000</v>
      </c>
      <c r="H210" s="264">
        <v>80000</v>
      </c>
      <c r="I210" s="14">
        <v>0</v>
      </c>
      <c r="J210" s="122"/>
    </row>
    <row r="211" spans="2:10" ht="15" customHeight="1" x14ac:dyDescent="0.25">
      <c r="B211" s="310" t="s">
        <v>484</v>
      </c>
      <c r="C211" s="232" t="s">
        <v>175</v>
      </c>
      <c r="D211" s="12" t="s">
        <v>37</v>
      </c>
      <c r="E211" s="55" t="s">
        <v>271</v>
      </c>
      <c r="F211" s="261">
        <v>2</v>
      </c>
      <c r="G211" s="397">
        <f t="shared" si="7"/>
        <v>500000</v>
      </c>
      <c r="H211" s="264">
        <v>500000</v>
      </c>
      <c r="I211" s="14">
        <v>0</v>
      </c>
      <c r="J211" s="122"/>
    </row>
    <row r="212" spans="2:10" ht="15" customHeight="1" x14ac:dyDescent="0.25">
      <c r="B212" s="310" t="s">
        <v>485</v>
      </c>
      <c r="C212" s="248" t="s">
        <v>45</v>
      </c>
      <c r="D212" s="12" t="s">
        <v>37</v>
      </c>
      <c r="E212" s="55" t="s">
        <v>271</v>
      </c>
      <c r="F212" s="261">
        <v>1</v>
      </c>
      <c r="G212" s="397">
        <f t="shared" si="7"/>
        <v>200000</v>
      </c>
      <c r="H212" s="264">
        <v>200000</v>
      </c>
      <c r="I212" s="14">
        <v>0</v>
      </c>
      <c r="J212" s="122"/>
    </row>
    <row r="213" spans="2:10" ht="15" customHeight="1" x14ac:dyDescent="0.25">
      <c r="B213" s="310" t="s">
        <v>486</v>
      </c>
      <c r="C213" s="232" t="s">
        <v>181</v>
      </c>
      <c r="D213" s="12" t="s">
        <v>37</v>
      </c>
      <c r="E213" s="55" t="s">
        <v>72</v>
      </c>
      <c r="F213" s="261">
        <v>1</v>
      </c>
      <c r="G213" s="397">
        <f t="shared" si="7"/>
        <v>350000</v>
      </c>
      <c r="H213" s="264">
        <v>350000</v>
      </c>
      <c r="I213" s="14">
        <v>0</v>
      </c>
      <c r="J213" s="122"/>
    </row>
    <row r="214" spans="2:10" ht="15" customHeight="1" x14ac:dyDescent="0.25">
      <c r="B214" s="310" t="s">
        <v>487</v>
      </c>
      <c r="C214" s="260" t="s">
        <v>441</v>
      </c>
      <c r="D214" s="12" t="s">
        <v>37</v>
      </c>
      <c r="E214" s="55" t="s">
        <v>72</v>
      </c>
      <c r="F214" s="261">
        <v>1</v>
      </c>
      <c r="G214" s="397">
        <f t="shared" si="7"/>
        <v>80000</v>
      </c>
      <c r="H214" s="264">
        <v>80000</v>
      </c>
      <c r="I214" s="14">
        <v>0</v>
      </c>
      <c r="J214" s="122"/>
    </row>
    <row r="215" spans="2:10" ht="15" customHeight="1" x14ac:dyDescent="0.25">
      <c r="B215" s="310" t="s">
        <v>488</v>
      </c>
      <c r="C215" s="232" t="s">
        <v>489</v>
      </c>
      <c r="D215" s="12" t="s">
        <v>37</v>
      </c>
      <c r="E215" s="55" t="s">
        <v>73</v>
      </c>
      <c r="F215" s="261">
        <v>1</v>
      </c>
      <c r="G215" s="377">
        <f t="shared" si="7"/>
        <v>4400000</v>
      </c>
      <c r="H215" s="264">
        <v>4400000</v>
      </c>
      <c r="I215" s="65">
        <v>0</v>
      </c>
      <c r="J215" s="122"/>
    </row>
    <row r="216" spans="2:10" ht="15" customHeight="1" x14ac:dyDescent="0.25">
      <c r="B216" s="310" t="s">
        <v>490</v>
      </c>
      <c r="C216" s="232" t="s">
        <v>491</v>
      </c>
      <c r="D216" s="12" t="s">
        <v>37</v>
      </c>
      <c r="E216" s="55" t="s">
        <v>73</v>
      </c>
      <c r="F216" s="261">
        <v>1</v>
      </c>
      <c r="G216" s="397">
        <f t="shared" si="7"/>
        <v>470000</v>
      </c>
      <c r="H216" s="264">
        <v>470000</v>
      </c>
      <c r="I216" s="14">
        <v>0</v>
      </c>
      <c r="J216" s="122"/>
    </row>
    <row r="217" spans="2:10" ht="15" customHeight="1" x14ac:dyDescent="0.25">
      <c r="B217" s="310" t="s">
        <v>492</v>
      </c>
      <c r="C217" s="248" t="s">
        <v>45</v>
      </c>
      <c r="D217" s="12" t="s">
        <v>37</v>
      </c>
      <c r="E217" s="55" t="s">
        <v>73</v>
      </c>
      <c r="F217" s="261">
        <v>1</v>
      </c>
      <c r="G217" s="397">
        <f t="shared" si="7"/>
        <v>200000</v>
      </c>
      <c r="H217" s="264">
        <v>200000</v>
      </c>
      <c r="I217" s="14">
        <v>0</v>
      </c>
      <c r="J217" s="122"/>
    </row>
    <row r="218" spans="2:10" ht="15" customHeight="1" x14ac:dyDescent="0.25">
      <c r="B218" s="310" t="s">
        <v>493</v>
      </c>
      <c r="C218" s="248" t="s">
        <v>494</v>
      </c>
      <c r="D218" s="12" t="s">
        <v>37</v>
      </c>
      <c r="E218" s="55" t="s">
        <v>42</v>
      </c>
      <c r="F218" s="261">
        <v>2</v>
      </c>
      <c r="G218" s="397">
        <f t="shared" si="7"/>
        <v>160000</v>
      </c>
      <c r="H218" s="264">
        <v>160000</v>
      </c>
      <c r="I218" s="65">
        <v>0</v>
      </c>
      <c r="J218" s="122"/>
    </row>
    <row r="219" spans="2:10" ht="15.75" customHeight="1" x14ac:dyDescent="0.25">
      <c r="B219" s="310" t="s">
        <v>495</v>
      </c>
      <c r="C219" s="248" t="s">
        <v>810</v>
      </c>
      <c r="D219" s="12" t="s">
        <v>37</v>
      </c>
      <c r="E219" s="55" t="s">
        <v>42</v>
      </c>
      <c r="F219" s="261">
        <v>1</v>
      </c>
      <c r="G219" s="397">
        <f t="shared" si="7"/>
        <v>100000</v>
      </c>
      <c r="H219" s="264">
        <v>100000</v>
      </c>
      <c r="I219" s="65">
        <v>0</v>
      </c>
      <c r="J219" s="122"/>
    </row>
    <row r="220" spans="2:10" ht="15" customHeight="1" x14ac:dyDescent="0.25">
      <c r="B220" s="310" t="s">
        <v>496</v>
      </c>
      <c r="C220" s="248" t="s">
        <v>497</v>
      </c>
      <c r="D220" s="12" t="s">
        <v>37</v>
      </c>
      <c r="E220" s="55" t="s">
        <v>42</v>
      </c>
      <c r="F220" s="261">
        <v>1</v>
      </c>
      <c r="G220" s="397">
        <f t="shared" si="7"/>
        <v>1000000</v>
      </c>
      <c r="H220" s="264">
        <v>1000000</v>
      </c>
      <c r="I220" s="65">
        <v>0</v>
      </c>
      <c r="J220" s="122"/>
    </row>
    <row r="221" spans="2:10" ht="15" customHeight="1" x14ac:dyDescent="0.25">
      <c r="B221" s="310" t="s">
        <v>498</v>
      </c>
      <c r="C221" s="248" t="s">
        <v>175</v>
      </c>
      <c r="D221" s="12" t="s">
        <v>37</v>
      </c>
      <c r="E221" s="55" t="s">
        <v>42</v>
      </c>
      <c r="F221" s="261">
        <v>1</v>
      </c>
      <c r="G221" s="397">
        <f t="shared" si="7"/>
        <v>200000</v>
      </c>
      <c r="H221" s="264">
        <v>200000</v>
      </c>
      <c r="I221" s="65">
        <v>0</v>
      </c>
      <c r="J221" s="122"/>
    </row>
    <row r="222" spans="2:10" ht="15" customHeight="1" x14ac:dyDescent="0.25">
      <c r="B222" s="310" t="s">
        <v>499</v>
      </c>
      <c r="C222" s="232" t="s">
        <v>500</v>
      </c>
      <c r="D222" s="12" t="s">
        <v>37</v>
      </c>
      <c r="E222" s="55" t="s">
        <v>43</v>
      </c>
      <c r="F222" s="261">
        <v>1</v>
      </c>
      <c r="G222" s="397">
        <f t="shared" si="7"/>
        <v>1350000</v>
      </c>
      <c r="H222" s="264">
        <v>1350000</v>
      </c>
      <c r="I222" s="65">
        <v>0</v>
      </c>
      <c r="J222" s="122"/>
    </row>
    <row r="223" spans="2:10" ht="15" customHeight="1" x14ac:dyDescent="0.25">
      <c r="B223" s="310" t="s">
        <v>501</v>
      </c>
      <c r="C223" s="248" t="s">
        <v>441</v>
      </c>
      <c r="D223" s="12" t="s">
        <v>37</v>
      </c>
      <c r="E223" s="55" t="s">
        <v>43</v>
      </c>
      <c r="F223" s="261">
        <v>1</v>
      </c>
      <c r="G223" s="397">
        <f t="shared" si="7"/>
        <v>77000</v>
      </c>
      <c r="H223" s="264">
        <v>77000</v>
      </c>
      <c r="I223" s="65">
        <v>0</v>
      </c>
      <c r="J223" s="122"/>
    </row>
    <row r="224" spans="2:10" ht="15" customHeight="1" x14ac:dyDescent="0.25">
      <c r="B224" s="310" t="s">
        <v>502</v>
      </c>
      <c r="C224" s="248" t="s">
        <v>45</v>
      </c>
      <c r="D224" s="12" t="s">
        <v>37</v>
      </c>
      <c r="E224" s="55" t="s">
        <v>43</v>
      </c>
      <c r="F224" s="261">
        <v>1</v>
      </c>
      <c r="G224" s="397">
        <f t="shared" si="7"/>
        <v>200000</v>
      </c>
      <c r="H224" s="264">
        <v>200000</v>
      </c>
      <c r="I224" s="65">
        <v>0</v>
      </c>
      <c r="J224" s="122"/>
    </row>
    <row r="225" spans="2:10" ht="15" customHeight="1" x14ac:dyDescent="0.25">
      <c r="B225" s="310" t="s">
        <v>503</v>
      </c>
      <c r="C225" s="260" t="s">
        <v>441</v>
      </c>
      <c r="D225" s="12" t="s">
        <v>37</v>
      </c>
      <c r="E225" s="250" t="s">
        <v>44</v>
      </c>
      <c r="F225" s="261">
        <v>1</v>
      </c>
      <c r="G225" s="397">
        <f t="shared" si="7"/>
        <v>80000</v>
      </c>
      <c r="H225" s="264">
        <v>80000</v>
      </c>
      <c r="I225" s="65">
        <v>0</v>
      </c>
      <c r="J225" s="122"/>
    </row>
    <row r="226" spans="2:10" ht="15" customHeight="1" x14ac:dyDescent="0.25">
      <c r="B226" s="310" t="s">
        <v>504</v>
      </c>
      <c r="C226" s="248" t="s">
        <v>175</v>
      </c>
      <c r="D226" s="12" t="s">
        <v>37</v>
      </c>
      <c r="E226" s="250" t="s">
        <v>44</v>
      </c>
      <c r="F226" s="261">
        <v>1</v>
      </c>
      <c r="G226" s="397">
        <f t="shared" si="7"/>
        <v>200000</v>
      </c>
      <c r="H226" s="264">
        <v>200000</v>
      </c>
      <c r="I226" s="65">
        <v>0</v>
      </c>
      <c r="J226" s="122"/>
    </row>
    <row r="227" spans="2:10" ht="15" customHeight="1" x14ac:dyDescent="0.25">
      <c r="B227" s="310" t="s">
        <v>505</v>
      </c>
      <c r="C227" s="248" t="s">
        <v>441</v>
      </c>
      <c r="D227" s="12" t="s">
        <v>37</v>
      </c>
      <c r="E227" s="253" t="s">
        <v>506</v>
      </c>
      <c r="F227" s="261">
        <v>2</v>
      </c>
      <c r="G227" s="397">
        <f t="shared" si="7"/>
        <v>160000</v>
      </c>
      <c r="H227" s="264">
        <v>160000</v>
      </c>
      <c r="I227" s="65">
        <v>0</v>
      </c>
      <c r="J227" s="122"/>
    </row>
    <row r="228" spans="2:10" ht="15" customHeight="1" x14ac:dyDescent="0.25">
      <c r="B228" s="310" t="s">
        <v>507</v>
      </c>
      <c r="C228" s="248" t="s">
        <v>175</v>
      </c>
      <c r="D228" s="12" t="s">
        <v>37</v>
      </c>
      <c r="E228" s="253" t="s">
        <v>506</v>
      </c>
      <c r="F228" s="261">
        <v>1</v>
      </c>
      <c r="G228" s="397">
        <f t="shared" si="7"/>
        <v>200000</v>
      </c>
      <c r="H228" s="264">
        <v>200000</v>
      </c>
      <c r="I228" s="65">
        <v>0</v>
      </c>
      <c r="J228" s="122"/>
    </row>
    <row r="229" spans="2:10" ht="15" customHeight="1" x14ac:dyDescent="0.25">
      <c r="B229" s="310" t="s">
        <v>508</v>
      </c>
      <c r="C229" s="248" t="s">
        <v>509</v>
      </c>
      <c r="D229" s="12" t="s">
        <v>37</v>
      </c>
      <c r="E229" s="253" t="s">
        <v>29</v>
      </c>
      <c r="F229" s="261">
        <v>1</v>
      </c>
      <c r="G229" s="397">
        <f t="shared" si="7"/>
        <v>9000000</v>
      </c>
      <c r="H229" s="264">
        <v>9000000</v>
      </c>
      <c r="I229" s="65">
        <v>0</v>
      </c>
      <c r="J229" s="122"/>
    </row>
    <row r="230" spans="2:10" ht="15" customHeight="1" x14ac:dyDescent="0.25">
      <c r="B230" s="310" t="s">
        <v>510</v>
      </c>
      <c r="C230" s="232" t="s">
        <v>511</v>
      </c>
      <c r="D230" s="12" t="s">
        <v>37</v>
      </c>
      <c r="E230" s="253" t="s">
        <v>29</v>
      </c>
      <c r="F230" s="261">
        <v>1</v>
      </c>
      <c r="G230" s="397">
        <f t="shared" si="7"/>
        <v>3000000</v>
      </c>
      <c r="H230" s="264">
        <v>3000000</v>
      </c>
      <c r="I230" s="65">
        <v>0</v>
      </c>
      <c r="J230" s="122"/>
    </row>
    <row r="231" spans="2:10" ht="15" customHeight="1" x14ac:dyDescent="0.25">
      <c r="B231" s="310" t="s">
        <v>512</v>
      </c>
      <c r="C231" s="248" t="s">
        <v>441</v>
      </c>
      <c r="D231" s="12" t="s">
        <v>37</v>
      </c>
      <c r="E231" s="253" t="s">
        <v>28</v>
      </c>
      <c r="F231" s="261">
        <v>1</v>
      </c>
      <c r="G231" s="397">
        <f t="shared" si="7"/>
        <v>80000</v>
      </c>
      <c r="H231" s="264">
        <v>80000</v>
      </c>
      <c r="I231" s="65">
        <v>0</v>
      </c>
      <c r="J231" s="122"/>
    </row>
    <row r="232" spans="2:10" ht="15" customHeight="1" x14ac:dyDescent="0.25">
      <c r="B232" s="310" t="s">
        <v>513</v>
      </c>
      <c r="C232" s="248" t="s">
        <v>175</v>
      </c>
      <c r="D232" s="12" t="s">
        <v>37</v>
      </c>
      <c r="E232" s="253" t="s">
        <v>28</v>
      </c>
      <c r="F232" s="261">
        <v>2</v>
      </c>
      <c r="G232" s="397">
        <f t="shared" si="7"/>
        <v>400000</v>
      </c>
      <c r="H232" s="264">
        <v>400000</v>
      </c>
      <c r="I232" s="65">
        <v>0</v>
      </c>
      <c r="J232" s="122"/>
    </row>
    <row r="233" spans="2:10" ht="15" customHeight="1" x14ac:dyDescent="0.25">
      <c r="B233" s="310" t="s">
        <v>514</v>
      </c>
      <c r="C233" s="248" t="s">
        <v>175</v>
      </c>
      <c r="D233" s="12" t="s">
        <v>37</v>
      </c>
      <c r="E233" s="250" t="s">
        <v>173</v>
      </c>
      <c r="F233" s="261">
        <v>4</v>
      </c>
      <c r="G233" s="377">
        <f t="shared" si="7"/>
        <v>800000</v>
      </c>
      <c r="H233" s="264">
        <v>800000</v>
      </c>
      <c r="I233" s="65">
        <v>0</v>
      </c>
      <c r="J233" s="122"/>
    </row>
    <row r="234" spans="2:10" ht="15" customHeight="1" x14ac:dyDescent="0.25">
      <c r="B234" s="310" t="s">
        <v>515</v>
      </c>
      <c r="C234" s="232" t="s">
        <v>516</v>
      </c>
      <c r="D234" s="12" t="s">
        <v>37</v>
      </c>
      <c r="E234" s="250" t="s">
        <v>173</v>
      </c>
      <c r="F234" s="261">
        <v>10</v>
      </c>
      <c r="G234" s="397">
        <f t="shared" si="7"/>
        <v>2500000</v>
      </c>
      <c r="H234" s="264">
        <v>2500000</v>
      </c>
      <c r="I234" s="65">
        <v>0</v>
      </c>
      <c r="J234" s="122"/>
    </row>
    <row r="235" spans="2:10" ht="15" customHeight="1" x14ac:dyDescent="0.25">
      <c r="B235" s="310" t="s">
        <v>517</v>
      </c>
      <c r="C235" s="232" t="s">
        <v>518</v>
      </c>
      <c r="D235" s="12" t="s">
        <v>37</v>
      </c>
      <c r="E235" s="253" t="s">
        <v>82</v>
      </c>
      <c r="F235" s="261">
        <v>1</v>
      </c>
      <c r="G235" s="397">
        <f t="shared" si="7"/>
        <v>260000</v>
      </c>
      <c r="H235" s="264">
        <v>260000</v>
      </c>
      <c r="I235" s="65">
        <v>0</v>
      </c>
      <c r="J235" s="122"/>
    </row>
    <row r="236" spans="2:10" ht="15" customHeight="1" x14ac:dyDescent="0.25">
      <c r="B236" s="310" t="s">
        <v>519</v>
      </c>
      <c r="C236" s="260" t="s">
        <v>520</v>
      </c>
      <c r="D236" s="12" t="s">
        <v>37</v>
      </c>
      <c r="E236" s="253" t="s">
        <v>82</v>
      </c>
      <c r="F236" s="261">
        <v>1</v>
      </c>
      <c r="G236" s="397">
        <f t="shared" si="7"/>
        <v>350000</v>
      </c>
      <c r="H236" s="264">
        <v>350000</v>
      </c>
      <c r="I236" s="65">
        <v>0</v>
      </c>
      <c r="J236" s="122"/>
    </row>
    <row r="237" spans="2:10" ht="15" customHeight="1" x14ac:dyDescent="0.25">
      <c r="B237" s="310" t="s">
        <v>521</v>
      </c>
      <c r="C237" s="232" t="s">
        <v>522</v>
      </c>
      <c r="D237" s="12" t="s">
        <v>37</v>
      </c>
      <c r="E237" s="253" t="s">
        <v>174</v>
      </c>
      <c r="F237" s="261">
        <v>1</v>
      </c>
      <c r="G237" s="397">
        <f t="shared" si="7"/>
        <v>650000</v>
      </c>
      <c r="H237" s="264">
        <v>650000</v>
      </c>
      <c r="I237" s="65">
        <v>0</v>
      </c>
      <c r="J237" s="122"/>
    </row>
    <row r="238" spans="2:10" ht="15" customHeight="1" x14ac:dyDescent="0.25">
      <c r="B238" s="310" t="s">
        <v>523</v>
      </c>
      <c r="C238" s="232" t="s">
        <v>181</v>
      </c>
      <c r="D238" s="12" t="s">
        <v>37</v>
      </c>
      <c r="E238" s="253" t="s">
        <v>174</v>
      </c>
      <c r="F238" s="261">
        <v>1</v>
      </c>
      <c r="G238" s="397">
        <f t="shared" si="7"/>
        <v>110000</v>
      </c>
      <c r="H238" s="264">
        <v>110000</v>
      </c>
      <c r="I238" s="65">
        <v>0</v>
      </c>
      <c r="J238" s="122"/>
    </row>
    <row r="239" spans="2:10" ht="15" customHeight="1" x14ac:dyDescent="0.25">
      <c r="B239" s="310" t="s">
        <v>524</v>
      </c>
      <c r="C239" s="260" t="s">
        <v>525</v>
      </c>
      <c r="D239" s="12" t="s">
        <v>37</v>
      </c>
      <c r="E239" s="253" t="s">
        <v>21</v>
      </c>
      <c r="F239" s="261">
        <v>2</v>
      </c>
      <c r="G239" s="397">
        <f t="shared" si="7"/>
        <v>360000</v>
      </c>
      <c r="H239" s="264">
        <v>360000</v>
      </c>
      <c r="I239" s="65">
        <v>0</v>
      </c>
      <c r="J239" s="122"/>
    </row>
    <row r="240" spans="2:10" ht="15" customHeight="1" x14ac:dyDescent="0.25">
      <c r="B240" s="310" t="s">
        <v>526</v>
      </c>
      <c r="C240" s="232" t="s">
        <v>527</v>
      </c>
      <c r="D240" s="12" t="s">
        <v>37</v>
      </c>
      <c r="E240" s="253" t="s">
        <v>21</v>
      </c>
      <c r="F240" s="261">
        <v>2</v>
      </c>
      <c r="G240" s="397">
        <f t="shared" si="7"/>
        <v>120000</v>
      </c>
      <c r="H240" s="264">
        <v>120000</v>
      </c>
      <c r="I240" s="65">
        <v>0</v>
      </c>
      <c r="J240" s="122"/>
    </row>
    <row r="241" spans="2:10" ht="15" customHeight="1" x14ac:dyDescent="0.25">
      <c r="B241" s="310" t="s">
        <v>528</v>
      </c>
      <c r="C241" s="232" t="s">
        <v>529</v>
      </c>
      <c r="D241" s="12" t="s">
        <v>37</v>
      </c>
      <c r="E241" s="253" t="s">
        <v>21</v>
      </c>
      <c r="F241" s="261">
        <v>1</v>
      </c>
      <c r="G241" s="397">
        <f t="shared" si="7"/>
        <v>90000</v>
      </c>
      <c r="H241" s="264">
        <v>90000</v>
      </c>
      <c r="I241" s="65">
        <v>0</v>
      </c>
      <c r="J241" s="122"/>
    </row>
    <row r="242" spans="2:10" ht="15" customHeight="1" x14ac:dyDescent="0.25">
      <c r="B242" s="310" t="s">
        <v>530</v>
      </c>
      <c r="C242" s="232" t="s">
        <v>84</v>
      </c>
      <c r="D242" s="12" t="s">
        <v>37</v>
      </c>
      <c r="E242" s="253" t="s">
        <v>60</v>
      </c>
      <c r="F242" s="261">
        <v>1</v>
      </c>
      <c r="G242" s="397">
        <f t="shared" si="7"/>
        <v>90000</v>
      </c>
      <c r="H242" s="264">
        <v>90000</v>
      </c>
      <c r="I242" s="65">
        <v>0</v>
      </c>
      <c r="J242" s="122"/>
    </row>
    <row r="243" spans="2:10" ht="15" customHeight="1" x14ac:dyDescent="0.25">
      <c r="B243" s="310" t="s">
        <v>531</v>
      </c>
      <c r="C243" s="232" t="s">
        <v>59</v>
      </c>
      <c r="D243" s="12" t="s">
        <v>37</v>
      </c>
      <c r="E243" s="253" t="s">
        <v>60</v>
      </c>
      <c r="F243" s="261">
        <v>2</v>
      </c>
      <c r="G243" s="397">
        <f t="shared" si="7"/>
        <v>120000</v>
      </c>
      <c r="H243" s="264">
        <v>120000</v>
      </c>
      <c r="I243" s="65">
        <v>0</v>
      </c>
      <c r="J243" s="122"/>
    </row>
    <row r="244" spans="2:10" ht="15" customHeight="1" x14ac:dyDescent="0.25">
      <c r="B244" s="310" t="s">
        <v>532</v>
      </c>
      <c r="C244" s="232" t="s">
        <v>85</v>
      </c>
      <c r="D244" s="12" t="s">
        <v>37</v>
      </c>
      <c r="E244" s="253" t="s">
        <v>46</v>
      </c>
      <c r="F244" s="261">
        <v>2</v>
      </c>
      <c r="G244" s="397">
        <f t="shared" si="7"/>
        <v>540000</v>
      </c>
      <c r="H244" s="264">
        <v>540000</v>
      </c>
      <c r="I244" s="14">
        <v>0</v>
      </c>
      <c r="J244" s="122"/>
    </row>
    <row r="245" spans="2:10" ht="15" customHeight="1" x14ac:dyDescent="0.25">
      <c r="B245" s="310" t="s">
        <v>533</v>
      </c>
      <c r="C245" s="248" t="s">
        <v>175</v>
      </c>
      <c r="D245" s="12" t="s">
        <v>37</v>
      </c>
      <c r="E245" s="253" t="s">
        <v>46</v>
      </c>
      <c r="F245" s="261">
        <v>1</v>
      </c>
      <c r="G245" s="397">
        <f t="shared" si="7"/>
        <v>200000</v>
      </c>
      <c r="H245" s="264">
        <v>200000</v>
      </c>
      <c r="I245" s="14">
        <v>0</v>
      </c>
      <c r="J245" s="122"/>
    </row>
    <row r="246" spans="2:10" ht="15" customHeight="1" x14ac:dyDescent="0.25">
      <c r="B246" s="502" t="s">
        <v>534</v>
      </c>
      <c r="C246" s="482" t="s">
        <v>877</v>
      </c>
      <c r="D246" s="464" t="s">
        <v>37</v>
      </c>
      <c r="E246" s="477" t="s">
        <v>39</v>
      </c>
      <c r="F246" s="483">
        <v>1</v>
      </c>
      <c r="G246" s="489">
        <f t="shared" si="7"/>
        <v>0</v>
      </c>
      <c r="H246" s="638">
        <v>0</v>
      </c>
      <c r="I246" s="82">
        <v>0</v>
      </c>
      <c r="J246" s="122"/>
    </row>
    <row r="247" spans="2:10" ht="15" customHeight="1" x14ac:dyDescent="0.25">
      <c r="B247" s="310" t="s">
        <v>535</v>
      </c>
      <c r="C247" s="232" t="s">
        <v>536</v>
      </c>
      <c r="D247" s="12" t="s">
        <v>37</v>
      </c>
      <c r="E247" s="465" t="s">
        <v>172</v>
      </c>
      <c r="F247" s="261">
        <v>1</v>
      </c>
      <c r="G247" s="397">
        <f t="shared" si="7"/>
        <v>115000</v>
      </c>
      <c r="H247" s="264">
        <v>115000</v>
      </c>
      <c r="I247" s="14">
        <v>0</v>
      </c>
      <c r="J247" s="122"/>
    </row>
    <row r="248" spans="2:10" ht="15" customHeight="1" x14ac:dyDescent="0.25">
      <c r="B248" s="310" t="s">
        <v>537</v>
      </c>
      <c r="C248" s="232" t="s">
        <v>85</v>
      </c>
      <c r="D248" s="12" t="s">
        <v>37</v>
      </c>
      <c r="E248" s="465" t="s">
        <v>172</v>
      </c>
      <c r="F248" s="261">
        <v>2</v>
      </c>
      <c r="G248" s="397">
        <f t="shared" si="7"/>
        <v>540000</v>
      </c>
      <c r="H248" s="264">
        <v>540000</v>
      </c>
      <c r="I248" s="14">
        <v>0</v>
      </c>
      <c r="J248" s="122"/>
    </row>
    <row r="249" spans="2:10" ht="15" customHeight="1" x14ac:dyDescent="0.25">
      <c r="B249" s="310" t="s">
        <v>538</v>
      </c>
      <c r="C249" s="232" t="s">
        <v>539</v>
      </c>
      <c r="D249" s="12" t="s">
        <v>37</v>
      </c>
      <c r="E249" s="253" t="s">
        <v>47</v>
      </c>
      <c r="F249" s="261">
        <v>1</v>
      </c>
      <c r="G249" s="397">
        <f t="shared" si="7"/>
        <v>250000</v>
      </c>
      <c r="H249" s="264">
        <v>250000</v>
      </c>
      <c r="I249" s="65">
        <v>0</v>
      </c>
      <c r="J249" s="122"/>
    </row>
    <row r="250" spans="2:10" ht="15" customHeight="1" x14ac:dyDescent="0.25">
      <c r="B250" s="310" t="s">
        <v>540</v>
      </c>
      <c r="C250" s="248" t="s">
        <v>441</v>
      </c>
      <c r="D250" s="12" t="s">
        <v>37</v>
      </c>
      <c r="E250" s="253" t="s">
        <v>267</v>
      </c>
      <c r="F250" s="261">
        <v>1</v>
      </c>
      <c r="G250" s="397">
        <f t="shared" si="7"/>
        <v>80000</v>
      </c>
      <c r="H250" s="264">
        <v>80000</v>
      </c>
      <c r="I250" s="14">
        <v>0</v>
      </c>
      <c r="J250" s="122"/>
    </row>
    <row r="251" spans="2:10" ht="15" customHeight="1" x14ac:dyDescent="0.25">
      <c r="B251" s="310" t="s">
        <v>541</v>
      </c>
      <c r="C251" s="232" t="s">
        <v>542</v>
      </c>
      <c r="D251" s="12" t="s">
        <v>37</v>
      </c>
      <c r="E251" s="253" t="s">
        <v>49</v>
      </c>
      <c r="F251" s="261">
        <v>1</v>
      </c>
      <c r="G251" s="397">
        <f t="shared" si="7"/>
        <v>80000</v>
      </c>
      <c r="H251" s="264">
        <v>80000</v>
      </c>
      <c r="I251" s="14">
        <v>0</v>
      </c>
      <c r="J251" s="122"/>
    </row>
    <row r="252" spans="2:10" ht="15" customHeight="1" x14ac:dyDescent="0.25">
      <c r="B252" s="310" t="s">
        <v>543</v>
      </c>
      <c r="C252" s="232" t="s">
        <v>85</v>
      </c>
      <c r="D252" s="12" t="s">
        <v>37</v>
      </c>
      <c r="E252" s="253" t="s">
        <v>49</v>
      </c>
      <c r="F252" s="261">
        <v>2</v>
      </c>
      <c r="G252" s="397">
        <f t="shared" si="7"/>
        <v>540000</v>
      </c>
      <c r="H252" s="264">
        <v>540000</v>
      </c>
      <c r="I252" s="65">
        <v>0</v>
      </c>
      <c r="J252" s="122"/>
    </row>
    <row r="253" spans="2:10" ht="15" customHeight="1" x14ac:dyDescent="0.25">
      <c r="B253" s="310" t="s">
        <v>544</v>
      </c>
      <c r="C253" s="248" t="s">
        <v>175</v>
      </c>
      <c r="D253" s="12" t="s">
        <v>37</v>
      </c>
      <c r="E253" s="253" t="s">
        <v>49</v>
      </c>
      <c r="F253" s="261">
        <v>1</v>
      </c>
      <c r="G253" s="397">
        <f t="shared" si="7"/>
        <v>200000</v>
      </c>
      <c r="H253" s="264">
        <v>200000</v>
      </c>
      <c r="I253" s="14">
        <v>0</v>
      </c>
      <c r="J253" s="122"/>
    </row>
    <row r="254" spans="2:10" ht="15" customHeight="1" x14ac:dyDescent="0.25">
      <c r="B254" s="310" t="s">
        <v>545</v>
      </c>
      <c r="C254" s="262" t="s">
        <v>45</v>
      </c>
      <c r="D254" s="12" t="s">
        <v>37</v>
      </c>
      <c r="E254" s="253" t="s">
        <v>339</v>
      </c>
      <c r="F254" s="261">
        <v>7</v>
      </c>
      <c r="G254" s="377">
        <f t="shared" si="7"/>
        <v>1050000</v>
      </c>
      <c r="H254" s="264">
        <v>1050000</v>
      </c>
      <c r="I254" s="14">
        <v>0</v>
      </c>
      <c r="J254" s="122"/>
    </row>
    <row r="255" spans="2:10" ht="15" customHeight="1" x14ac:dyDescent="0.25">
      <c r="B255" s="310" t="s">
        <v>546</v>
      </c>
      <c r="C255" s="262" t="s">
        <v>547</v>
      </c>
      <c r="D255" s="12" t="s">
        <v>37</v>
      </c>
      <c r="E255" s="253" t="s">
        <v>339</v>
      </c>
      <c r="F255" s="261">
        <v>2</v>
      </c>
      <c r="G255" s="397">
        <f t="shared" si="7"/>
        <v>200000</v>
      </c>
      <c r="H255" s="264">
        <v>200000</v>
      </c>
      <c r="I255" s="65">
        <v>0</v>
      </c>
      <c r="J255" s="122"/>
    </row>
    <row r="256" spans="2:10" ht="15" customHeight="1" x14ac:dyDescent="0.25">
      <c r="B256" s="310" t="s">
        <v>548</v>
      </c>
      <c r="C256" s="248" t="s">
        <v>549</v>
      </c>
      <c r="D256" s="12" t="s">
        <v>37</v>
      </c>
      <c r="E256" s="253" t="s">
        <v>550</v>
      </c>
      <c r="F256" s="261">
        <v>1</v>
      </c>
      <c r="G256" s="397">
        <f t="shared" si="7"/>
        <v>1200000</v>
      </c>
      <c r="H256" s="264">
        <v>1200000</v>
      </c>
      <c r="I256" s="14">
        <v>0</v>
      </c>
      <c r="J256" s="122"/>
    </row>
    <row r="257" spans="2:10" ht="15" customHeight="1" x14ac:dyDescent="0.25">
      <c r="B257" s="310" t="s">
        <v>551</v>
      </c>
      <c r="C257" s="232" t="s">
        <v>542</v>
      </c>
      <c r="D257" s="12" t="s">
        <v>37</v>
      </c>
      <c r="E257" s="253" t="s">
        <v>550</v>
      </c>
      <c r="F257" s="261">
        <v>1</v>
      </c>
      <c r="G257" s="397">
        <f t="shared" si="7"/>
        <v>80000</v>
      </c>
      <c r="H257" s="264">
        <v>80000</v>
      </c>
      <c r="I257" s="14">
        <v>0</v>
      </c>
      <c r="J257" s="122"/>
    </row>
    <row r="258" spans="2:10" ht="15" customHeight="1" x14ac:dyDescent="0.25">
      <c r="B258" s="310" t="s">
        <v>552</v>
      </c>
      <c r="C258" s="232" t="s">
        <v>85</v>
      </c>
      <c r="D258" s="12" t="s">
        <v>37</v>
      </c>
      <c r="E258" s="253" t="s">
        <v>550</v>
      </c>
      <c r="F258" s="261">
        <v>2</v>
      </c>
      <c r="G258" s="397">
        <f t="shared" si="7"/>
        <v>540000</v>
      </c>
      <c r="H258" s="264">
        <v>540000</v>
      </c>
      <c r="I258" s="65">
        <v>0</v>
      </c>
      <c r="J258" s="122"/>
    </row>
    <row r="259" spans="2:10" ht="15" customHeight="1" x14ac:dyDescent="0.25">
      <c r="B259" s="310" t="s">
        <v>553</v>
      </c>
      <c r="C259" s="263" t="s">
        <v>554</v>
      </c>
      <c r="D259" s="12" t="s">
        <v>37</v>
      </c>
      <c r="E259" s="253" t="s">
        <v>184</v>
      </c>
      <c r="F259" s="261">
        <v>1</v>
      </c>
      <c r="G259" s="397">
        <f t="shared" ref="G259:G265" si="8">H259</f>
        <v>110000</v>
      </c>
      <c r="H259" s="264">
        <v>110000</v>
      </c>
      <c r="I259" s="14">
        <v>0</v>
      </c>
      <c r="J259" s="122"/>
    </row>
    <row r="260" spans="2:10" ht="15" customHeight="1" x14ac:dyDescent="0.25">
      <c r="B260" s="310" t="s">
        <v>555</v>
      </c>
      <c r="C260" s="232" t="s">
        <v>556</v>
      </c>
      <c r="D260" s="12" t="s">
        <v>37</v>
      </c>
      <c r="E260" s="253" t="s">
        <v>90</v>
      </c>
      <c r="F260" s="261">
        <v>1</v>
      </c>
      <c r="G260" s="397">
        <f t="shared" si="8"/>
        <v>330000</v>
      </c>
      <c r="H260" s="264">
        <v>330000</v>
      </c>
      <c r="I260" s="14">
        <v>0</v>
      </c>
      <c r="J260" s="122"/>
    </row>
    <row r="261" spans="2:10" ht="15" customHeight="1" x14ac:dyDescent="0.25">
      <c r="B261" s="310" t="s">
        <v>557</v>
      </c>
      <c r="C261" s="232" t="s">
        <v>542</v>
      </c>
      <c r="D261" s="12" t="s">
        <v>37</v>
      </c>
      <c r="E261" s="253" t="s">
        <v>90</v>
      </c>
      <c r="F261" s="261">
        <v>1</v>
      </c>
      <c r="G261" s="397">
        <f t="shared" si="8"/>
        <v>80000</v>
      </c>
      <c r="H261" s="264">
        <v>80000</v>
      </c>
      <c r="I261" s="23">
        <v>0</v>
      </c>
      <c r="J261" s="192"/>
    </row>
    <row r="262" spans="2:10" ht="15" customHeight="1" x14ac:dyDescent="0.25">
      <c r="B262" s="310" t="s">
        <v>558</v>
      </c>
      <c r="C262" s="232" t="s">
        <v>559</v>
      </c>
      <c r="D262" s="12" t="s">
        <v>37</v>
      </c>
      <c r="E262" s="253" t="s">
        <v>265</v>
      </c>
      <c r="F262" s="261">
        <v>1</v>
      </c>
      <c r="G262" s="397">
        <f t="shared" si="8"/>
        <v>550000</v>
      </c>
      <c r="H262" s="264">
        <v>550000</v>
      </c>
      <c r="I262" s="23">
        <v>0</v>
      </c>
      <c r="J262" s="192"/>
    </row>
    <row r="263" spans="2:10" ht="15" customHeight="1" x14ac:dyDescent="0.25">
      <c r="B263" s="310" t="s">
        <v>560</v>
      </c>
      <c r="C263" s="232" t="s">
        <v>561</v>
      </c>
      <c r="D263" s="12" t="s">
        <v>37</v>
      </c>
      <c r="E263" s="253" t="s">
        <v>265</v>
      </c>
      <c r="F263" s="261">
        <v>1</v>
      </c>
      <c r="G263" s="397">
        <f t="shared" si="8"/>
        <v>900000</v>
      </c>
      <c r="H263" s="264">
        <v>900000</v>
      </c>
      <c r="I263" s="14">
        <v>0</v>
      </c>
      <c r="J263" s="121"/>
    </row>
    <row r="264" spans="2:10" ht="15" customHeight="1" x14ac:dyDescent="0.25">
      <c r="B264" s="310" t="s">
        <v>562</v>
      </c>
      <c r="C264" s="232" t="s">
        <v>561</v>
      </c>
      <c r="D264" s="12" t="s">
        <v>37</v>
      </c>
      <c r="E264" s="250" t="s">
        <v>265</v>
      </c>
      <c r="F264" s="180">
        <v>1</v>
      </c>
      <c r="G264" s="377">
        <f t="shared" si="8"/>
        <v>900000</v>
      </c>
      <c r="H264" s="255">
        <v>900000</v>
      </c>
      <c r="I264" s="14">
        <v>0</v>
      </c>
      <c r="J264" s="121"/>
    </row>
    <row r="265" spans="2:10" ht="15" customHeight="1" x14ac:dyDescent="0.25">
      <c r="B265" s="310" t="s">
        <v>563</v>
      </c>
      <c r="C265" s="232" t="s">
        <v>542</v>
      </c>
      <c r="D265" s="12" t="s">
        <v>37</v>
      </c>
      <c r="E265" s="250" t="s">
        <v>422</v>
      </c>
      <c r="F265" s="180">
        <v>1</v>
      </c>
      <c r="G265" s="377">
        <f t="shared" si="8"/>
        <v>80000</v>
      </c>
      <c r="H265" s="255">
        <v>80000</v>
      </c>
      <c r="I265" s="14">
        <v>0</v>
      </c>
      <c r="J265" s="121"/>
    </row>
    <row r="266" spans="2:10" ht="15" customHeight="1" x14ac:dyDescent="0.25">
      <c r="B266" s="310" t="s">
        <v>564</v>
      </c>
      <c r="C266" s="244" t="s">
        <v>565</v>
      </c>
      <c r="D266" s="12" t="s">
        <v>37</v>
      </c>
      <c r="E266" s="250"/>
      <c r="F266" s="12">
        <v>170</v>
      </c>
      <c r="G266" s="377">
        <f t="shared" ref="G266:G276" si="9">I266</f>
        <v>13031350</v>
      </c>
      <c r="H266" s="255">
        <v>0</v>
      </c>
      <c r="I266" s="14">
        <v>13031350</v>
      </c>
      <c r="J266" s="121" t="s">
        <v>811</v>
      </c>
    </row>
    <row r="267" spans="2:10" ht="15" customHeight="1" x14ac:dyDescent="0.25">
      <c r="B267" s="310" t="s">
        <v>566</v>
      </c>
      <c r="C267" s="244" t="s">
        <v>567</v>
      </c>
      <c r="D267" s="12" t="s">
        <v>37</v>
      </c>
      <c r="E267" s="250"/>
      <c r="F267" s="12">
        <v>6</v>
      </c>
      <c r="G267" s="377">
        <f t="shared" si="9"/>
        <v>755545</v>
      </c>
      <c r="H267" s="255">
        <v>0</v>
      </c>
      <c r="I267" s="14">
        <v>755545</v>
      </c>
      <c r="J267" s="121" t="s">
        <v>811</v>
      </c>
    </row>
    <row r="268" spans="2:10" ht="15" customHeight="1" x14ac:dyDescent="0.25">
      <c r="B268" s="310" t="s">
        <v>568</v>
      </c>
      <c r="C268" s="244" t="s">
        <v>569</v>
      </c>
      <c r="D268" s="12" t="s">
        <v>37</v>
      </c>
      <c r="E268" s="250"/>
      <c r="F268" s="12">
        <v>27</v>
      </c>
      <c r="G268" s="377">
        <f t="shared" si="9"/>
        <v>3399455</v>
      </c>
      <c r="H268" s="255">
        <v>0</v>
      </c>
      <c r="I268" s="14">
        <v>3399455</v>
      </c>
      <c r="J268" s="121" t="s">
        <v>811</v>
      </c>
    </row>
    <row r="269" spans="2:10" ht="15" customHeight="1" x14ac:dyDescent="0.25">
      <c r="B269" s="310" t="s">
        <v>570</v>
      </c>
      <c r="C269" s="244" t="s">
        <v>571</v>
      </c>
      <c r="D269" s="12" t="s">
        <v>37</v>
      </c>
      <c r="E269" s="250"/>
      <c r="F269" s="12">
        <v>3</v>
      </c>
      <c r="G269" s="377">
        <f t="shared" si="9"/>
        <v>7721978</v>
      </c>
      <c r="H269" s="255">
        <v>0</v>
      </c>
      <c r="I269" s="14">
        <v>7721978</v>
      </c>
      <c r="J269" s="121" t="s">
        <v>811</v>
      </c>
    </row>
    <row r="270" spans="2:10" ht="15" customHeight="1" x14ac:dyDescent="0.25">
      <c r="B270" s="310" t="s">
        <v>572</v>
      </c>
      <c r="C270" s="244" t="s">
        <v>573</v>
      </c>
      <c r="D270" s="12" t="s">
        <v>37</v>
      </c>
      <c r="E270" s="250"/>
      <c r="F270" s="12">
        <v>14</v>
      </c>
      <c r="G270" s="377">
        <f t="shared" si="9"/>
        <v>20143394</v>
      </c>
      <c r="H270" s="255">
        <v>0</v>
      </c>
      <c r="I270" s="14">
        <v>20143394</v>
      </c>
      <c r="J270" s="121" t="s">
        <v>811</v>
      </c>
    </row>
    <row r="271" spans="2:10" ht="15" customHeight="1" x14ac:dyDescent="0.25">
      <c r="B271" s="310" t="s">
        <v>574</v>
      </c>
      <c r="C271" s="232" t="s">
        <v>81</v>
      </c>
      <c r="D271" s="12" t="s">
        <v>37</v>
      </c>
      <c r="E271" s="22"/>
      <c r="F271" s="22">
        <v>16</v>
      </c>
      <c r="G271" s="378">
        <f t="shared" si="9"/>
        <v>12596472</v>
      </c>
      <c r="H271" s="45">
        <v>0</v>
      </c>
      <c r="I271" s="14">
        <v>12596472</v>
      </c>
      <c r="J271" s="121" t="s">
        <v>811</v>
      </c>
    </row>
    <row r="272" spans="2:10" ht="15" customHeight="1" x14ac:dyDescent="0.25">
      <c r="B272" s="310" t="s">
        <v>575</v>
      </c>
      <c r="C272" s="232" t="s">
        <v>576</v>
      </c>
      <c r="D272" s="12" t="s">
        <v>37</v>
      </c>
      <c r="E272" s="22"/>
      <c r="F272" s="22">
        <v>7</v>
      </c>
      <c r="G272" s="378">
        <f t="shared" si="9"/>
        <v>22207624</v>
      </c>
      <c r="H272" s="45">
        <v>0</v>
      </c>
      <c r="I272" s="14">
        <v>22207624</v>
      </c>
      <c r="J272" s="121" t="s">
        <v>811</v>
      </c>
    </row>
    <row r="273" spans="2:10" ht="15" customHeight="1" x14ac:dyDescent="0.25">
      <c r="B273" s="314" t="s">
        <v>577</v>
      </c>
      <c r="C273" s="237" t="s">
        <v>578</v>
      </c>
      <c r="D273" s="12" t="s">
        <v>37</v>
      </c>
      <c r="E273" s="202"/>
      <c r="F273" s="202">
        <v>9</v>
      </c>
      <c r="G273" s="382">
        <f t="shared" si="9"/>
        <v>7692065</v>
      </c>
      <c r="H273" s="215">
        <v>0</v>
      </c>
      <c r="I273" s="213">
        <v>7692065</v>
      </c>
      <c r="J273" s="121" t="s">
        <v>811</v>
      </c>
    </row>
    <row r="274" spans="2:10" ht="15" customHeight="1" x14ac:dyDescent="0.25">
      <c r="B274" s="314" t="s">
        <v>579</v>
      </c>
      <c r="C274" s="237" t="s">
        <v>580</v>
      </c>
      <c r="D274" s="12" t="s">
        <v>37</v>
      </c>
      <c r="E274" s="202"/>
      <c r="F274" s="202">
        <v>9</v>
      </c>
      <c r="G274" s="382">
        <f t="shared" si="9"/>
        <v>2874143</v>
      </c>
      <c r="H274" s="215">
        <v>0</v>
      </c>
      <c r="I274" s="213">
        <v>2874143</v>
      </c>
      <c r="J274" s="121" t="s">
        <v>811</v>
      </c>
    </row>
    <row r="275" spans="2:10" ht="15" customHeight="1" x14ac:dyDescent="0.25">
      <c r="B275" s="313" t="s">
        <v>581</v>
      </c>
      <c r="C275" s="237" t="s">
        <v>582</v>
      </c>
      <c r="D275" s="12" t="s">
        <v>37</v>
      </c>
      <c r="E275" s="202"/>
      <c r="F275" s="202">
        <v>4</v>
      </c>
      <c r="G275" s="382">
        <f t="shared" si="9"/>
        <v>5128396</v>
      </c>
      <c r="H275" s="215">
        <v>0</v>
      </c>
      <c r="I275" s="213">
        <v>5128396</v>
      </c>
      <c r="J275" s="121" t="s">
        <v>811</v>
      </c>
    </row>
    <row r="276" spans="2:10" ht="15" customHeight="1" x14ac:dyDescent="0.25">
      <c r="B276" s="314" t="s">
        <v>583</v>
      </c>
      <c r="C276" s="237" t="s">
        <v>584</v>
      </c>
      <c r="D276" s="12" t="s">
        <v>37</v>
      </c>
      <c r="E276" s="202"/>
      <c r="F276" s="202">
        <v>2</v>
      </c>
      <c r="G276" s="382">
        <f t="shared" si="9"/>
        <v>3071787</v>
      </c>
      <c r="H276" s="215">
        <v>0</v>
      </c>
      <c r="I276" s="213">
        <v>3071787</v>
      </c>
      <c r="J276" s="121" t="s">
        <v>811</v>
      </c>
    </row>
    <row r="277" spans="2:10" ht="15" customHeight="1" x14ac:dyDescent="0.25">
      <c r="B277" s="314" t="s">
        <v>585</v>
      </c>
      <c r="C277" s="216" t="s">
        <v>586</v>
      </c>
      <c r="D277" s="226" t="s">
        <v>37</v>
      </c>
      <c r="E277" s="202" t="s">
        <v>41</v>
      </c>
      <c r="F277" s="202">
        <v>1</v>
      </c>
      <c r="G277" s="382">
        <f>H277</f>
        <v>300000</v>
      </c>
      <c r="H277" s="215">
        <v>300000</v>
      </c>
      <c r="I277" s="213">
        <v>0</v>
      </c>
      <c r="J277" s="322"/>
    </row>
    <row r="278" spans="2:10" ht="15" customHeight="1" x14ac:dyDescent="0.25">
      <c r="B278" s="314" t="s">
        <v>587</v>
      </c>
      <c r="C278" s="216" t="s">
        <v>588</v>
      </c>
      <c r="D278" s="226" t="s">
        <v>37</v>
      </c>
      <c r="E278" s="202" t="s">
        <v>41</v>
      </c>
      <c r="F278" s="202">
        <v>1</v>
      </c>
      <c r="G278" s="382">
        <f t="shared" ref="G278:G284" si="10">H278</f>
        <v>300000</v>
      </c>
      <c r="H278" s="215">
        <v>300000</v>
      </c>
      <c r="I278" s="213">
        <v>0</v>
      </c>
      <c r="J278" s="322"/>
    </row>
    <row r="279" spans="2:10" ht="15" customHeight="1" x14ac:dyDescent="0.25">
      <c r="B279" s="314" t="s">
        <v>589</v>
      </c>
      <c r="C279" s="216" t="s">
        <v>590</v>
      </c>
      <c r="D279" s="226" t="s">
        <v>37</v>
      </c>
      <c r="E279" s="202" t="s">
        <v>41</v>
      </c>
      <c r="F279" s="202">
        <v>1</v>
      </c>
      <c r="G279" s="382">
        <f t="shared" si="10"/>
        <v>80000</v>
      </c>
      <c r="H279" s="215">
        <v>80000</v>
      </c>
      <c r="I279" s="213">
        <v>0</v>
      </c>
      <c r="J279" s="322"/>
    </row>
    <row r="280" spans="2:10" ht="15" customHeight="1" x14ac:dyDescent="0.25">
      <c r="B280" s="314" t="s">
        <v>591</v>
      </c>
      <c r="C280" s="216" t="s">
        <v>592</v>
      </c>
      <c r="D280" s="226" t="s">
        <v>37</v>
      </c>
      <c r="E280" s="202" t="s">
        <v>41</v>
      </c>
      <c r="F280" s="202">
        <v>1</v>
      </c>
      <c r="G280" s="382">
        <f t="shared" si="10"/>
        <v>800000</v>
      </c>
      <c r="H280" s="215">
        <v>800000</v>
      </c>
      <c r="I280" s="213">
        <v>0</v>
      </c>
      <c r="J280" s="322"/>
    </row>
    <row r="281" spans="2:10" ht="15" customHeight="1" x14ac:dyDescent="0.25">
      <c r="B281" s="314" t="s">
        <v>593</v>
      </c>
      <c r="C281" s="216" t="s">
        <v>594</v>
      </c>
      <c r="D281" s="226" t="s">
        <v>37</v>
      </c>
      <c r="E281" s="202" t="s">
        <v>41</v>
      </c>
      <c r="F281" s="202">
        <v>1</v>
      </c>
      <c r="G281" s="382">
        <f t="shared" si="10"/>
        <v>300000</v>
      </c>
      <c r="H281" s="215">
        <v>300000</v>
      </c>
      <c r="I281" s="213">
        <v>0</v>
      </c>
      <c r="J281" s="322"/>
    </row>
    <row r="282" spans="2:10" ht="15" customHeight="1" x14ac:dyDescent="0.25">
      <c r="B282" s="314" t="s">
        <v>595</v>
      </c>
      <c r="C282" s="216" t="s">
        <v>596</v>
      </c>
      <c r="D282" s="226" t="s">
        <v>37</v>
      </c>
      <c r="E282" s="202" t="s">
        <v>41</v>
      </c>
      <c r="F282" s="202">
        <v>1</v>
      </c>
      <c r="G282" s="382">
        <f t="shared" si="10"/>
        <v>80000</v>
      </c>
      <c r="H282" s="215">
        <v>80000</v>
      </c>
      <c r="I282" s="213">
        <v>0</v>
      </c>
      <c r="J282" s="322"/>
    </row>
    <row r="283" spans="2:10" ht="15" customHeight="1" x14ac:dyDescent="0.25">
      <c r="B283" s="314" t="s">
        <v>597</v>
      </c>
      <c r="C283" s="216" t="s">
        <v>598</v>
      </c>
      <c r="D283" s="226" t="s">
        <v>37</v>
      </c>
      <c r="E283" s="202" t="s">
        <v>41</v>
      </c>
      <c r="F283" s="202">
        <v>1</v>
      </c>
      <c r="G283" s="382">
        <f t="shared" si="10"/>
        <v>100000</v>
      </c>
      <c r="H283" s="215">
        <v>100000</v>
      </c>
      <c r="I283" s="213">
        <v>0</v>
      </c>
      <c r="J283" s="322"/>
    </row>
    <row r="284" spans="2:10" ht="15" customHeight="1" x14ac:dyDescent="0.25">
      <c r="B284" s="314" t="s">
        <v>599</v>
      </c>
      <c r="C284" s="216" t="s">
        <v>600</v>
      </c>
      <c r="D284" s="226" t="s">
        <v>37</v>
      </c>
      <c r="E284" s="202" t="s">
        <v>41</v>
      </c>
      <c r="F284" s="202">
        <v>1</v>
      </c>
      <c r="G284" s="382">
        <f t="shared" si="10"/>
        <v>570000</v>
      </c>
      <c r="H284" s="215">
        <v>570000</v>
      </c>
      <c r="I284" s="213">
        <v>0</v>
      </c>
      <c r="J284" s="322"/>
    </row>
    <row r="285" spans="2:10" ht="15" customHeight="1" x14ac:dyDescent="0.25">
      <c r="B285" s="314" t="s">
        <v>601</v>
      </c>
      <c r="C285" s="236" t="s">
        <v>602</v>
      </c>
      <c r="D285" s="226" t="s">
        <v>37</v>
      </c>
      <c r="E285" s="202" t="s">
        <v>42</v>
      </c>
      <c r="F285" s="202">
        <v>1</v>
      </c>
      <c r="G285" s="382">
        <f>H285+I285</f>
        <v>25000000</v>
      </c>
      <c r="H285" s="215">
        <v>7500000</v>
      </c>
      <c r="I285" s="213">
        <v>17500000</v>
      </c>
      <c r="J285" s="322" t="s">
        <v>148</v>
      </c>
    </row>
    <row r="286" spans="2:10" ht="15" customHeight="1" x14ac:dyDescent="0.25">
      <c r="B286" s="314" t="s">
        <v>603</v>
      </c>
      <c r="C286" s="236" t="s">
        <v>604</v>
      </c>
      <c r="D286" s="226" t="s">
        <v>37</v>
      </c>
      <c r="E286" s="202" t="s">
        <v>44</v>
      </c>
      <c r="F286" s="202">
        <v>1</v>
      </c>
      <c r="G286" s="382">
        <f>H286+I286</f>
        <v>65000000</v>
      </c>
      <c r="H286" s="215">
        <v>19500000</v>
      </c>
      <c r="I286" s="213">
        <v>45500000</v>
      </c>
      <c r="J286" s="322" t="s">
        <v>148</v>
      </c>
    </row>
    <row r="287" spans="2:10" ht="15" customHeight="1" x14ac:dyDescent="0.25">
      <c r="B287" s="532" t="s">
        <v>830</v>
      </c>
      <c r="C287" s="466" t="s">
        <v>831</v>
      </c>
      <c r="D287" s="467" t="s">
        <v>37</v>
      </c>
      <c r="E287" s="464" t="s">
        <v>60</v>
      </c>
      <c r="F287" s="464"/>
      <c r="G287" s="486">
        <f>H287</f>
        <v>2000000</v>
      </c>
      <c r="H287" s="480">
        <v>2000000</v>
      </c>
      <c r="I287" s="213">
        <v>0</v>
      </c>
      <c r="J287" s="322"/>
    </row>
    <row r="288" spans="2:10" ht="15" customHeight="1" x14ac:dyDescent="0.25">
      <c r="B288" s="532" t="s">
        <v>832</v>
      </c>
      <c r="C288" s="466" t="s">
        <v>833</v>
      </c>
      <c r="D288" s="468" t="s">
        <v>37</v>
      </c>
      <c r="E288" s="464" t="s">
        <v>60</v>
      </c>
      <c r="F288" s="464"/>
      <c r="G288" s="486">
        <f>H288</f>
        <v>1200000</v>
      </c>
      <c r="H288" s="480">
        <v>1200000</v>
      </c>
      <c r="I288" s="213">
        <v>0</v>
      </c>
      <c r="J288" s="322"/>
    </row>
    <row r="289" spans="1:10" ht="15" customHeight="1" x14ac:dyDescent="0.25">
      <c r="B289" s="532" t="s">
        <v>834</v>
      </c>
      <c r="C289" s="466" t="s">
        <v>45</v>
      </c>
      <c r="D289" s="467" t="s">
        <v>37</v>
      </c>
      <c r="E289" s="464" t="s">
        <v>265</v>
      </c>
      <c r="F289" s="464"/>
      <c r="G289" s="486">
        <f>H289</f>
        <v>250000</v>
      </c>
      <c r="H289" s="638">
        <v>250000</v>
      </c>
      <c r="I289" s="215">
        <v>0</v>
      </c>
      <c r="J289" s="322"/>
    </row>
    <row r="290" spans="1:10" ht="15" customHeight="1" x14ac:dyDescent="0.25">
      <c r="B290" s="532" t="s">
        <v>870</v>
      </c>
      <c r="C290" s="466" t="s">
        <v>871</v>
      </c>
      <c r="D290" s="468" t="s">
        <v>37</v>
      </c>
      <c r="E290" s="464" t="s">
        <v>39</v>
      </c>
      <c r="F290" s="464"/>
      <c r="G290" s="486">
        <v>800000</v>
      </c>
      <c r="H290" s="638">
        <v>800000</v>
      </c>
      <c r="I290" s="215">
        <v>0</v>
      </c>
      <c r="J290" s="596"/>
    </row>
    <row r="291" spans="1:10" ht="15" customHeight="1" x14ac:dyDescent="0.25">
      <c r="B291" s="484" t="s">
        <v>872</v>
      </c>
      <c r="C291" s="466" t="s">
        <v>873</v>
      </c>
      <c r="D291" s="467" t="s">
        <v>37</v>
      </c>
      <c r="E291" s="464" t="s">
        <v>39</v>
      </c>
      <c r="F291" s="464"/>
      <c r="G291" s="486">
        <v>300000</v>
      </c>
      <c r="H291" s="638">
        <v>300000</v>
      </c>
      <c r="I291" s="215">
        <v>0</v>
      </c>
      <c r="J291" s="596"/>
    </row>
    <row r="292" spans="1:10" ht="15" customHeight="1" x14ac:dyDescent="0.25">
      <c r="B292" s="484" t="s">
        <v>874</v>
      </c>
      <c r="C292" s="466" t="s">
        <v>875</v>
      </c>
      <c r="D292" s="467" t="s">
        <v>37</v>
      </c>
      <c r="E292" s="464" t="s">
        <v>39</v>
      </c>
      <c r="F292" s="464"/>
      <c r="G292" s="486">
        <v>250000</v>
      </c>
      <c r="H292" s="487">
        <v>250000</v>
      </c>
      <c r="I292" s="213">
        <v>0</v>
      </c>
      <c r="J292" s="596"/>
    </row>
    <row r="293" spans="1:10" ht="15" customHeight="1" x14ac:dyDescent="0.25">
      <c r="A293" s="810"/>
      <c r="B293" s="532" t="s">
        <v>876</v>
      </c>
      <c r="C293" s="459" t="s">
        <v>866</v>
      </c>
      <c r="D293" s="467" t="s">
        <v>37</v>
      </c>
      <c r="E293" s="464" t="s">
        <v>550</v>
      </c>
      <c r="F293" s="464"/>
      <c r="G293" s="486">
        <v>80000</v>
      </c>
      <c r="H293" s="487">
        <v>80000</v>
      </c>
      <c r="I293" s="213">
        <v>0</v>
      </c>
      <c r="J293" s="596"/>
    </row>
    <row r="294" spans="1:10" ht="15" customHeight="1" x14ac:dyDescent="0.25">
      <c r="A294" s="810"/>
      <c r="B294" s="812" t="s">
        <v>919</v>
      </c>
      <c r="C294" s="718" t="s">
        <v>924</v>
      </c>
      <c r="D294" s="694" t="s">
        <v>37</v>
      </c>
      <c r="E294" s="692" t="s">
        <v>47</v>
      </c>
      <c r="F294" s="692"/>
      <c r="G294" s="710">
        <v>1200000</v>
      </c>
      <c r="H294" s="802">
        <v>1200000</v>
      </c>
      <c r="I294" s="213">
        <v>0</v>
      </c>
      <c r="J294" s="596"/>
    </row>
    <row r="295" spans="1:10" ht="15" customHeight="1" x14ac:dyDescent="0.25">
      <c r="A295" s="810"/>
      <c r="B295" s="812" t="s">
        <v>920</v>
      </c>
      <c r="C295" s="718" t="s">
        <v>944</v>
      </c>
      <c r="D295" s="694" t="s">
        <v>37</v>
      </c>
      <c r="E295" s="692" t="s">
        <v>921</v>
      </c>
      <c r="F295" s="692"/>
      <c r="G295" s="710">
        <v>370000</v>
      </c>
      <c r="H295" s="802">
        <v>370000</v>
      </c>
      <c r="I295" s="213">
        <v>0</v>
      </c>
      <c r="J295" s="596"/>
    </row>
    <row r="296" spans="1:10" ht="15" customHeight="1" x14ac:dyDescent="0.25">
      <c r="A296" s="810"/>
      <c r="B296" s="812" t="s">
        <v>922</v>
      </c>
      <c r="C296" s="718" t="s">
        <v>945</v>
      </c>
      <c r="D296" s="694" t="s">
        <v>37</v>
      </c>
      <c r="E296" s="692" t="s">
        <v>173</v>
      </c>
      <c r="F296" s="692">
        <v>4</v>
      </c>
      <c r="G296" s="710">
        <f t="shared" ref="G296:G303" si="11">H296+I296</f>
        <v>19997266</v>
      </c>
      <c r="H296" s="802">
        <v>999863</v>
      </c>
      <c r="I296" s="712">
        <v>18997403</v>
      </c>
      <c r="J296" s="814" t="s">
        <v>811</v>
      </c>
    </row>
    <row r="297" spans="1:10" ht="15" customHeight="1" x14ac:dyDescent="0.25">
      <c r="A297" s="810"/>
      <c r="B297" s="811" t="s">
        <v>923</v>
      </c>
      <c r="C297" s="718" t="s">
        <v>946</v>
      </c>
      <c r="D297" s="694" t="s">
        <v>37</v>
      </c>
      <c r="E297" s="692" t="s">
        <v>173</v>
      </c>
      <c r="F297" s="692">
        <v>1</v>
      </c>
      <c r="G297" s="710">
        <f t="shared" si="11"/>
        <v>1947697</v>
      </c>
      <c r="H297" s="802">
        <v>97385</v>
      </c>
      <c r="I297" s="712">
        <v>1850312</v>
      </c>
      <c r="J297" s="814" t="s">
        <v>811</v>
      </c>
    </row>
    <row r="298" spans="1:10" ht="15" customHeight="1" x14ac:dyDescent="0.25">
      <c r="A298" s="810"/>
      <c r="B298" s="811" t="s">
        <v>947</v>
      </c>
      <c r="C298" s="718" t="s">
        <v>948</v>
      </c>
      <c r="D298" s="694" t="s">
        <v>37</v>
      </c>
      <c r="E298" s="692" t="s">
        <v>173</v>
      </c>
      <c r="F298" s="692">
        <v>2</v>
      </c>
      <c r="G298" s="710">
        <f t="shared" si="11"/>
        <v>9662248</v>
      </c>
      <c r="H298" s="802">
        <v>483112</v>
      </c>
      <c r="I298" s="712">
        <v>9179136</v>
      </c>
      <c r="J298" s="814" t="s">
        <v>811</v>
      </c>
    </row>
    <row r="299" spans="1:10" ht="15" customHeight="1" x14ac:dyDescent="0.25">
      <c r="A299" s="810"/>
      <c r="B299" s="811" t="s">
        <v>949</v>
      </c>
      <c r="C299" s="718" t="s">
        <v>950</v>
      </c>
      <c r="D299" s="694" t="s">
        <v>37</v>
      </c>
      <c r="E299" s="692" t="s">
        <v>173</v>
      </c>
      <c r="F299" s="692">
        <v>3</v>
      </c>
      <c r="G299" s="710">
        <f t="shared" si="11"/>
        <v>3148722</v>
      </c>
      <c r="H299" s="802">
        <v>157436</v>
      </c>
      <c r="I299" s="712">
        <v>2991286</v>
      </c>
      <c r="J299" s="814" t="s">
        <v>811</v>
      </c>
    </row>
    <row r="300" spans="1:10" ht="15" customHeight="1" x14ac:dyDescent="0.25">
      <c r="A300" s="810"/>
      <c r="B300" s="811" t="s">
        <v>951</v>
      </c>
      <c r="C300" s="718" t="s">
        <v>952</v>
      </c>
      <c r="D300" s="694" t="s">
        <v>37</v>
      </c>
      <c r="E300" s="692" t="s">
        <v>173</v>
      </c>
      <c r="F300" s="692">
        <v>1</v>
      </c>
      <c r="G300" s="710">
        <f t="shared" si="11"/>
        <v>763037</v>
      </c>
      <c r="H300" s="802">
        <v>38152</v>
      </c>
      <c r="I300" s="712">
        <v>724885</v>
      </c>
      <c r="J300" s="814" t="s">
        <v>811</v>
      </c>
    </row>
    <row r="301" spans="1:10" ht="15" customHeight="1" x14ac:dyDescent="0.25">
      <c r="A301" s="810"/>
      <c r="B301" s="811" t="s">
        <v>953</v>
      </c>
      <c r="C301" s="718" t="s">
        <v>954</v>
      </c>
      <c r="D301" s="694" t="s">
        <v>37</v>
      </c>
      <c r="E301" s="692" t="s">
        <v>173</v>
      </c>
      <c r="F301" s="692">
        <v>1</v>
      </c>
      <c r="G301" s="710">
        <f t="shared" si="11"/>
        <v>767994</v>
      </c>
      <c r="H301" s="802">
        <v>38400</v>
      </c>
      <c r="I301" s="712">
        <v>729594</v>
      </c>
      <c r="J301" s="814" t="s">
        <v>811</v>
      </c>
    </row>
    <row r="302" spans="1:10" ht="15" customHeight="1" x14ac:dyDescent="0.25">
      <c r="A302" s="810"/>
      <c r="B302" s="811" t="s">
        <v>955</v>
      </c>
      <c r="C302" s="718" t="s">
        <v>956</v>
      </c>
      <c r="D302" s="694" t="s">
        <v>37</v>
      </c>
      <c r="E302" s="692" t="s">
        <v>173</v>
      </c>
      <c r="F302" s="692">
        <v>8</v>
      </c>
      <c r="G302" s="710">
        <f t="shared" si="11"/>
        <v>1284893</v>
      </c>
      <c r="H302" s="802">
        <v>64245</v>
      </c>
      <c r="I302" s="712">
        <v>1220648</v>
      </c>
      <c r="J302" s="814" t="s">
        <v>811</v>
      </c>
    </row>
    <row r="303" spans="1:10" ht="15" customHeight="1" x14ac:dyDescent="0.25">
      <c r="A303" s="810"/>
      <c r="B303" s="811" t="s">
        <v>957</v>
      </c>
      <c r="C303" s="718" t="s">
        <v>958</v>
      </c>
      <c r="D303" s="694" t="s">
        <v>37</v>
      </c>
      <c r="E303" s="692" t="s">
        <v>173</v>
      </c>
      <c r="F303" s="692">
        <v>3</v>
      </c>
      <c r="G303" s="710">
        <f t="shared" si="11"/>
        <v>289740</v>
      </c>
      <c r="H303" s="802">
        <v>14487</v>
      </c>
      <c r="I303" s="712">
        <v>275253</v>
      </c>
      <c r="J303" s="814" t="s">
        <v>811</v>
      </c>
    </row>
    <row r="304" spans="1:10" ht="15" customHeight="1" x14ac:dyDescent="0.25">
      <c r="A304" s="810"/>
      <c r="B304" s="811" t="s">
        <v>973</v>
      </c>
      <c r="C304" s="718" t="s">
        <v>974</v>
      </c>
      <c r="D304" s="694" t="s">
        <v>37</v>
      </c>
      <c r="E304" s="692" t="s">
        <v>339</v>
      </c>
      <c r="F304" s="692">
        <v>1</v>
      </c>
      <c r="G304" s="710">
        <v>1400000</v>
      </c>
      <c r="H304" s="802">
        <v>1400000</v>
      </c>
      <c r="I304" s="213">
        <v>0</v>
      </c>
      <c r="J304" s="322"/>
    </row>
    <row r="305" spans="1:10" ht="15" customHeight="1" x14ac:dyDescent="0.25">
      <c r="A305" s="810"/>
      <c r="B305" s="811" t="s">
        <v>975</v>
      </c>
      <c r="C305" s="718" t="s">
        <v>976</v>
      </c>
      <c r="D305" s="694" t="s">
        <v>37</v>
      </c>
      <c r="E305" s="692" t="s">
        <v>33</v>
      </c>
      <c r="F305" s="692">
        <v>1</v>
      </c>
      <c r="G305" s="710">
        <v>1050000</v>
      </c>
      <c r="H305" s="802">
        <v>1050000</v>
      </c>
      <c r="I305" s="213">
        <v>0</v>
      </c>
      <c r="J305" s="322"/>
    </row>
    <row r="306" spans="1:10" ht="15" customHeight="1" x14ac:dyDescent="0.25">
      <c r="A306" s="810"/>
      <c r="B306" s="811" t="s">
        <v>977</v>
      </c>
      <c r="C306" s="718" t="s">
        <v>978</v>
      </c>
      <c r="D306" s="694" t="s">
        <v>37</v>
      </c>
      <c r="E306" s="692" t="s">
        <v>269</v>
      </c>
      <c r="F306" s="692">
        <v>1</v>
      </c>
      <c r="G306" s="710">
        <v>370000</v>
      </c>
      <c r="H306" s="802">
        <v>370000</v>
      </c>
      <c r="I306" s="213">
        <v>0</v>
      </c>
      <c r="J306" s="322"/>
    </row>
    <row r="307" spans="1:10" ht="15" customHeight="1" x14ac:dyDescent="0.25">
      <c r="A307" s="810"/>
      <c r="B307" s="812" t="s">
        <v>985</v>
      </c>
      <c r="C307" s="718" t="s">
        <v>986</v>
      </c>
      <c r="D307" s="694" t="s">
        <v>37</v>
      </c>
      <c r="E307" s="692" t="s">
        <v>267</v>
      </c>
      <c r="F307" s="692">
        <v>1</v>
      </c>
      <c r="G307" s="710">
        <f>H307+I307</f>
        <v>550000</v>
      </c>
      <c r="H307" s="802">
        <v>250000</v>
      </c>
      <c r="I307" s="712">
        <v>300000</v>
      </c>
      <c r="J307" s="814" t="s">
        <v>987</v>
      </c>
    </row>
    <row r="308" spans="1:10" ht="15" customHeight="1" x14ac:dyDescent="0.25">
      <c r="A308" s="810"/>
      <c r="B308" s="812"/>
      <c r="C308" s="717"/>
      <c r="D308" s="694"/>
      <c r="E308" s="692"/>
      <c r="F308" s="692"/>
      <c r="G308" s="710"/>
      <c r="H308" s="802"/>
      <c r="I308" s="213"/>
      <c r="J308" s="596"/>
    </row>
    <row r="309" spans="1:10" ht="15" customHeight="1" thickBot="1" x14ac:dyDescent="0.3">
      <c r="B309" s="435"/>
      <c r="C309" s="637"/>
      <c r="D309" s="64"/>
      <c r="E309" s="22"/>
      <c r="F309" s="22"/>
      <c r="G309" s="378"/>
      <c r="H309" s="45"/>
      <c r="I309" s="14">
        <v>0</v>
      </c>
      <c r="J309" s="122"/>
    </row>
    <row r="310" spans="1:10" ht="15" customHeight="1" thickBot="1" x14ac:dyDescent="0.3">
      <c r="B310" s="405" t="s">
        <v>218</v>
      </c>
      <c r="C310" s="406" t="s">
        <v>219</v>
      </c>
      <c r="D310" s="73" t="s">
        <v>37</v>
      </c>
      <c r="E310" s="73"/>
      <c r="F310" s="74"/>
      <c r="G310" s="193">
        <f>SUM(G311:G333)</f>
        <v>0</v>
      </c>
      <c r="H310" s="62">
        <f>SUM(H311:H333)</f>
        <v>0</v>
      </c>
      <c r="I310" s="63">
        <f>SUM(I311:I333)</f>
        <v>1037900</v>
      </c>
      <c r="J310" s="193">
        <f>SUM(J311:J334)</f>
        <v>23361805</v>
      </c>
    </row>
    <row r="311" spans="1:10" ht="15" customHeight="1" x14ac:dyDescent="0.25">
      <c r="B311" s="310" t="s">
        <v>605</v>
      </c>
      <c r="C311" s="216" t="s">
        <v>606</v>
      </c>
      <c r="D311" s="226" t="s">
        <v>37</v>
      </c>
      <c r="E311" s="202" t="s">
        <v>41</v>
      </c>
      <c r="F311" s="246">
        <v>6</v>
      </c>
      <c r="G311" s="356">
        <v>0</v>
      </c>
      <c r="H311" s="170">
        <v>0</v>
      </c>
      <c r="I311" s="23">
        <v>0</v>
      </c>
      <c r="J311" s="194">
        <v>9000000</v>
      </c>
    </row>
    <row r="312" spans="1:10" ht="15" customHeight="1" x14ac:dyDescent="0.25">
      <c r="B312" s="310" t="s">
        <v>607</v>
      </c>
      <c r="C312" s="216" t="s">
        <v>608</v>
      </c>
      <c r="D312" s="226" t="s">
        <v>37</v>
      </c>
      <c r="E312" s="202" t="s">
        <v>41</v>
      </c>
      <c r="F312" s="246">
        <v>1</v>
      </c>
      <c r="G312" s="356">
        <v>0</v>
      </c>
      <c r="H312" s="170">
        <v>0</v>
      </c>
      <c r="I312" s="23">
        <v>0</v>
      </c>
      <c r="J312" s="194">
        <v>1500000</v>
      </c>
    </row>
    <row r="313" spans="1:10" ht="15" customHeight="1" x14ac:dyDescent="0.25">
      <c r="B313" s="310" t="s">
        <v>609</v>
      </c>
      <c r="C313" s="216" t="s">
        <v>610</v>
      </c>
      <c r="D313" s="226" t="s">
        <v>37</v>
      </c>
      <c r="E313" s="202" t="s">
        <v>41</v>
      </c>
      <c r="F313" s="246">
        <v>1</v>
      </c>
      <c r="G313" s="356">
        <v>0</v>
      </c>
      <c r="H313" s="170">
        <v>0</v>
      </c>
      <c r="I313" s="23">
        <v>0</v>
      </c>
      <c r="J313" s="194">
        <v>1500000</v>
      </c>
    </row>
    <row r="314" spans="1:10" ht="15" customHeight="1" x14ac:dyDescent="0.25">
      <c r="B314" s="310" t="s">
        <v>835</v>
      </c>
      <c r="C314" s="216" t="s">
        <v>836</v>
      </c>
      <c r="D314" s="226" t="s">
        <v>128</v>
      </c>
      <c r="E314" s="202" t="s">
        <v>43</v>
      </c>
      <c r="F314" s="246">
        <v>1</v>
      </c>
      <c r="G314" s="356">
        <v>0</v>
      </c>
      <c r="H314" s="610"/>
      <c r="I314" s="23"/>
      <c r="J314" s="194">
        <v>278300</v>
      </c>
    </row>
    <row r="315" spans="1:10" ht="15" customHeight="1" x14ac:dyDescent="0.25">
      <c r="B315" s="310" t="s">
        <v>837</v>
      </c>
      <c r="C315" s="216" t="s">
        <v>838</v>
      </c>
      <c r="D315" s="226" t="s">
        <v>128</v>
      </c>
      <c r="E315" s="202" t="s">
        <v>42</v>
      </c>
      <c r="F315" s="246">
        <v>1</v>
      </c>
      <c r="G315" s="356"/>
      <c r="H315" s="610"/>
      <c r="I315" s="23"/>
      <c r="J315" s="194">
        <v>2154585</v>
      </c>
    </row>
    <row r="316" spans="1:10" ht="15" customHeight="1" x14ac:dyDescent="0.25">
      <c r="B316" s="310" t="s">
        <v>839</v>
      </c>
      <c r="C316" s="216" t="s">
        <v>840</v>
      </c>
      <c r="D316" s="226" t="s">
        <v>128</v>
      </c>
      <c r="E316" s="202" t="s">
        <v>271</v>
      </c>
      <c r="F316" s="246">
        <v>2</v>
      </c>
      <c r="G316" s="356"/>
      <c r="H316" s="610"/>
      <c r="I316" s="23"/>
      <c r="J316" s="194">
        <v>1669800</v>
      </c>
    </row>
    <row r="317" spans="1:10" ht="15" customHeight="1" x14ac:dyDescent="0.25">
      <c r="B317" s="310" t="s">
        <v>841</v>
      </c>
      <c r="C317" s="216" t="s">
        <v>842</v>
      </c>
      <c r="D317" s="226" t="s">
        <v>128</v>
      </c>
      <c r="E317" s="202" t="s">
        <v>550</v>
      </c>
      <c r="F317" s="246"/>
      <c r="G317" s="356"/>
      <c r="H317" s="610"/>
      <c r="I317" s="23">
        <v>250000</v>
      </c>
      <c r="J317" s="194" t="s">
        <v>843</v>
      </c>
    </row>
    <row r="318" spans="1:10" ht="15" customHeight="1" x14ac:dyDescent="0.25">
      <c r="B318" s="310" t="s">
        <v>844</v>
      </c>
      <c r="C318" s="216" t="s">
        <v>845</v>
      </c>
      <c r="D318" s="226" t="s">
        <v>128</v>
      </c>
      <c r="E318" s="202" t="s">
        <v>550</v>
      </c>
      <c r="F318" s="246"/>
      <c r="G318" s="356"/>
      <c r="H318" s="610"/>
      <c r="I318" s="23"/>
      <c r="J318" s="194">
        <v>1000000</v>
      </c>
    </row>
    <row r="319" spans="1:10" ht="15" customHeight="1" x14ac:dyDescent="0.25">
      <c r="A319" s="810"/>
      <c r="B319" s="724" t="s">
        <v>846</v>
      </c>
      <c r="C319" s="216" t="s">
        <v>847</v>
      </c>
      <c r="D319" s="226" t="s">
        <v>128</v>
      </c>
      <c r="E319" s="202" t="s">
        <v>848</v>
      </c>
      <c r="F319" s="246"/>
      <c r="G319" s="356"/>
      <c r="H319" s="610"/>
      <c r="I319" s="23"/>
      <c r="J319" s="194">
        <v>1150000</v>
      </c>
    </row>
    <row r="320" spans="1:10" ht="15" customHeight="1" x14ac:dyDescent="0.25">
      <c r="A320" s="810"/>
      <c r="B320" s="724" t="s">
        <v>849</v>
      </c>
      <c r="C320" s="216" t="s">
        <v>850</v>
      </c>
      <c r="D320" s="226" t="s">
        <v>128</v>
      </c>
      <c r="E320" s="202" t="s">
        <v>41</v>
      </c>
      <c r="F320" s="246"/>
      <c r="G320" s="356"/>
      <c r="H320" s="170"/>
      <c r="I320" s="23"/>
      <c r="J320" s="194"/>
    </row>
    <row r="321" spans="1:10" ht="15" customHeight="1" x14ac:dyDescent="0.25">
      <c r="A321" s="810"/>
      <c r="B321" s="724" t="s">
        <v>851</v>
      </c>
      <c r="C321" s="216" t="s">
        <v>852</v>
      </c>
      <c r="D321" s="226" t="s">
        <v>128</v>
      </c>
      <c r="E321" s="202" t="s">
        <v>220</v>
      </c>
      <c r="F321" s="246">
        <v>2</v>
      </c>
      <c r="G321" s="356"/>
      <c r="H321" s="170"/>
      <c r="I321" s="23"/>
      <c r="J321" s="194">
        <v>222680</v>
      </c>
    </row>
    <row r="322" spans="1:10" ht="15" customHeight="1" x14ac:dyDescent="0.25">
      <c r="B322" s="320" t="s">
        <v>858</v>
      </c>
      <c r="C322" s="463" t="s">
        <v>859</v>
      </c>
      <c r="D322" s="226"/>
      <c r="E322" s="212" t="s">
        <v>39</v>
      </c>
      <c r="F322" s="469"/>
      <c r="G322" s="470"/>
      <c r="H322" s="813"/>
      <c r="I322" s="68"/>
      <c r="J322" s="194">
        <v>1800000</v>
      </c>
    </row>
    <row r="323" spans="1:10" ht="15" customHeight="1" x14ac:dyDescent="0.25">
      <c r="B323" s="320" t="s">
        <v>860</v>
      </c>
      <c r="C323" s="463" t="s">
        <v>861</v>
      </c>
      <c r="D323" s="226"/>
      <c r="E323" s="212" t="s">
        <v>172</v>
      </c>
      <c r="F323" s="469"/>
      <c r="G323" s="356"/>
      <c r="H323" s="813"/>
      <c r="I323" s="68"/>
      <c r="J323" s="471">
        <v>355000</v>
      </c>
    </row>
    <row r="324" spans="1:10" ht="15" customHeight="1" x14ac:dyDescent="0.25">
      <c r="B324" s="320" t="s">
        <v>862</v>
      </c>
      <c r="C324" s="463" t="s">
        <v>861</v>
      </c>
      <c r="D324" s="226"/>
      <c r="E324" s="212" t="s">
        <v>339</v>
      </c>
      <c r="F324" s="469"/>
      <c r="G324" s="470"/>
      <c r="H324" s="639"/>
      <c r="I324" s="68"/>
      <c r="J324" s="471">
        <v>355000</v>
      </c>
    </row>
    <row r="325" spans="1:10" ht="15" customHeight="1" x14ac:dyDescent="0.25">
      <c r="B325" s="320" t="s">
        <v>863</v>
      </c>
      <c r="C325" s="463" t="s">
        <v>864</v>
      </c>
      <c r="D325" s="226"/>
      <c r="E325" s="212" t="s">
        <v>339</v>
      </c>
      <c r="F325" s="469">
        <v>2</v>
      </c>
      <c r="G325" s="470"/>
      <c r="H325" s="639"/>
      <c r="I325" s="68"/>
      <c r="J325" s="471">
        <v>1100000</v>
      </c>
    </row>
    <row r="326" spans="1:10" ht="15" customHeight="1" x14ac:dyDescent="0.25">
      <c r="B326" s="320" t="s">
        <v>865</v>
      </c>
      <c r="C326" s="463" t="s">
        <v>866</v>
      </c>
      <c r="D326" s="226"/>
      <c r="E326" s="212" t="s">
        <v>233</v>
      </c>
      <c r="F326" s="469">
        <v>1</v>
      </c>
      <c r="G326" s="470"/>
      <c r="H326" s="639"/>
      <c r="I326" s="68">
        <v>80000</v>
      </c>
      <c r="J326" s="471" t="s">
        <v>867</v>
      </c>
    </row>
    <row r="327" spans="1:10" ht="15" customHeight="1" x14ac:dyDescent="0.25">
      <c r="B327" s="320" t="s">
        <v>868</v>
      </c>
      <c r="C327" s="463" t="s">
        <v>869</v>
      </c>
      <c r="D327" s="226"/>
      <c r="E327" s="212" t="s">
        <v>265</v>
      </c>
      <c r="F327" s="469"/>
      <c r="G327" s="470"/>
      <c r="H327" s="639"/>
      <c r="I327" s="68"/>
      <c r="J327" s="471">
        <v>400000</v>
      </c>
    </row>
    <row r="328" spans="1:10" ht="15" customHeight="1" x14ac:dyDescent="0.25">
      <c r="B328" s="597" t="s">
        <v>881</v>
      </c>
      <c r="C328" s="476" t="s">
        <v>882</v>
      </c>
      <c r="D328" s="467"/>
      <c r="E328" s="477" t="s">
        <v>233</v>
      </c>
      <c r="F328" s="490">
        <v>1</v>
      </c>
      <c r="G328" s="611"/>
      <c r="H328" s="799"/>
      <c r="I328" s="491">
        <v>267900</v>
      </c>
      <c r="J328" s="598" t="s">
        <v>867</v>
      </c>
    </row>
    <row r="329" spans="1:10" ht="15" customHeight="1" x14ac:dyDescent="0.25">
      <c r="A329" s="810"/>
      <c r="B329" s="702" t="s">
        <v>925</v>
      </c>
      <c r="C329" s="695" t="s">
        <v>926</v>
      </c>
      <c r="D329" s="694" t="s">
        <v>128</v>
      </c>
      <c r="E329" s="696" t="s">
        <v>339</v>
      </c>
      <c r="F329" s="697">
        <v>1</v>
      </c>
      <c r="G329" s="801"/>
      <c r="H329" s="800"/>
      <c r="I329" s="698"/>
      <c r="J329" s="815">
        <v>451240</v>
      </c>
    </row>
    <row r="330" spans="1:10" ht="15" customHeight="1" x14ac:dyDescent="0.25">
      <c r="A330" s="810"/>
      <c r="B330" s="702" t="s">
        <v>927</v>
      </c>
      <c r="C330" s="695" t="s">
        <v>928</v>
      </c>
      <c r="D330" s="694" t="s">
        <v>128</v>
      </c>
      <c r="E330" s="696" t="s">
        <v>269</v>
      </c>
      <c r="F330" s="697">
        <v>1</v>
      </c>
      <c r="G330" s="801"/>
      <c r="H330" s="800"/>
      <c r="I330" s="698">
        <v>330000</v>
      </c>
      <c r="J330" s="815" t="s">
        <v>929</v>
      </c>
    </row>
    <row r="331" spans="1:10" ht="15" customHeight="1" x14ac:dyDescent="0.25">
      <c r="A331" s="810"/>
      <c r="B331" s="702" t="s">
        <v>930</v>
      </c>
      <c r="C331" s="695" t="s">
        <v>931</v>
      </c>
      <c r="D331" s="694" t="s">
        <v>128</v>
      </c>
      <c r="E331" s="696" t="s">
        <v>43</v>
      </c>
      <c r="F331" s="697">
        <v>1</v>
      </c>
      <c r="G331" s="801"/>
      <c r="H331" s="800"/>
      <c r="I331" s="698"/>
      <c r="J331" s="815">
        <v>145200</v>
      </c>
    </row>
    <row r="332" spans="1:10" ht="15" customHeight="1" x14ac:dyDescent="0.25">
      <c r="A332" s="810"/>
      <c r="B332" s="702" t="s">
        <v>932</v>
      </c>
      <c r="C332" s="695" t="s">
        <v>185</v>
      </c>
      <c r="D332" s="694" t="s">
        <v>128</v>
      </c>
      <c r="E332" s="696" t="s">
        <v>233</v>
      </c>
      <c r="F332" s="697">
        <v>1</v>
      </c>
      <c r="G332" s="801"/>
      <c r="H332" s="800"/>
      <c r="I332" s="698"/>
      <c r="J332" s="815">
        <v>280000</v>
      </c>
    </row>
    <row r="333" spans="1:10" ht="15" customHeight="1" thickBot="1" x14ac:dyDescent="0.3">
      <c r="A333" s="810"/>
      <c r="B333" s="702" t="s">
        <v>933</v>
      </c>
      <c r="C333" s="695" t="s">
        <v>934</v>
      </c>
      <c r="D333" s="694" t="s">
        <v>128</v>
      </c>
      <c r="E333" s="696" t="s">
        <v>550</v>
      </c>
      <c r="F333" s="697">
        <v>1</v>
      </c>
      <c r="G333" s="801"/>
      <c r="H333" s="800"/>
      <c r="I333" s="698">
        <v>110000</v>
      </c>
      <c r="J333" s="816" t="s">
        <v>943</v>
      </c>
    </row>
    <row r="334" spans="1:10" ht="15" customHeight="1" thickBot="1" x14ac:dyDescent="0.3">
      <c r="B334" s="410" t="s">
        <v>91</v>
      </c>
      <c r="C334" s="408" t="s">
        <v>92</v>
      </c>
      <c r="D334" s="181"/>
      <c r="E334" s="182"/>
      <c r="F334" s="183"/>
      <c r="G334" s="417">
        <f>G335+G352+G364</f>
        <v>78295034</v>
      </c>
      <c r="H334" s="184">
        <f>H335+H352+H364</f>
        <v>78295034</v>
      </c>
      <c r="I334" s="185">
        <v>0</v>
      </c>
      <c r="J334" s="186"/>
    </row>
    <row r="335" spans="1:10" ht="15" customHeight="1" thickBot="1" x14ac:dyDescent="0.3">
      <c r="B335" s="411" t="s">
        <v>93</v>
      </c>
      <c r="C335" s="409" t="s">
        <v>816</v>
      </c>
      <c r="D335" s="76"/>
      <c r="E335" s="76"/>
      <c r="F335" s="77"/>
      <c r="G335" s="418">
        <f>SUM(G336:G351)</f>
        <v>36198034</v>
      </c>
      <c r="H335" s="78">
        <f>SUM(H336:H351)</f>
        <v>36198034</v>
      </c>
      <c r="I335" s="79">
        <f>SUM(I336:I351)</f>
        <v>0</v>
      </c>
      <c r="J335" s="149"/>
    </row>
    <row r="336" spans="1:10" ht="15" customHeight="1" x14ac:dyDescent="0.25">
      <c r="B336" s="323" t="s">
        <v>221</v>
      </c>
      <c r="C336" s="265" t="s">
        <v>222</v>
      </c>
      <c r="D336" s="173" t="s">
        <v>611</v>
      </c>
      <c r="E336" s="177"/>
      <c r="F336" s="173"/>
      <c r="G336" s="383">
        <f>H336</f>
        <v>460970</v>
      </c>
      <c r="H336" s="412">
        <v>460970</v>
      </c>
      <c r="I336" s="14">
        <v>0</v>
      </c>
      <c r="J336" s="146"/>
    </row>
    <row r="337" spans="2:10" ht="15" customHeight="1" x14ac:dyDescent="0.25">
      <c r="B337" s="310" t="s">
        <v>223</v>
      </c>
      <c r="C337" s="240" t="s">
        <v>224</v>
      </c>
      <c r="D337" s="173" t="s">
        <v>611</v>
      </c>
      <c r="E337" s="177" t="s">
        <v>812</v>
      </c>
      <c r="F337" s="173"/>
      <c r="G337" s="383">
        <f>H337</f>
        <v>559020</v>
      </c>
      <c r="H337" s="412">
        <v>559020</v>
      </c>
      <c r="I337" s="14">
        <v>0</v>
      </c>
      <c r="J337" s="146"/>
    </row>
    <row r="338" spans="2:10" ht="15" customHeight="1" x14ac:dyDescent="0.25">
      <c r="B338" s="310" t="s">
        <v>225</v>
      </c>
      <c r="C338" s="266" t="s">
        <v>226</v>
      </c>
      <c r="D338" s="173" t="s">
        <v>611</v>
      </c>
      <c r="E338" s="267" t="s">
        <v>47</v>
      </c>
      <c r="F338" s="42"/>
      <c r="G338" s="384">
        <v>500000</v>
      </c>
      <c r="H338" s="413">
        <v>500000</v>
      </c>
      <c r="I338" s="14">
        <v>0</v>
      </c>
      <c r="J338" s="146"/>
    </row>
    <row r="339" spans="2:10" ht="15" customHeight="1" thickBot="1" x14ac:dyDescent="0.3">
      <c r="B339" s="320" t="s">
        <v>227</v>
      </c>
      <c r="C339" s="552" t="s">
        <v>228</v>
      </c>
      <c r="D339" s="49" t="s">
        <v>611</v>
      </c>
      <c r="E339" s="553"/>
      <c r="F339" s="49"/>
      <c r="G339" s="396">
        <v>854800</v>
      </c>
      <c r="H339" s="554">
        <v>854800</v>
      </c>
      <c r="I339" s="330">
        <v>0</v>
      </c>
      <c r="J339" s="140"/>
    </row>
    <row r="340" spans="2:10" ht="15" customHeight="1" x14ac:dyDescent="0.25">
      <c r="B340" s="581" t="s">
        <v>96</v>
      </c>
      <c r="C340" s="555" t="s">
        <v>612</v>
      </c>
      <c r="D340" s="556" t="s">
        <v>611</v>
      </c>
      <c r="E340" s="518"/>
      <c r="F340" s="557" t="s">
        <v>613</v>
      </c>
      <c r="G340" s="519">
        <f>H340+H341</f>
        <v>11822244</v>
      </c>
      <c r="H340" s="558">
        <v>11000000</v>
      </c>
      <c r="I340" s="541">
        <v>0</v>
      </c>
      <c r="J340" s="599"/>
    </row>
    <row r="341" spans="2:10" ht="25.5" customHeight="1" thickBot="1" x14ac:dyDescent="0.3">
      <c r="B341" s="600"/>
      <c r="C341" s="559" t="s">
        <v>853</v>
      </c>
      <c r="D341" s="523"/>
      <c r="E341" s="523"/>
      <c r="F341" s="523"/>
      <c r="G341" s="524"/>
      <c r="H341" s="607">
        <v>822244</v>
      </c>
      <c r="I341" s="551">
        <v>0</v>
      </c>
      <c r="J341" s="601"/>
    </row>
    <row r="342" spans="2:10" ht="15" customHeight="1" thickBot="1" x14ac:dyDescent="0.3">
      <c r="B342" s="324" t="s">
        <v>98</v>
      </c>
      <c r="C342" s="265" t="s">
        <v>99</v>
      </c>
      <c r="D342" s="42" t="s">
        <v>611</v>
      </c>
      <c r="E342" s="71"/>
      <c r="F342" s="72" t="s">
        <v>614</v>
      </c>
      <c r="G342" s="450">
        <f>H342+I342</f>
        <v>5144250</v>
      </c>
      <c r="H342" s="560">
        <v>5144250</v>
      </c>
      <c r="I342" s="513">
        <v>0</v>
      </c>
      <c r="J342" s="153"/>
    </row>
    <row r="343" spans="2:10" ht="15" customHeight="1" x14ac:dyDescent="0.25">
      <c r="B343" s="581" t="s">
        <v>100</v>
      </c>
      <c r="C343" s="561" t="s">
        <v>615</v>
      </c>
      <c r="D343" s="556" t="s">
        <v>611</v>
      </c>
      <c r="E343" s="556"/>
      <c r="F343" s="556" t="s">
        <v>616</v>
      </c>
      <c r="G343" s="547">
        <f>H343+I343+H344</f>
        <v>3977756</v>
      </c>
      <c r="H343" s="562">
        <v>4800000</v>
      </c>
      <c r="I343" s="541">
        <v>0</v>
      </c>
      <c r="J343" s="599"/>
    </row>
    <row r="344" spans="2:10" ht="15" customHeight="1" thickBot="1" x14ac:dyDescent="0.3">
      <c r="B344" s="600"/>
      <c r="C344" s="559" t="s">
        <v>854</v>
      </c>
      <c r="D344" s="523"/>
      <c r="E344" s="523"/>
      <c r="F344" s="523"/>
      <c r="G344" s="608"/>
      <c r="H344" s="609">
        <v>-822244</v>
      </c>
      <c r="I344" s="551">
        <v>0</v>
      </c>
      <c r="J344" s="601"/>
    </row>
    <row r="345" spans="2:10" ht="15" customHeight="1" x14ac:dyDescent="0.25">
      <c r="B345" s="318" t="s">
        <v>101</v>
      </c>
      <c r="C345" s="266" t="s">
        <v>617</v>
      </c>
      <c r="D345" s="42" t="s">
        <v>611</v>
      </c>
      <c r="E345" s="43" t="s">
        <v>47</v>
      </c>
      <c r="F345" s="43"/>
      <c r="G345" s="381">
        <f>H345</f>
        <v>570774</v>
      </c>
      <c r="H345" s="416">
        <v>570774</v>
      </c>
      <c r="I345" s="65">
        <v>0</v>
      </c>
      <c r="J345" s="190"/>
    </row>
    <row r="346" spans="2:10" ht="15" customHeight="1" x14ac:dyDescent="0.25">
      <c r="B346" s="310" t="s">
        <v>103</v>
      </c>
      <c r="C346" s="216" t="s">
        <v>104</v>
      </c>
      <c r="D346" s="202" t="s">
        <v>611</v>
      </c>
      <c r="E346" s="202"/>
      <c r="F346" s="202" t="s">
        <v>618</v>
      </c>
      <c r="G346" s="382">
        <f>H346</f>
        <v>8409000</v>
      </c>
      <c r="H346" s="415">
        <v>8409000</v>
      </c>
      <c r="I346" s="65">
        <v>0</v>
      </c>
      <c r="J346" s="140"/>
    </row>
    <row r="347" spans="2:10" ht="15" customHeight="1" x14ac:dyDescent="0.25">
      <c r="B347" s="310" t="s">
        <v>105</v>
      </c>
      <c r="C347" s="266" t="s">
        <v>106</v>
      </c>
      <c r="D347" s="173" t="s">
        <v>611</v>
      </c>
      <c r="E347" s="43"/>
      <c r="F347" s="75" t="s">
        <v>619</v>
      </c>
      <c r="G347" s="381">
        <f>H347+I347</f>
        <v>99220</v>
      </c>
      <c r="H347" s="416">
        <v>99220</v>
      </c>
      <c r="I347" s="14">
        <v>0</v>
      </c>
      <c r="J347" s="140"/>
    </row>
    <row r="348" spans="2:10" ht="15" customHeight="1" x14ac:dyDescent="0.25">
      <c r="B348" s="310" t="s">
        <v>107</v>
      </c>
      <c r="C348" s="216" t="s">
        <v>620</v>
      </c>
      <c r="D348" s="12" t="s">
        <v>611</v>
      </c>
      <c r="E348" s="22" t="s">
        <v>41</v>
      </c>
      <c r="F348" s="54" t="s">
        <v>621</v>
      </c>
      <c r="G348" s="377">
        <f>H348+I348</f>
        <v>1800000</v>
      </c>
      <c r="H348" s="414">
        <v>1800000</v>
      </c>
      <c r="I348" s="65">
        <v>0</v>
      </c>
      <c r="J348" s="140"/>
    </row>
    <row r="349" spans="2:10" ht="15" customHeight="1" x14ac:dyDescent="0.25">
      <c r="B349" s="310" t="s">
        <v>108</v>
      </c>
      <c r="C349" s="266" t="s">
        <v>109</v>
      </c>
      <c r="D349" s="12" t="s">
        <v>611</v>
      </c>
      <c r="E349" s="22"/>
      <c r="F349" s="22" t="s">
        <v>622</v>
      </c>
      <c r="G349" s="377">
        <f>H349+I349</f>
        <v>1000000</v>
      </c>
      <c r="H349" s="649">
        <v>1000000</v>
      </c>
      <c r="I349" s="15">
        <v>0</v>
      </c>
      <c r="J349" s="140"/>
    </row>
    <row r="350" spans="2:10" ht="15" customHeight="1" x14ac:dyDescent="0.25">
      <c r="B350" s="310" t="s">
        <v>110</v>
      </c>
      <c r="C350" s="456" t="s">
        <v>111</v>
      </c>
      <c r="D350" s="173" t="s">
        <v>611</v>
      </c>
      <c r="E350" s="71"/>
      <c r="F350" s="72"/>
      <c r="G350" s="381">
        <f>H350+I350</f>
        <v>1000000</v>
      </c>
      <c r="H350" s="649">
        <v>1000000</v>
      </c>
      <c r="I350" s="82">
        <v>0</v>
      </c>
      <c r="J350" s="140"/>
    </row>
    <row r="351" spans="2:10" ht="15" customHeight="1" thickBot="1" x14ac:dyDescent="0.3">
      <c r="B351" s="323"/>
      <c r="C351" s="419"/>
      <c r="D351" s="12"/>
      <c r="E351" s="80"/>
      <c r="F351" s="12"/>
      <c r="G351" s="378"/>
      <c r="H351" s="653"/>
      <c r="I351" s="15"/>
      <c r="J351" s="146"/>
    </row>
    <row r="352" spans="2:10" ht="15" customHeight="1" thickBot="1" x14ac:dyDescent="0.3">
      <c r="B352" s="411" t="s">
        <v>95</v>
      </c>
      <c r="C352" s="81" t="s">
        <v>817</v>
      </c>
      <c r="D352" s="76"/>
      <c r="E352" s="76"/>
      <c r="F352" s="77"/>
      <c r="G352" s="418">
        <f>SUM(G353:G363)</f>
        <v>22710000</v>
      </c>
      <c r="H352" s="654">
        <f>SUM(H353:H363)</f>
        <v>22710000</v>
      </c>
      <c r="I352" s="652">
        <f>SUM(I353:I355)</f>
        <v>0</v>
      </c>
      <c r="J352" s="150"/>
    </row>
    <row r="353" spans="2:10" ht="28.5" customHeight="1" x14ac:dyDescent="0.25">
      <c r="B353" s="308" t="s">
        <v>623</v>
      </c>
      <c r="C353" s="673" t="s">
        <v>109</v>
      </c>
      <c r="D353" s="674" t="s">
        <v>611</v>
      </c>
      <c r="E353" s="675" t="s">
        <v>1003</v>
      </c>
      <c r="F353" s="142"/>
      <c r="G353" s="421">
        <v>3000000</v>
      </c>
      <c r="H353" s="676">
        <v>3000000</v>
      </c>
      <c r="I353" s="677">
        <v>0</v>
      </c>
      <c r="J353" s="678"/>
    </row>
    <row r="354" spans="2:10" ht="15" customHeight="1" thickBot="1" x14ac:dyDescent="0.3">
      <c r="B354" s="324" t="s">
        <v>624</v>
      </c>
      <c r="C354" s="326" t="s">
        <v>625</v>
      </c>
      <c r="D354" s="327" t="s">
        <v>611</v>
      </c>
      <c r="E354" s="328" t="s">
        <v>94</v>
      </c>
      <c r="F354" s="656"/>
      <c r="G354" s="424">
        <v>1000000</v>
      </c>
      <c r="H354" s="657">
        <v>1000000</v>
      </c>
      <c r="I354" s="330">
        <v>0</v>
      </c>
      <c r="J354" s="331"/>
    </row>
    <row r="355" spans="2:10" ht="15.75" customHeight="1" x14ac:dyDescent="0.25">
      <c r="B355" s="679" t="s">
        <v>626</v>
      </c>
      <c r="C355" s="683" t="s">
        <v>913</v>
      </c>
      <c r="D355" s="663" t="s">
        <v>611</v>
      </c>
      <c r="E355" s="664" t="s">
        <v>891</v>
      </c>
      <c r="F355" s="665"/>
      <c r="G355" s="666">
        <v>0</v>
      </c>
      <c r="H355" s="667">
        <v>2500000</v>
      </c>
      <c r="I355" s="541">
        <v>0</v>
      </c>
      <c r="J355" s="680"/>
    </row>
    <row r="356" spans="2:10" ht="15.75" customHeight="1" thickBot="1" x14ac:dyDescent="0.3">
      <c r="B356" s="681"/>
      <c r="C356" s="684" t="s">
        <v>914</v>
      </c>
      <c r="D356" s="668"/>
      <c r="E356" s="669"/>
      <c r="F356" s="670"/>
      <c r="G356" s="671"/>
      <c r="H356" s="672">
        <v>-2500000</v>
      </c>
      <c r="I356" s="544">
        <v>0</v>
      </c>
      <c r="J356" s="682"/>
    </row>
    <row r="357" spans="2:10" ht="15" customHeight="1" x14ac:dyDescent="0.25">
      <c r="B357" s="318" t="s">
        <v>627</v>
      </c>
      <c r="C357" s="685" t="s">
        <v>97</v>
      </c>
      <c r="D357" s="658" t="s">
        <v>611</v>
      </c>
      <c r="E357" s="659" t="s">
        <v>29</v>
      </c>
      <c r="F357" s="660"/>
      <c r="G357" s="661">
        <v>1800000</v>
      </c>
      <c r="H357" s="662">
        <v>1800000</v>
      </c>
      <c r="I357" s="65">
        <v>0</v>
      </c>
      <c r="J357" s="151"/>
    </row>
    <row r="358" spans="2:10" ht="15" customHeight="1" x14ac:dyDescent="0.25">
      <c r="B358" s="310" t="s">
        <v>628</v>
      </c>
      <c r="C358" s="268" t="s">
        <v>615</v>
      </c>
      <c r="D358" s="269" t="s">
        <v>611</v>
      </c>
      <c r="E358" s="272" t="s">
        <v>94</v>
      </c>
      <c r="F358" s="274"/>
      <c r="G358" s="423">
        <v>4700000</v>
      </c>
      <c r="H358" s="275">
        <v>4700000</v>
      </c>
      <c r="I358" s="14">
        <v>0</v>
      </c>
      <c r="J358" s="152"/>
    </row>
    <row r="359" spans="2:10" ht="15" customHeight="1" x14ac:dyDescent="0.25">
      <c r="B359" s="310" t="s">
        <v>629</v>
      </c>
      <c r="C359" s="268" t="s">
        <v>102</v>
      </c>
      <c r="D359" s="269" t="s">
        <v>611</v>
      </c>
      <c r="E359" s="272" t="s">
        <v>94</v>
      </c>
      <c r="F359" s="274"/>
      <c r="G359" s="423">
        <v>3800000</v>
      </c>
      <c r="H359" s="275">
        <v>3800000</v>
      </c>
      <c r="I359" s="14">
        <v>0</v>
      </c>
      <c r="J359" s="152"/>
    </row>
    <row r="360" spans="2:10" ht="15" customHeight="1" x14ac:dyDescent="0.25">
      <c r="B360" s="310" t="s">
        <v>630</v>
      </c>
      <c r="C360" s="268" t="s">
        <v>631</v>
      </c>
      <c r="D360" s="269" t="s">
        <v>611</v>
      </c>
      <c r="E360" s="272" t="s">
        <v>94</v>
      </c>
      <c r="F360" s="273"/>
      <c r="G360" s="422">
        <v>6600000</v>
      </c>
      <c r="H360" s="271">
        <v>6600000</v>
      </c>
      <c r="I360" s="14">
        <v>0</v>
      </c>
      <c r="J360" s="152"/>
    </row>
    <row r="361" spans="2:10" ht="15" customHeight="1" x14ac:dyDescent="0.25">
      <c r="B361" s="310" t="s">
        <v>632</v>
      </c>
      <c r="C361" s="268" t="s">
        <v>633</v>
      </c>
      <c r="D361" s="269" t="s">
        <v>611</v>
      </c>
      <c r="E361" s="272" t="s">
        <v>26</v>
      </c>
      <c r="F361" s="273"/>
      <c r="G361" s="422">
        <v>1300000</v>
      </c>
      <c r="H361" s="650">
        <v>1300000</v>
      </c>
      <c r="I361" s="15">
        <v>0</v>
      </c>
      <c r="J361" s="152"/>
    </row>
    <row r="362" spans="2:10" ht="15" customHeight="1" x14ac:dyDescent="0.25">
      <c r="B362" s="716" t="s">
        <v>1016</v>
      </c>
      <c r="C362" s="839" t="s">
        <v>1017</v>
      </c>
      <c r="D362" s="840" t="s">
        <v>611</v>
      </c>
      <c r="E362" s="841" t="s">
        <v>710</v>
      </c>
      <c r="F362" s="842"/>
      <c r="G362" s="843">
        <v>510000</v>
      </c>
      <c r="H362" s="844">
        <v>510000</v>
      </c>
      <c r="I362" s="221"/>
      <c r="J362" s="331"/>
    </row>
    <row r="363" spans="2:10" ht="15" customHeight="1" thickBot="1" x14ac:dyDescent="0.3">
      <c r="B363" s="655"/>
      <c r="C363" s="326"/>
      <c r="D363" s="327"/>
      <c r="E363" s="328"/>
      <c r="F363" s="329"/>
      <c r="G363" s="424"/>
      <c r="H363" s="651"/>
      <c r="I363" s="221"/>
      <c r="J363" s="331"/>
    </row>
    <row r="364" spans="2:10" ht="15" customHeight="1" thickBot="1" x14ac:dyDescent="0.3">
      <c r="B364" s="332" t="s">
        <v>634</v>
      </c>
      <c r="C364" s="276" t="s">
        <v>635</v>
      </c>
      <c r="D364" s="277"/>
      <c r="E364" s="277"/>
      <c r="F364" s="278"/>
      <c r="G364" s="425">
        <f>SUM(G365:G371)</f>
        <v>19387000</v>
      </c>
      <c r="H364" s="420">
        <f>SUM(H365:H371)</f>
        <v>19387000</v>
      </c>
      <c r="I364" s="279">
        <f>SUM(I365:I367)</f>
        <v>0</v>
      </c>
      <c r="J364" s="325"/>
    </row>
    <row r="365" spans="2:10" ht="15" customHeight="1" x14ac:dyDescent="0.25">
      <c r="B365" s="310" t="s">
        <v>636</v>
      </c>
      <c r="C365" s="280" t="s">
        <v>229</v>
      </c>
      <c r="D365" s="269" t="s">
        <v>611</v>
      </c>
      <c r="E365" s="270" t="s">
        <v>146</v>
      </c>
      <c r="F365" s="12"/>
      <c r="G365" s="427">
        <v>4000000</v>
      </c>
      <c r="H365" s="281">
        <v>4000000</v>
      </c>
      <c r="I365" s="213">
        <v>0</v>
      </c>
      <c r="J365" s="319"/>
    </row>
    <row r="366" spans="2:10" ht="15" customHeight="1" x14ac:dyDescent="0.25">
      <c r="B366" s="310" t="s">
        <v>637</v>
      </c>
      <c r="C366" s="280" t="s">
        <v>99</v>
      </c>
      <c r="D366" s="269" t="s">
        <v>611</v>
      </c>
      <c r="E366" s="272" t="s">
        <v>94</v>
      </c>
      <c r="F366" s="12"/>
      <c r="G366" s="428">
        <v>5000000</v>
      </c>
      <c r="H366" s="282">
        <v>5000000</v>
      </c>
      <c r="I366" s="213">
        <v>0</v>
      </c>
      <c r="J366" s="319"/>
    </row>
    <row r="367" spans="2:10" ht="15" customHeight="1" x14ac:dyDescent="0.25">
      <c r="B367" s="310" t="s">
        <v>638</v>
      </c>
      <c r="C367" s="280" t="s">
        <v>639</v>
      </c>
      <c r="D367" s="269" t="s">
        <v>611</v>
      </c>
      <c r="E367" s="272" t="s">
        <v>94</v>
      </c>
      <c r="F367" s="12"/>
      <c r="G367" s="429">
        <v>1000000</v>
      </c>
      <c r="H367" s="281">
        <v>1000000</v>
      </c>
      <c r="I367" s="213">
        <v>0</v>
      </c>
      <c r="J367" s="319"/>
    </row>
    <row r="368" spans="2:10" ht="15" customHeight="1" x14ac:dyDescent="0.25">
      <c r="B368" s="320" t="s">
        <v>640</v>
      </c>
      <c r="C368" s="280" t="s">
        <v>641</v>
      </c>
      <c r="D368" s="269" t="s">
        <v>611</v>
      </c>
      <c r="E368" s="272" t="s">
        <v>94</v>
      </c>
      <c r="F368" s="12">
        <v>6</v>
      </c>
      <c r="G368" s="429">
        <v>0</v>
      </c>
      <c r="H368" s="281">
        <v>0</v>
      </c>
      <c r="I368" s="283">
        <v>0</v>
      </c>
      <c r="J368" s="333"/>
    </row>
    <row r="369" spans="2:10" ht="15" customHeight="1" x14ac:dyDescent="0.25">
      <c r="B369" s="320" t="s">
        <v>642</v>
      </c>
      <c r="C369" s="280" t="s">
        <v>643</v>
      </c>
      <c r="D369" s="269" t="s">
        <v>611</v>
      </c>
      <c r="E369" s="272" t="s">
        <v>94</v>
      </c>
      <c r="F369" s="12"/>
      <c r="G369" s="429">
        <v>0</v>
      </c>
      <c r="H369" s="281">
        <v>0</v>
      </c>
      <c r="I369" s="284">
        <v>0</v>
      </c>
      <c r="J369" s="333"/>
    </row>
    <row r="370" spans="2:10" ht="15" customHeight="1" x14ac:dyDescent="0.25">
      <c r="B370" s="320" t="s">
        <v>644</v>
      </c>
      <c r="C370" s="268" t="s">
        <v>645</v>
      </c>
      <c r="D370" s="269" t="s">
        <v>611</v>
      </c>
      <c r="E370" s="272" t="s">
        <v>146</v>
      </c>
      <c r="F370" s="212"/>
      <c r="G370" s="430">
        <v>0</v>
      </c>
      <c r="H370" s="426">
        <v>0</v>
      </c>
      <c r="I370" s="284">
        <v>0</v>
      </c>
      <c r="J370" s="333"/>
    </row>
    <row r="371" spans="2:10" ht="13.5" customHeight="1" thickBot="1" x14ac:dyDescent="0.3">
      <c r="B371" s="707" t="s">
        <v>646</v>
      </c>
      <c r="C371" s="829" t="s">
        <v>647</v>
      </c>
      <c r="D371" s="830" t="s">
        <v>611</v>
      </c>
      <c r="E371" s="831" t="s">
        <v>146</v>
      </c>
      <c r="F371" s="692"/>
      <c r="G371" s="832">
        <v>9387000</v>
      </c>
      <c r="H371" s="833">
        <v>9387000</v>
      </c>
      <c r="I371" s="711">
        <v>0</v>
      </c>
      <c r="J371" s="834"/>
    </row>
    <row r="372" spans="2:10" ht="15" customHeight="1" thickBot="1" x14ac:dyDescent="0.3">
      <c r="B372" s="434" t="s">
        <v>112</v>
      </c>
      <c r="C372" s="432" t="s">
        <v>113</v>
      </c>
      <c r="D372" s="334"/>
      <c r="E372" s="334"/>
      <c r="F372" s="334"/>
      <c r="G372" s="431">
        <f>G373+G465+G396</f>
        <v>134437022</v>
      </c>
      <c r="H372" s="335">
        <f>H373+H396+H465</f>
        <v>134437022</v>
      </c>
      <c r="I372" s="336"/>
      <c r="J372" s="337"/>
    </row>
    <row r="373" spans="2:10" ht="15" customHeight="1" thickBot="1" x14ac:dyDescent="0.3">
      <c r="B373" s="347" t="s">
        <v>114</v>
      </c>
      <c r="C373" s="433" t="s">
        <v>252</v>
      </c>
      <c r="D373" s="338"/>
      <c r="E373" s="339"/>
      <c r="F373" s="340"/>
      <c r="G373" s="352">
        <f>SUM(G374:G395)</f>
        <v>24861822</v>
      </c>
      <c r="H373" s="341">
        <f>SUM(H374:H395)</f>
        <v>24861822</v>
      </c>
      <c r="I373" s="342">
        <v>0</v>
      </c>
      <c r="J373" s="343"/>
    </row>
    <row r="374" spans="2:10" ht="17.25" customHeight="1" x14ac:dyDescent="0.25">
      <c r="B374" s="313" t="s">
        <v>117</v>
      </c>
      <c r="C374" s="285" t="s">
        <v>648</v>
      </c>
      <c r="D374" s="12" t="s">
        <v>115</v>
      </c>
      <c r="E374" s="22" t="s">
        <v>116</v>
      </c>
      <c r="F374" s="22" t="s">
        <v>649</v>
      </c>
      <c r="G374" s="377">
        <f t="shared" ref="G374:G391" si="12">H374</f>
        <v>1491930</v>
      </c>
      <c r="H374" s="179">
        <v>1491930</v>
      </c>
      <c r="I374" s="199">
        <v>0</v>
      </c>
      <c r="J374" s="200"/>
    </row>
    <row r="375" spans="2:10" ht="24.75" customHeight="1" x14ac:dyDescent="0.25">
      <c r="B375" s="313" t="s">
        <v>118</v>
      </c>
      <c r="C375" s="216" t="s">
        <v>650</v>
      </c>
      <c r="D375" s="202" t="s">
        <v>115</v>
      </c>
      <c r="E375" s="202" t="s">
        <v>116</v>
      </c>
      <c r="F375" s="202" t="s">
        <v>651</v>
      </c>
      <c r="G375" s="382">
        <f t="shared" si="12"/>
        <v>1324950</v>
      </c>
      <c r="H375" s="286">
        <v>1324950</v>
      </c>
      <c r="I375" s="198">
        <v>0</v>
      </c>
      <c r="J375" s="128"/>
    </row>
    <row r="376" spans="2:10" ht="27.75" customHeight="1" x14ac:dyDescent="0.25">
      <c r="B376" s="354" t="s">
        <v>119</v>
      </c>
      <c r="C376" s="216" t="s">
        <v>652</v>
      </c>
      <c r="D376" s="202" t="s">
        <v>115</v>
      </c>
      <c r="E376" s="202" t="s">
        <v>116</v>
      </c>
      <c r="F376" s="202" t="s">
        <v>653</v>
      </c>
      <c r="G376" s="382">
        <f t="shared" si="12"/>
        <v>4900000</v>
      </c>
      <c r="H376" s="287">
        <v>4900000</v>
      </c>
      <c r="I376" s="198">
        <v>0</v>
      </c>
      <c r="J376" s="128"/>
    </row>
    <row r="377" spans="2:10" ht="15" customHeight="1" x14ac:dyDescent="0.25">
      <c r="B377" s="313" t="s">
        <v>120</v>
      </c>
      <c r="C377" s="285" t="s">
        <v>121</v>
      </c>
      <c r="D377" s="12" t="s">
        <v>115</v>
      </c>
      <c r="E377" s="22" t="s">
        <v>31</v>
      </c>
      <c r="F377" s="22" t="s">
        <v>654</v>
      </c>
      <c r="G377" s="377">
        <f t="shared" si="12"/>
        <v>964997</v>
      </c>
      <c r="H377" s="179">
        <v>964997</v>
      </c>
      <c r="I377" s="198">
        <v>0</v>
      </c>
      <c r="J377" s="128"/>
    </row>
    <row r="378" spans="2:10" ht="15" customHeight="1" x14ac:dyDescent="0.25">
      <c r="B378" s="310" t="s">
        <v>122</v>
      </c>
      <c r="C378" s="83" t="s">
        <v>123</v>
      </c>
      <c r="D378" s="12" t="s">
        <v>115</v>
      </c>
      <c r="E378" s="22" t="s">
        <v>31</v>
      </c>
      <c r="F378" s="22" t="s">
        <v>655</v>
      </c>
      <c r="G378" s="377">
        <f t="shared" si="12"/>
        <v>222391</v>
      </c>
      <c r="H378" s="47">
        <v>222391</v>
      </c>
      <c r="I378" s="198">
        <v>0</v>
      </c>
      <c r="J378" s="128"/>
    </row>
    <row r="379" spans="2:10" ht="15" customHeight="1" x14ac:dyDescent="0.25">
      <c r="B379" s="310" t="s">
        <v>124</v>
      </c>
      <c r="C379" s="229" t="s">
        <v>125</v>
      </c>
      <c r="D379" s="180" t="s">
        <v>115</v>
      </c>
      <c r="E379" s="22" t="s">
        <v>31</v>
      </c>
      <c r="F379" s="22" t="s">
        <v>656</v>
      </c>
      <c r="G379" s="377">
        <f t="shared" si="12"/>
        <v>1072900</v>
      </c>
      <c r="H379" s="47">
        <v>1072900</v>
      </c>
      <c r="I379" s="198">
        <v>0</v>
      </c>
      <c r="J379" s="128"/>
    </row>
    <row r="380" spans="2:10" ht="15" customHeight="1" x14ac:dyDescent="0.25">
      <c r="B380" s="310" t="s">
        <v>126</v>
      </c>
      <c r="C380" s="229" t="s">
        <v>127</v>
      </c>
      <c r="D380" s="180" t="s">
        <v>115</v>
      </c>
      <c r="E380" s="22" t="s">
        <v>31</v>
      </c>
      <c r="F380" s="22" t="s">
        <v>657</v>
      </c>
      <c r="G380" s="377">
        <f t="shared" si="12"/>
        <v>483464</v>
      </c>
      <c r="H380" s="47">
        <v>483464</v>
      </c>
      <c r="I380" s="198">
        <v>0</v>
      </c>
      <c r="J380" s="128"/>
    </row>
    <row r="381" spans="2:10" ht="15" customHeight="1" x14ac:dyDescent="0.25">
      <c r="B381" s="310" t="s">
        <v>231</v>
      </c>
      <c r="C381" s="288" t="s">
        <v>658</v>
      </c>
      <c r="D381" s="289" t="s">
        <v>128</v>
      </c>
      <c r="E381" s="202" t="s">
        <v>25</v>
      </c>
      <c r="F381" s="202" t="s">
        <v>659</v>
      </c>
      <c r="G381" s="382">
        <f t="shared" si="12"/>
        <v>1405300</v>
      </c>
      <c r="H381" s="290">
        <v>1405300</v>
      </c>
      <c r="I381" s="198">
        <v>0</v>
      </c>
      <c r="J381" s="128"/>
    </row>
    <row r="382" spans="2:10" ht="15" customHeight="1" x14ac:dyDescent="0.25">
      <c r="B382" s="310" t="s">
        <v>243</v>
      </c>
      <c r="C382" s="83" t="s">
        <v>129</v>
      </c>
      <c r="D382" s="86" t="s">
        <v>128</v>
      </c>
      <c r="E382" s="464" t="s">
        <v>743</v>
      </c>
      <c r="F382" s="22" t="s">
        <v>660</v>
      </c>
      <c r="G382" s="377">
        <f t="shared" si="12"/>
        <v>1850000</v>
      </c>
      <c r="H382" s="47">
        <v>1850000</v>
      </c>
      <c r="I382" s="198">
        <v>0</v>
      </c>
      <c r="J382" s="128"/>
    </row>
    <row r="383" spans="2:10" ht="15" customHeight="1" thickBot="1" x14ac:dyDescent="0.3">
      <c r="B383" s="600" t="s">
        <v>244</v>
      </c>
      <c r="C383" s="785" t="s">
        <v>661</v>
      </c>
      <c r="D383" s="786" t="s">
        <v>128</v>
      </c>
      <c r="E383" s="787" t="s">
        <v>307</v>
      </c>
      <c r="F383" s="775" t="s">
        <v>662</v>
      </c>
      <c r="G383" s="776">
        <f t="shared" si="12"/>
        <v>1628180</v>
      </c>
      <c r="H383" s="788">
        <v>1628180</v>
      </c>
      <c r="I383" s="572">
        <v>0</v>
      </c>
      <c r="J383" s="603"/>
    </row>
    <row r="384" spans="2:10" ht="15" customHeight="1" x14ac:dyDescent="0.25">
      <c r="B384" s="735" t="s">
        <v>245</v>
      </c>
      <c r="C384" s="784" t="s">
        <v>130</v>
      </c>
      <c r="D384" s="704" t="s">
        <v>128</v>
      </c>
      <c r="E384" s="705" t="s">
        <v>25</v>
      </c>
      <c r="F384" s="705" t="s">
        <v>663</v>
      </c>
      <c r="G384" s="706">
        <f>H384+H385</f>
        <v>1201200</v>
      </c>
      <c r="H384" s="88">
        <v>761200</v>
      </c>
      <c r="I384" s="346">
        <v>0</v>
      </c>
      <c r="J384" s="158"/>
    </row>
    <row r="385" spans="2:10" ht="15" customHeight="1" thickBot="1" x14ac:dyDescent="0.3">
      <c r="B385" s="716"/>
      <c r="C385" s="778" t="s">
        <v>130</v>
      </c>
      <c r="D385" s="767"/>
      <c r="E385" s="732"/>
      <c r="F385" s="732"/>
      <c r="G385" s="789"/>
      <c r="H385" s="790">
        <v>440000</v>
      </c>
      <c r="I385" s="572">
        <v>0</v>
      </c>
      <c r="J385" s="603"/>
    </row>
    <row r="386" spans="2:10" ht="15" customHeight="1" thickBot="1" x14ac:dyDescent="0.3">
      <c r="B386" s="777" t="s">
        <v>246</v>
      </c>
      <c r="C386" s="779" t="s">
        <v>232</v>
      </c>
      <c r="D386" s="780" t="s">
        <v>128</v>
      </c>
      <c r="E386" s="781" t="s">
        <v>25</v>
      </c>
      <c r="F386" s="781"/>
      <c r="G386" s="782">
        <f t="shared" si="12"/>
        <v>975260</v>
      </c>
      <c r="H386" s="783">
        <v>975260</v>
      </c>
      <c r="I386" s="757">
        <v>0</v>
      </c>
      <c r="J386" s="758"/>
    </row>
    <row r="387" spans="2:10" ht="15" customHeight="1" x14ac:dyDescent="0.25">
      <c r="B387" s="763" t="s">
        <v>247</v>
      </c>
      <c r="C387" s="774" t="s">
        <v>131</v>
      </c>
      <c r="D387" s="704" t="s">
        <v>128</v>
      </c>
      <c r="E387" s="705" t="s">
        <v>28</v>
      </c>
      <c r="F387" s="705"/>
      <c r="G387" s="706">
        <f>H387+H388</f>
        <v>600000</v>
      </c>
      <c r="H387" s="88">
        <v>2000000</v>
      </c>
      <c r="I387" s="346">
        <v>0</v>
      </c>
      <c r="J387" s="158"/>
    </row>
    <row r="388" spans="2:10" ht="15" customHeight="1" thickBot="1" x14ac:dyDescent="0.3">
      <c r="B388" s="716"/>
      <c r="C388" s="773" t="s">
        <v>991</v>
      </c>
      <c r="D388" s="767"/>
      <c r="E388" s="732"/>
      <c r="F388" s="732"/>
      <c r="G388" s="789"/>
      <c r="H388" s="791">
        <v>-1400000</v>
      </c>
      <c r="I388" s="572">
        <v>0</v>
      </c>
      <c r="J388" s="603"/>
    </row>
    <row r="389" spans="2:10" ht="15" customHeight="1" x14ac:dyDescent="0.25">
      <c r="B389" s="763" t="s">
        <v>248</v>
      </c>
      <c r="C389" s="774" t="s">
        <v>234</v>
      </c>
      <c r="D389" s="704" t="s">
        <v>128</v>
      </c>
      <c r="E389" s="705" t="s">
        <v>235</v>
      </c>
      <c r="F389" s="705" t="s">
        <v>664</v>
      </c>
      <c r="G389" s="706">
        <f>H389+H390</f>
        <v>850000</v>
      </c>
      <c r="H389" s="88">
        <v>500000</v>
      </c>
      <c r="I389" s="346">
        <v>0</v>
      </c>
      <c r="J389" s="158"/>
    </row>
    <row r="390" spans="2:10" ht="15" customHeight="1" thickBot="1" x14ac:dyDescent="0.3">
      <c r="B390" s="729"/>
      <c r="C390" s="772" t="s">
        <v>989</v>
      </c>
      <c r="D390" s="767"/>
      <c r="E390" s="732"/>
      <c r="F390" s="732"/>
      <c r="G390" s="789"/>
      <c r="H390" s="790">
        <v>350000</v>
      </c>
      <c r="I390" s="572">
        <v>0</v>
      </c>
      <c r="J390" s="603"/>
    </row>
    <row r="391" spans="2:10" ht="15" customHeight="1" thickBot="1" x14ac:dyDescent="0.3">
      <c r="B391" s="751" t="s">
        <v>249</v>
      </c>
      <c r="C391" s="771" t="s">
        <v>236</v>
      </c>
      <c r="D391" s="87" t="s">
        <v>128</v>
      </c>
      <c r="E391" s="43" t="s">
        <v>152</v>
      </c>
      <c r="F391" s="43" t="s">
        <v>665</v>
      </c>
      <c r="G391" s="381">
        <f t="shared" si="12"/>
        <v>248728</v>
      </c>
      <c r="H391" s="88">
        <v>248728</v>
      </c>
      <c r="I391" s="346">
        <v>0</v>
      </c>
      <c r="J391" s="158"/>
    </row>
    <row r="392" spans="2:10" ht="15" customHeight="1" x14ac:dyDescent="0.25">
      <c r="B392" s="735" t="s">
        <v>250</v>
      </c>
      <c r="C392" s="770" t="s">
        <v>237</v>
      </c>
      <c r="D392" s="699" t="s">
        <v>128</v>
      </c>
      <c r="E392" s="719" t="s">
        <v>25</v>
      </c>
      <c r="F392" s="692" t="s">
        <v>666</v>
      </c>
      <c r="G392" s="710">
        <f>H392+H393</f>
        <v>100000</v>
      </c>
      <c r="H392" s="711">
        <v>500000</v>
      </c>
      <c r="I392" s="198">
        <v>0</v>
      </c>
      <c r="J392" s="195"/>
    </row>
    <row r="393" spans="2:10" ht="15" customHeight="1" thickBot="1" x14ac:dyDescent="0.3">
      <c r="B393" s="729"/>
      <c r="C393" s="766" t="s">
        <v>990</v>
      </c>
      <c r="D393" s="767"/>
      <c r="E393" s="768"/>
      <c r="F393" s="732"/>
      <c r="G393" s="789"/>
      <c r="H393" s="792">
        <v>-400000</v>
      </c>
      <c r="I393" s="572">
        <v>0</v>
      </c>
      <c r="J393" s="603"/>
    </row>
    <row r="394" spans="2:10" ht="15" customHeight="1" x14ac:dyDescent="0.25">
      <c r="B394" s="318" t="s">
        <v>667</v>
      </c>
      <c r="C394" s="765" t="s">
        <v>668</v>
      </c>
      <c r="D394" s="207" t="s">
        <v>128</v>
      </c>
      <c r="E394" s="207" t="s">
        <v>184</v>
      </c>
      <c r="F394" s="207" t="s">
        <v>669</v>
      </c>
      <c r="G394" s="379">
        <v>2122954</v>
      </c>
      <c r="H394" s="208">
        <v>2122954</v>
      </c>
      <c r="I394" s="346">
        <v>0</v>
      </c>
      <c r="J394" s="769"/>
    </row>
    <row r="395" spans="2:10" ht="15" customHeight="1" thickBot="1" x14ac:dyDescent="0.3">
      <c r="B395" s="310" t="s">
        <v>670</v>
      </c>
      <c r="C395" s="288" t="s">
        <v>671</v>
      </c>
      <c r="D395" s="202" t="s">
        <v>128</v>
      </c>
      <c r="E395" s="202" t="s">
        <v>672</v>
      </c>
      <c r="F395" s="202" t="s">
        <v>673</v>
      </c>
      <c r="G395" s="382">
        <f>H395</f>
        <v>3419568</v>
      </c>
      <c r="H395" s="215">
        <v>3419568</v>
      </c>
      <c r="I395" s="198">
        <v>0</v>
      </c>
      <c r="J395" s="158"/>
    </row>
    <row r="396" spans="2:10" ht="15" customHeight="1" thickBot="1" x14ac:dyDescent="0.3">
      <c r="B396" s="347" t="s">
        <v>674</v>
      </c>
      <c r="C396" s="348" t="s">
        <v>675</v>
      </c>
      <c r="D396" s="338"/>
      <c r="E396" s="339"/>
      <c r="F396" s="340"/>
      <c r="G396" s="352">
        <f>SUM(G397:G464)</f>
        <v>64938000</v>
      </c>
      <c r="H396" s="341">
        <f>SUM(H397:H464)</f>
        <v>64938000</v>
      </c>
      <c r="I396" s="349">
        <v>0</v>
      </c>
      <c r="J396" s="343"/>
    </row>
    <row r="397" spans="2:10" ht="15" customHeight="1" x14ac:dyDescent="0.25">
      <c r="B397" s="318" t="s">
        <v>676</v>
      </c>
      <c r="C397" s="345" t="s">
        <v>677</v>
      </c>
      <c r="D397" s="173" t="s">
        <v>128</v>
      </c>
      <c r="E397" s="43" t="s">
        <v>116</v>
      </c>
      <c r="F397" s="43">
        <v>1</v>
      </c>
      <c r="G397" s="381">
        <f>H397</f>
        <v>1600000</v>
      </c>
      <c r="H397" s="291">
        <v>1600000</v>
      </c>
      <c r="I397" s="346">
        <v>0</v>
      </c>
      <c r="J397" s="158"/>
    </row>
    <row r="398" spans="2:10" ht="15" customHeight="1" x14ac:dyDescent="0.25">
      <c r="B398" s="310" t="s">
        <v>678</v>
      </c>
      <c r="C398" s="216" t="s">
        <v>679</v>
      </c>
      <c r="D398" s="202" t="s">
        <v>128</v>
      </c>
      <c r="E398" s="202" t="s">
        <v>116</v>
      </c>
      <c r="F398" s="202">
        <v>3</v>
      </c>
      <c r="G398" s="382">
        <f t="shared" ref="G398:G402" si="13">H398</f>
        <v>3300000</v>
      </c>
      <c r="H398" s="215">
        <v>3300000</v>
      </c>
      <c r="I398" s="198">
        <v>0</v>
      </c>
      <c r="J398" s="128"/>
    </row>
    <row r="399" spans="2:10" ht="15" customHeight="1" x14ac:dyDescent="0.25">
      <c r="B399" s="310" t="s">
        <v>680</v>
      </c>
      <c r="C399" s="216" t="s">
        <v>681</v>
      </c>
      <c r="D399" s="202" t="s">
        <v>128</v>
      </c>
      <c r="E399" s="202" t="s">
        <v>116</v>
      </c>
      <c r="F399" s="202">
        <v>1</v>
      </c>
      <c r="G399" s="382">
        <f t="shared" si="13"/>
        <v>3000000</v>
      </c>
      <c r="H399" s="215">
        <v>3000000</v>
      </c>
      <c r="I399" s="198">
        <v>0</v>
      </c>
      <c r="J399" s="128"/>
    </row>
    <row r="400" spans="2:10" ht="15" customHeight="1" x14ac:dyDescent="0.25">
      <c r="B400" s="502" t="s">
        <v>682</v>
      </c>
      <c r="C400" s="459" t="s">
        <v>899</v>
      </c>
      <c r="D400" s="464" t="s">
        <v>128</v>
      </c>
      <c r="E400" s="464" t="s">
        <v>683</v>
      </c>
      <c r="F400" s="464">
        <v>1</v>
      </c>
      <c r="G400" s="478">
        <f t="shared" si="13"/>
        <v>0</v>
      </c>
      <c r="H400" s="633">
        <v>0</v>
      </c>
      <c r="I400" s="198">
        <v>0</v>
      </c>
      <c r="J400" s="128"/>
    </row>
    <row r="401" spans="2:10" ht="15" customHeight="1" x14ac:dyDescent="0.25">
      <c r="B401" s="502" t="s">
        <v>684</v>
      </c>
      <c r="C401" s="459" t="s">
        <v>900</v>
      </c>
      <c r="D401" s="464" t="s">
        <v>128</v>
      </c>
      <c r="E401" s="464" t="s">
        <v>683</v>
      </c>
      <c r="F401" s="464">
        <v>2</v>
      </c>
      <c r="G401" s="486">
        <f t="shared" si="13"/>
        <v>0</v>
      </c>
      <c r="H401" s="487">
        <v>0</v>
      </c>
      <c r="I401" s="198">
        <v>0</v>
      </c>
      <c r="J401" s="128"/>
    </row>
    <row r="402" spans="2:10" ht="15" customHeight="1" thickBot="1" x14ac:dyDescent="0.3">
      <c r="B402" s="616" t="s">
        <v>685</v>
      </c>
      <c r="C402" s="693" t="s">
        <v>901</v>
      </c>
      <c r="D402" s="523" t="s">
        <v>128</v>
      </c>
      <c r="E402" s="523" t="s">
        <v>683</v>
      </c>
      <c r="F402" s="523">
        <v>2</v>
      </c>
      <c r="G402" s="524">
        <f t="shared" si="13"/>
        <v>0</v>
      </c>
      <c r="H402" s="525">
        <v>0</v>
      </c>
      <c r="I402" s="572">
        <v>0</v>
      </c>
      <c r="J402" s="603"/>
    </row>
    <row r="403" spans="2:10" ht="15" customHeight="1" x14ac:dyDescent="0.25">
      <c r="B403" s="763" t="s">
        <v>686</v>
      </c>
      <c r="C403" s="764" t="s">
        <v>688</v>
      </c>
      <c r="D403" s="705" t="s">
        <v>128</v>
      </c>
      <c r="E403" s="705" t="s">
        <v>31</v>
      </c>
      <c r="F403" s="705">
        <v>1</v>
      </c>
      <c r="G403" s="706">
        <f>H403+H404</f>
        <v>3388000</v>
      </c>
      <c r="H403" s="82">
        <v>1800000</v>
      </c>
      <c r="I403" s="346">
        <v>0</v>
      </c>
      <c r="J403" s="158"/>
    </row>
    <row r="404" spans="2:10" ht="15" customHeight="1" thickBot="1" x14ac:dyDescent="0.3">
      <c r="B404" s="729"/>
      <c r="C404" s="730" t="s">
        <v>988</v>
      </c>
      <c r="D404" s="732"/>
      <c r="E404" s="732"/>
      <c r="F404" s="732"/>
      <c r="G404" s="761"/>
      <c r="H404" s="762">
        <v>1588000</v>
      </c>
      <c r="I404" s="572">
        <v>0</v>
      </c>
      <c r="J404" s="603"/>
    </row>
    <row r="405" spans="2:10" ht="15" customHeight="1" x14ac:dyDescent="0.25">
      <c r="B405" s="318" t="s">
        <v>687</v>
      </c>
      <c r="C405" s="760" t="s">
        <v>690</v>
      </c>
      <c r="D405" s="173" t="s">
        <v>128</v>
      </c>
      <c r="E405" s="43" t="s">
        <v>31</v>
      </c>
      <c r="F405" s="173">
        <v>1</v>
      </c>
      <c r="G405" s="381">
        <f t="shared" ref="G405:G407" si="14">H405</f>
        <v>175000</v>
      </c>
      <c r="H405" s="82">
        <v>175000</v>
      </c>
      <c r="I405" s="346">
        <v>0</v>
      </c>
      <c r="J405" s="158"/>
    </row>
    <row r="406" spans="2:10" ht="15" customHeight="1" x14ac:dyDescent="0.25">
      <c r="B406" s="310" t="s">
        <v>689</v>
      </c>
      <c r="C406" s="285" t="s">
        <v>692</v>
      </c>
      <c r="D406" s="12" t="s">
        <v>128</v>
      </c>
      <c r="E406" s="22" t="s">
        <v>31</v>
      </c>
      <c r="F406" s="12">
        <v>3</v>
      </c>
      <c r="G406" s="377">
        <f t="shared" si="14"/>
        <v>900000</v>
      </c>
      <c r="H406" s="15">
        <v>900000</v>
      </c>
      <c r="I406" s="198">
        <v>0</v>
      </c>
      <c r="J406" s="128"/>
    </row>
    <row r="407" spans="2:10" ht="15" customHeight="1" x14ac:dyDescent="0.25">
      <c r="B407" s="310" t="s">
        <v>691</v>
      </c>
      <c r="C407" s="285" t="s">
        <v>694</v>
      </c>
      <c r="D407" s="12" t="s">
        <v>128</v>
      </c>
      <c r="E407" s="22" t="s">
        <v>31</v>
      </c>
      <c r="F407" s="12">
        <v>1</v>
      </c>
      <c r="G407" s="377">
        <f t="shared" si="14"/>
        <v>155000</v>
      </c>
      <c r="H407" s="15">
        <v>155000</v>
      </c>
      <c r="I407" s="198">
        <v>0</v>
      </c>
      <c r="J407" s="128"/>
    </row>
    <row r="408" spans="2:10" ht="15" customHeight="1" x14ac:dyDescent="0.25">
      <c r="B408" s="310" t="s">
        <v>693</v>
      </c>
      <c r="C408" s="292" t="s">
        <v>696</v>
      </c>
      <c r="D408" s="12" t="s">
        <v>697</v>
      </c>
      <c r="E408" s="22" t="s">
        <v>550</v>
      </c>
      <c r="F408" s="12"/>
      <c r="G408" s="436">
        <v>1540000</v>
      </c>
      <c r="H408" s="293">
        <v>1540000</v>
      </c>
      <c r="I408" s="198">
        <v>0</v>
      </c>
      <c r="J408" s="128"/>
    </row>
    <row r="409" spans="2:10" ht="15" customHeight="1" x14ac:dyDescent="0.25">
      <c r="B409" s="307" t="s">
        <v>695</v>
      </c>
      <c r="C409" s="292" t="s">
        <v>699</v>
      </c>
      <c r="D409" s="12" t="s">
        <v>697</v>
      </c>
      <c r="E409" s="22" t="s">
        <v>700</v>
      </c>
      <c r="F409" s="12"/>
      <c r="G409" s="436">
        <v>1575000</v>
      </c>
      <c r="H409" s="293">
        <v>1575000</v>
      </c>
      <c r="I409" s="198">
        <v>0</v>
      </c>
      <c r="J409" s="128"/>
    </row>
    <row r="410" spans="2:10" ht="15" customHeight="1" x14ac:dyDescent="0.25">
      <c r="B410" s="307" t="s">
        <v>698</v>
      </c>
      <c r="C410" s="292" t="s">
        <v>702</v>
      </c>
      <c r="D410" s="12" t="s">
        <v>697</v>
      </c>
      <c r="E410" s="22" t="s">
        <v>38</v>
      </c>
      <c r="F410" s="12"/>
      <c r="G410" s="436">
        <v>1770000</v>
      </c>
      <c r="H410" s="293">
        <v>1770000</v>
      </c>
      <c r="I410" s="198">
        <v>0</v>
      </c>
      <c r="J410" s="128"/>
    </row>
    <row r="411" spans="2:10" ht="15" customHeight="1" x14ac:dyDescent="0.25">
      <c r="B411" s="307" t="s">
        <v>701</v>
      </c>
      <c r="C411" s="292" t="s">
        <v>705</v>
      </c>
      <c r="D411" s="12" t="s">
        <v>697</v>
      </c>
      <c r="E411" s="250" t="s">
        <v>28</v>
      </c>
      <c r="F411" s="12"/>
      <c r="G411" s="436">
        <v>365000</v>
      </c>
      <c r="H411" s="293">
        <v>365000</v>
      </c>
      <c r="I411" s="198">
        <v>0</v>
      </c>
      <c r="J411" s="128"/>
    </row>
    <row r="412" spans="2:10" ht="15" customHeight="1" x14ac:dyDescent="0.25">
      <c r="B412" s="686" t="s">
        <v>703</v>
      </c>
      <c r="C412" s="476" t="s">
        <v>915</v>
      </c>
      <c r="D412" s="464" t="s">
        <v>697</v>
      </c>
      <c r="E412" s="477" t="s">
        <v>147</v>
      </c>
      <c r="F412" s="477"/>
      <c r="G412" s="634">
        <v>0</v>
      </c>
      <c r="H412" s="635">
        <v>0</v>
      </c>
      <c r="I412" s="198">
        <v>0</v>
      </c>
      <c r="J412" s="128"/>
    </row>
    <row r="413" spans="2:10" ht="15" customHeight="1" thickBot="1" x14ac:dyDescent="0.3">
      <c r="B413" s="600" t="s">
        <v>704</v>
      </c>
      <c r="C413" s="759" t="s">
        <v>708</v>
      </c>
      <c r="D413" s="747" t="s">
        <v>709</v>
      </c>
      <c r="E413" s="748" t="s">
        <v>710</v>
      </c>
      <c r="F413" s="747"/>
      <c r="G413" s="749">
        <v>800000</v>
      </c>
      <c r="H413" s="750">
        <v>800000</v>
      </c>
      <c r="I413" s="572">
        <v>0</v>
      </c>
      <c r="J413" s="603"/>
    </row>
    <row r="414" spans="2:10" ht="15" customHeight="1" x14ac:dyDescent="0.25">
      <c r="B414" s="735" t="s">
        <v>706</v>
      </c>
      <c r="C414" s="736" t="s">
        <v>712</v>
      </c>
      <c r="D414" s="705" t="s">
        <v>709</v>
      </c>
      <c r="E414" s="737" t="s">
        <v>710</v>
      </c>
      <c r="F414" s="705"/>
      <c r="G414" s="738">
        <f>H414+H415</f>
        <v>2070000</v>
      </c>
      <c r="H414" s="739">
        <v>750000</v>
      </c>
      <c r="I414" s="346">
        <v>0</v>
      </c>
      <c r="J414" s="158"/>
    </row>
    <row r="415" spans="2:10" ht="15" customHeight="1" thickBot="1" x14ac:dyDescent="0.3">
      <c r="B415" s="729"/>
      <c r="C415" s="745" t="s">
        <v>992</v>
      </c>
      <c r="D415" s="732" t="s">
        <v>709</v>
      </c>
      <c r="E415" s="733" t="s">
        <v>710</v>
      </c>
      <c r="F415" s="732"/>
      <c r="G415" s="793"/>
      <c r="H415" s="794">
        <v>1320000</v>
      </c>
      <c r="I415" s="572"/>
      <c r="J415" s="603"/>
    </row>
    <row r="416" spans="2:10" ht="15" customHeight="1" thickBot="1" x14ac:dyDescent="0.3">
      <c r="B416" s="751" t="s">
        <v>707</v>
      </c>
      <c r="C416" s="752" t="s">
        <v>714</v>
      </c>
      <c r="D416" s="753" t="s">
        <v>709</v>
      </c>
      <c r="E416" s="754" t="s">
        <v>710</v>
      </c>
      <c r="F416" s="753"/>
      <c r="G416" s="755">
        <v>3600000</v>
      </c>
      <c r="H416" s="756">
        <v>3600000</v>
      </c>
      <c r="I416" s="757">
        <v>0</v>
      </c>
      <c r="J416" s="758"/>
    </row>
    <row r="417" spans="1:10" ht="15" customHeight="1" x14ac:dyDescent="0.25">
      <c r="B417" s="735" t="s">
        <v>711</v>
      </c>
      <c r="C417" s="736" t="s">
        <v>716</v>
      </c>
      <c r="D417" s="705" t="s">
        <v>709</v>
      </c>
      <c r="E417" s="737" t="s">
        <v>710</v>
      </c>
      <c r="F417" s="705"/>
      <c r="G417" s="738">
        <f>H417+H418+H419</f>
        <v>1830000</v>
      </c>
      <c r="H417" s="739">
        <v>600000</v>
      </c>
      <c r="I417" s="346">
        <v>0</v>
      </c>
      <c r="J417" s="158"/>
    </row>
    <row r="418" spans="1:10" ht="15" customHeight="1" x14ac:dyDescent="0.25">
      <c r="B418" s="707"/>
      <c r="C418" s="720" t="s">
        <v>993</v>
      </c>
      <c r="D418" s="692" t="s">
        <v>709</v>
      </c>
      <c r="E418" s="721" t="s">
        <v>710</v>
      </c>
      <c r="F418" s="692"/>
      <c r="G418" s="723"/>
      <c r="H418" s="722">
        <v>630000</v>
      </c>
      <c r="I418" s="198">
        <v>0</v>
      </c>
      <c r="J418" s="128"/>
    </row>
    <row r="419" spans="1:10" ht="15" customHeight="1" thickBot="1" x14ac:dyDescent="0.3">
      <c r="B419" s="729"/>
      <c r="C419" s="745" t="s">
        <v>994</v>
      </c>
      <c r="D419" s="732" t="s">
        <v>709</v>
      </c>
      <c r="E419" s="733" t="s">
        <v>710</v>
      </c>
      <c r="F419" s="732"/>
      <c r="G419" s="795"/>
      <c r="H419" s="734">
        <v>600000</v>
      </c>
      <c r="I419" s="572">
        <v>0</v>
      </c>
      <c r="J419" s="195"/>
    </row>
    <row r="420" spans="1:10" ht="15" customHeight="1" x14ac:dyDescent="0.25">
      <c r="A420" s="810"/>
      <c r="B420" s="821" t="s">
        <v>713</v>
      </c>
      <c r="C420" s="736" t="s">
        <v>718</v>
      </c>
      <c r="D420" s="705" t="s">
        <v>709</v>
      </c>
      <c r="E420" s="737" t="s">
        <v>710</v>
      </c>
      <c r="F420" s="705"/>
      <c r="G420" s="738">
        <f>H420+H421</f>
        <v>470000</v>
      </c>
      <c r="H420" s="739">
        <v>300000</v>
      </c>
      <c r="I420" s="346">
        <v>0</v>
      </c>
      <c r="J420" s="602"/>
    </row>
    <row r="421" spans="1:10" ht="15" customHeight="1" thickBot="1" x14ac:dyDescent="0.3">
      <c r="A421" s="810"/>
      <c r="B421" s="729"/>
      <c r="C421" s="745" t="s">
        <v>998</v>
      </c>
      <c r="D421" s="732"/>
      <c r="E421" s="733"/>
      <c r="F421" s="732"/>
      <c r="G421" s="795"/>
      <c r="H421" s="734">
        <v>170000</v>
      </c>
      <c r="I421" s="572">
        <v>0</v>
      </c>
      <c r="J421" s="603"/>
    </row>
    <row r="422" spans="1:10" ht="15" customHeight="1" x14ac:dyDescent="0.25">
      <c r="A422" s="810"/>
      <c r="B422" s="822" t="s">
        <v>715</v>
      </c>
      <c r="C422" s="743" t="s">
        <v>995</v>
      </c>
      <c r="D422" s="744" t="s">
        <v>709</v>
      </c>
      <c r="E422" s="744" t="s">
        <v>710</v>
      </c>
      <c r="F422" s="744"/>
      <c r="G422" s="796">
        <v>0</v>
      </c>
      <c r="H422" s="746">
        <v>0</v>
      </c>
      <c r="I422" s="346">
        <v>0</v>
      </c>
      <c r="J422" s="158"/>
    </row>
    <row r="423" spans="1:10" ht="15" customHeight="1" x14ac:dyDescent="0.25">
      <c r="B423" s="310" t="s">
        <v>717</v>
      </c>
      <c r="C423" s="295" t="s">
        <v>721</v>
      </c>
      <c r="D423" s="12" t="s">
        <v>709</v>
      </c>
      <c r="E423" s="250" t="s">
        <v>710</v>
      </c>
      <c r="F423" s="12"/>
      <c r="G423" s="437">
        <v>300000</v>
      </c>
      <c r="H423" s="294">
        <v>300000</v>
      </c>
      <c r="I423" s="198">
        <v>0</v>
      </c>
      <c r="J423" s="128"/>
    </row>
    <row r="424" spans="1:10" ht="15" customHeight="1" x14ac:dyDescent="0.25">
      <c r="B424" s="310" t="s">
        <v>719</v>
      </c>
      <c r="C424" s="295" t="s">
        <v>723</v>
      </c>
      <c r="D424" s="12" t="s">
        <v>709</v>
      </c>
      <c r="E424" s="250" t="s">
        <v>724</v>
      </c>
      <c r="F424" s="692">
        <v>3</v>
      </c>
      <c r="G424" s="437">
        <v>300000</v>
      </c>
      <c r="H424" s="294">
        <v>300000</v>
      </c>
      <c r="I424" s="198">
        <v>0</v>
      </c>
      <c r="J424" s="128"/>
    </row>
    <row r="425" spans="1:10" ht="15" customHeight="1" thickBot="1" x14ac:dyDescent="0.3">
      <c r="B425" s="740" t="s">
        <v>720</v>
      </c>
      <c r="C425" s="741" t="s">
        <v>996</v>
      </c>
      <c r="D425" s="742" t="s">
        <v>709</v>
      </c>
      <c r="E425" s="742" t="s">
        <v>710</v>
      </c>
      <c r="F425" s="742"/>
      <c r="G425" s="797">
        <v>0</v>
      </c>
      <c r="H425" s="798">
        <v>0</v>
      </c>
      <c r="I425" s="572">
        <v>0</v>
      </c>
      <c r="J425" s="603"/>
    </row>
    <row r="426" spans="1:10" ht="15" customHeight="1" x14ac:dyDescent="0.25">
      <c r="B426" s="735" t="s">
        <v>722</v>
      </c>
      <c r="C426" s="736" t="s">
        <v>727</v>
      </c>
      <c r="D426" s="705" t="s">
        <v>709</v>
      </c>
      <c r="E426" s="737" t="s">
        <v>710</v>
      </c>
      <c r="F426" s="705"/>
      <c r="G426" s="738">
        <f>H426+H427</f>
        <v>420000</v>
      </c>
      <c r="H426" s="820">
        <v>300000</v>
      </c>
      <c r="I426" s="346">
        <v>0</v>
      </c>
      <c r="J426" s="158"/>
    </row>
    <row r="427" spans="1:10" ht="15" customHeight="1" thickBot="1" x14ac:dyDescent="0.3">
      <c r="B427" s="729"/>
      <c r="C427" s="730" t="s">
        <v>997</v>
      </c>
      <c r="D427" s="732" t="s">
        <v>709</v>
      </c>
      <c r="E427" s="733" t="s">
        <v>710</v>
      </c>
      <c r="F427" s="732"/>
      <c r="G427" s="793"/>
      <c r="H427" s="819">
        <v>120000</v>
      </c>
      <c r="I427" s="572">
        <v>0</v>
      </c>
      <c r="J427" s="603"/>
    </row>
    <row r="428" spans="1:10" ht="15" customHeight="1" x14ac:dyDescent="0.25">
      <c r="B428" s="318" t="s">
        <v>725</v>
      </c>
      <c r="C428" s="728" t="s">
        <v>731</v>
      </c>
      <c r="D428" s="173" t="s">
        <v>732</v>
      </c>
      <c r="E428" s="301" t="s">
        <v>733</v>
      </c>
      <c r="F428" s="173"/>
      <c r="G428" s="576">
        <v>240000</v>
      </c>
      <c r="H428" s="731">
        <v>240000</v>
      </c>
      <c r="I428" s="346">
        <v>0</v>
      </c>
      <c r="J428" s="158"/>
    </row>
    <row r="429" spans="1:10" ht="15" customHeight="1" x14ac:dyDescent="0.25">
      <c r="B429" s="310" t="s">
        <v>726</v>
      </c>
      <c r="C429" s="295" t="s">
        <v>735</v>
      </c>
      <c r="D429" s="12" t="s">
        <v>732</v>
      </c>
      <c r="E429" s="250" t="s">
        <v>733</v>
      </c>
      <c r="F429" s="12"/>
      <c r="G429" s="437">
        <v>300000</v>
      </c>
      <c r="H429" s="296">
        <v>300000</v>
      </c>
      <c r="I429" s="198">
        <v>0</v>
      </c>
      <c r="J429" s="128"/>
    </row>
    <row r="430" spans="1:10" ht="15" customHeight="1" x14ac:dyDescent="0.25">
      <c r="B430" s="310" t="s">
        <v>728</v>
      </c>
      <c r="C430" s="295" t="s">
        <v>737</v>
      </c>
      <c r="D430" s="12" t="s">
        <v>732</v>
      </c>
      <c r="E430" s="250" t="s">
        <v>733</v>
      </c>
      <c r="F430" s="12"/>
      <c r="G430" s="437">
        <v>280000</v>
      </c>
      <c r="H430" s="296">
        <v>280000</v>
      </c>
      <c r="I430" s="198">
        <v>0</v>
      </c>
      <c r="J430" s="128"/>
    </row>
    <row r="431" spans="1:10" ht="15" customHeight="1" x14ac:dyDescent="0.25">
      <c r="B431" s="310" t="s">
        <v>730</v>
      </c>
      <c r="C431" s="295" t="s">
        <v>739</v>
      </c>
      <c r="D431" s="12" t="s">
        <v>743</v>
      </c>
      <c r="E431" s="250" t="s">
        <v>271</v>
      </c>
      <c r="F431" s="12"/>
      <c r="G431" s="437">
        <f>H431</f>
        <v>2000000</v>
      </c>
      <c r="H431" s="297">
        <v>2000000</v>
      </c>
      <c r="I431" s="198">
        <v>0</v>
      </c>
      <c r="J431" s="128"/>
    </row>
    <row r="432" spans="1:10" ht="15" customHeight="1" x14ac:dyDescent="0.25">
      <c r="B432" s="310" t="s">
        <v>734</v>
      </c>
      <c r="C432" s="295" t="s">
        <v>739</v>
      </c>
      <c r="D432" s="12" t="s">
        <v>743</v>
      </c>
      <c r="E432" s="250" t="s">
        <v>42</v>
      </c>
      <c r="F432" s="12"/>
      <c r="G432" s="437">
        <f>H432</f>
        <v>1400000</v>
      </c>
      <c r="H432" s="297">
        <v>1400000</v>
      </c>
      <c r="I432" s="198">
        <v>0</v>
      </c>
      <c r="J432" s="128"/>
    </row>
    <row r="433" spans="2:10" ht="15" customHeight="1" x14ac:dyDescent="0.25">
      <c r="B433" s="310" t="s">
        <v>736</v>
      </c>
      <c r="C433" s="295" t="s">
        <v>742</v>
      </c>
      <c r="D433" s="12" t="s">
        <v>743</v>
      </c>
      <c r="E433" s="22" t="s">
        <v>28</v>
      </c>
      <c r="F433" s="12"/>
      <c r="G433" s="377">
        <v>2000000</v>
      </c>
      <c r="H433" s="298">
        <f t="shared" ref="H433:H435" si="15">SUM(E433:G433)</f>
        <v>2000000</v>
      </c>
      <c r="I433" s="198">
        <v>0</v>
      </c>
      <c r="J433" s="128"/>
    </row>
    <row r="434" spans="2:10" ht="15" customHeight="1" x14ac:dyDescent="0.25">
      <c r="B434" s="310" t="s">
        <v>738</v>
      </c>
      <c r="C434" s="285" t="s">
        <v>745</v>
      </c>
      <c r="D434" s="12" t="s">
        <v>743</v>
      </c>
      <c r="E434" s="22" t="s">
        <v>233</v>
      </c>
      <c r="F434" s="12"/>
      <c r="G434" s="377">
        <v>2000000</v>
      </c>
      <c r="H434" s="298">
        <f t="shared" si="15"/>
        <v>2000000</v>
      </c>
      <c r="I434" s="198">
        <v>0</v>
      </c>
      <c r="J434" s="128"/>
    </row>
    <row r="435" spans="2:10" ht="15" customHeight="1" x14ac:dyDescent="0.25">
      <c r="B435" s="310" t="s">
        <v>740</v>
      </c>
      <c r="C435" s="285" t="s">
        <v>747</v>
      </c>
      <c r="D435" s="12" t="s">
        <v>743</v>
      </c>
      <c r="E435" s="22" t="s">
        <v>748</v>
      </c>
      <c r="F435" s="12"/>
      <c r="G435" s="377">
        <v>600000</v>
      </c>
      <c r="H435" s="298">
        <f t="shared" si="15"/>
        <v>600000</v>
      </c>
      <c r="I435" s="198">
        <v>0</v>
      </c>
      <c r="J435" s="128"/>
    </row>
    <row r="436" spans="2:10" ht="15" customHeight="1" x14ac:dyDescent="0.25">
      <c r="B436" s="310" t="s">
        <v>741</v>
      </c>
      <c r="C436" s="285" t="s">
        <v>750</v>
      </c>
      <c r="D436" s="12" t="s">
        <v>743</v>
      </c>
      <c r="E436" s="22" t="s">
        <v>751</v>
      </c>
      <c r="F436" s="12"/>
      <c r="G436" s="377">
        <v>7000000</v>
      </c>
      <c r="H436" s="298">
        <v>7000000</v>
      </c>
      <c r="I436" s="198">
        <v>0</v>
      </c>
      <c r="J436" s="128"/>
    </row>
    <row r="437" spans="2:10" ht="15" customHeight="1" x14ac:dyDescent="0.25">
      <c r="B437" s="310" t="s">
        <v>744</v>
      </c>
      <c r="C437" s="285" t="s">
        <v>753</v>
      </c>
      <c r="D437" s="12" t="s">
        <v>743</v>
      </c>
      <c r="E437" s="22" t="s">
        <v>21</v>
      </c>
      <c r="F437" s="12"/>
      <c r="G437" s="377">
        <f>H437</f>
        <v>300000</v>
      </c>
      <c r="H437" s="298">
        <v>300000</v>
      </c>
      <c r="I437" s="198">
        <v>0</v>
      </c>
      <c r="J437" s="128"/>
    </row>
    <row r="438" spans="2:10" ht="15" customHeight="1" x14ac:dyDescent="0.25">
      <c r="B438" s="310" t="s">
        <v>746</v>
      </c>
      <c r="C438" s="285" t="s">
        <v>755</v>
      </c>
      <c r="D438" s="12" t="s">
        <v>743</v>
      </c>
      <c r="E438" s="250" t="s">
        <v>756</v>
      </c>
      <c r="F438" s="12"/>
      <c r="G438" s="377">
        <v>130000</v>
      </c>
      <c r="H438" s="299">
        <f t="shared" ref="H438:H447" si="16">SUM(E438:G438)</f>
        <v>130000</v>
      </c>
      <c r="I438" s="198">
        <v>0</v>
      </c>
      <c r="J438" s="128"/>
    </row>
    <row r="439" spans="2:10" ht="15" customHeight="1" x14ac:dyDescent="0.25">
      <c r="B439" s="310" t="s">
        <v>749</v>
      </c>
      <c r="C439" s="285" t="s">
        <v>758</v>
      </c>
      <c r="D439" s="12" t="s">
        <v>743</v>
      </c>
      <c r="E439" s="250" t="s">
        <v>304</v>
      </c>
      <c r="F439" s="12"/>
      <c r="G439" s="377">
        <v>215000</v>
      </c>
      <c r="H439" s="299">
        <f t="shared" si="16"/>
        <v>215000</v>
      </c>
      <c r="I439" s="198">
        <v>0</v>
      </c>
      <c r="J439" s="128"/>
    </row>
    <row r="440" spans="2:10" ht="15" customHeight="1" x14ac:dyDescent="0.25">
      <c r="B440" s="310" t="s">
        <v>752</v>
      </c>
      <c r="C440" s="285" t="s">
        <v>760</v>
      </c>
      <c r="D440" s="12" t="s">
        <v>743</v>
      </c>
      <c r="E440" s="250" t="s">
        <v>304</v>
      </c>
      <c r="F440" s="12"/>
      <c r="G440" s="377">
        <v>700000</v>
      </c>
      <c r="H440" s="299">
        <f t="shared" si="16"/>
        <v>700000</v>
      </c>
      <c r="I440" s="198">
        <v>0</v>
      </c>
      <c r="J440" s="128"/>
    </row>
    <row r="441" spans="2:10" ht="15" customHeight="1" x14ac:dyDescent="0.25">
      <c r="B441" s="310" t="s">
        <v>754</v>
      </c>
      <c r="C441" s="285" t="s">
        <v>762</v>
      </c>
      <c r="D441" s="12" t="s">
        <v>743</v>
      </c>
      <c r="E441" s="250" t="s">
        <v>304</v>
      </c>
      <c r="F441" s="12"/>
      <c r="G441" s="377">
        <v>700000</v>
      </c>
      <c r="H441" s="299">
        <f t="shared" si="16"/>
        <v>700000</v>
      </c>
      <c r="I441" s="198">
        <v>0</v>
      </c>
      <c r="J441" s="128"/>
    </row>
    <row r="442" spans="2:10" ht="15" customHeight="1" x14ac:dyDescent="0.25">
      <c r="B442" s="310" t="s">
        <v>757</v>
      </c>
      <c r="C442" s="285" t="s">
        <v>764</v>
      </c>
      <c r="D442" s="12" t="s">
        <v>743</v>
      </c>
      <c r="E442" s="250" t="s">
        <v>42</v>
      </c>
      <c r="F442" s="12"/>
      <c r="G442" s="377">
        <v>900000</v>
      </c>
      <c r="H442" s="299">
        <f t="shared" si="16"/>
        <v>900000</v>
      </c>
      <c r="I442" s="198">
        <v>0</v>
      </c>
      <c r="J442" s="128"/>
    </row>
    <row r="443" spans="2:10" ht="15" customHeight="1" x14ac:dyDescent="0.25">
      <c r="B443" s="310" t="s">
        <v>759</v>
      </c>
      <c r="C443" s="285" t="s">
        <v>766</v>
      </c>
      <c r="D443" s="12" t="s">
        <v>743</v>
      </c>
      <c r="E443" s="250" t="s">
        <v>38</v>
      </c>
      <c r="F443" s="12"/>
      <c r="G443" s="377">
        <v>230000</v>
      </c>
      <c r="H443" s="299">
        <f t="shared" si="16"/>
        <v>230000</v>
      </c>
      <c r="I443" s="198">
        <v>0</v>
      </c>
      <c r="J443" s="128"/>
    </row>
    <row r="444" spans="2:10" ht="15" customHeight="1" x14ac:dyDescent="0.25">
      <c r="B444" s="310" t="s">
        <v>761</v>
      </c>
      <c r="C444" s="285" t="s">
        <v>768</v>
      </c>
      <c r="D444" s="12" t="s">
        <v>743</v>
      </c>
      <c r="E444" s="250" t="s">
        <v>152</v>
      </c>
      <c r="F444" s="12"/>
      <c r="G444" s="377">
        <v>2900000</v>
      </c>
      <c r="H444" s="299">
        <f t="shared" si="16"/>
        <v>2900000</v>
      </c>
      <c r="I444" s="198">
        <v>0</v>
      </c>
      <c r="J444" s="128"/>
    </row>
    <row r="445" spans="2:10" ht="15" customHeight="1" x14ac:dyDescent="0.25">
      <c r="B445" s="310" t="s">
        <v>763</v>
      </c>
      <c r="C445" s="285" t="s">
        <v>768</v>
      </c>
      <c r="D445" s="12" t="s">
        <v>743</v>
      </c>
      <c r="E445" s="250" t="s">
        <v>38</v>
      </c>
      <c r="F445" s="12"/>
      <c r="G445" s="377">
        <v>1250000</v>
      </c>
      <c r="H445" s="299">
        <f t="shared" si="16"/>
        <v>1250000</v>
      </c>
      <c r="I445" s="198">
        <v>0</v>
      </c>
      <c r="J445" s="128"/>
    </row>
    <row r="446" spans="2:10" ht="15" customHeight="1" x14ac:dyDescent="0.25">
      <c r="B446" s="310" t="s">
        <v>765</v>
      </c>
      <c r="C446" s="285" t="s">
        <v>768</v>
      </c>
      <c r="D446" s="12" t="s">
        <v>743</v>
      </c>
      <c r="E446" s="250" t="s">
        <v>265</v>
      </c>
      <c r="F446" s="12"/>
      <c r="G446" s="377">
        <v>1050000</v>
      </c>
      <c r="H446" s="299">
        <f t="shared" si="16"/>
        <v>1050000</v>
      </c>
      <c r="I446" s="198">
        <v>0</v>
      </c>
      <c r="J446" s="128"/>
    </row>
    <row r="447" spans="2:10" ht="15" customHeight="1" thickBot="1" x14ac:dyDescent="0.3">
      <c r="B447" s="320" t="s">
        <v>767</v>
      </c>
      <c r="C447" s="563" t="s">
        <v>772</v>
      </c>
      <c r="D447" s="253" t="s">
        <v>743</v>
      </c>
      <c r="E447" s="253" t="s">
        <v>30</v>
      </c>
      <c r="F447" s="49"/>
      <c r="G447" s="397">
        <v>215000</v>
      </c>
      <c r="H447" s="564">
        <f t="shared" si="16"/>
        <v>215000</v>
      </c>
      <c r="I447" s="344">
        <v>0</v>
      </c>
      <c r="J447" s="195"/>
    </row>
    <row r="448" spans="2:10" ht="15" customHeight="1" x14ac:dyDescent="0.25">
      <c r="B448" s="581" t="s">
        <v>769</v>
      </c>
      <c r="C448" s="517" t="s">
        <v>774</v>
      </c>
      <c r="D448" s="566" t="s">
        <v>743</v>
      </c>
      <c r="E448" s="566" t="s">
        <v>743</v>
      </c>
      <c r="F448" s="518"/>
      <c r="G448" s="519">
        <f>H448+H449</f>
        <v>2400000</v>
      </c>
      <c r="H448" s="567">
        <v>1700000</v>
      </c>
      <c r="I448" s="568">
        <v>0</v>
      </c>
      <c r="J448" s="602"/>
    </row>
    <row r="449" spans="1:10" ht="15" customHeight="1" thickBot="1" x14ac:dyDescent="0.3">
      <c r="B449" s="583"/>
      <c r="C449" s="569" t="s">
        <v>883</v>
      </c>
      <c r="D449" s="570"/>
      <c r="E449" s="570"/>
      <c r="F449" s="523"/>
      <c r="G449" s="524"/>
      <c r="H449" s="571">
        <v>700000</v>
      </c>
      <c r="I449" s="572">
        <v>0</v>
      </c>
      <c r="J449" s="603"/>
    </row>
    <row r="450" spans="1:10" ht="15" customHeight="1" x14ac:dyDescent="0.25">
      <c r="B450" s="318" t="s">
        <v>770</v>
      </c>
      <c r="C450" s="300" t="s">
        <v>776</v>
      </c>
      <c r="D450" s="301" t="s">
        <v>743</v>
      </c>
      <c r="E450" s="301" t="s">
        <v>21</v>
      </c>
      <c r="F450" s="173"/>
      <c r="G450" s="381">
        <v>1100000</v>
      </c>
      <c r="H450" s="565">
        <v>1100000</v>
      </c>
      <c r="I450" s="346">
        <v>0</v>
      </c>
      <c r="J450" s="158"/>
    </row>
    <row r="451" spans="1:10" ht="15" customHeight="1" x14ac:dyDescent="0.25">
      <c r="B451" s="310" t="s">
        <v>771</v>
      </c>
      <c r="C451" s="300" t="s">
        <v>777</v>
      </c>
      <c r="D451" s="250" t="s">
        <v>743</v>
      </c>
      <c r="E451" s="250" t="s">
        <v>271</v>
      </c>
      <c r="F451" s="12"/>
      <c r="G451" s="377">
        <v>1200000</v>
      </c>
      <c r="H451" s="302">
        <v>1200000</v>
      </c>
      <c r="I451" s="198">
        <v>0</v>
      </c>
      <c r="J451" s="128"/>
    </row>
    <row r="452" spans="1:10" ht="15" customHeight="1" x14ac:dyDescent="0.25">
      <c r="B452" s="310" t="s">
        <v>773</v>
      </c>
      <c r="C452" s="216" t="s">
        <v>778</v>
      </c>
      <c r="D452" s="289" t="s">
        <v>808</v>
      </c>
      <c r="E452" s="202" t="s">
        <v>25</v>
      </c>
      <c r="F452" s="303"/>
      <c r="G452" s="382">
        <f>H452</f>
        <v>3200000</v>
      </c>
      <c r="H452" s="290">
        <v>3200000</v>
      </c>
      <c r="I452" s="198">
        <v>0</v>
      </c>
      <c r="J452" s="128"/>
    </row>
    <row r="453" spans="1:10" ht="15" customHeight="1" x14ac:dyDescent="0.25">
      <c r="B453" s="310" t="s">
        <v>775</v>
      </c>
      <c r="C453" s="216" t="s">
        <v>814</v>
      </c>
      <c r="D453" s="289" t="s">
        <v>128</v>
      </c>
      <c r="E453" s="202" t="s">
        <v>815</v>
      </c>
      <c r="F453" s="303"/>
      <c r="G453" s="382">
        <v>90000</v>
      </c>
      <c r="H453" s="290">
        <v>90000</v>
      </c>
      <c r="I453" s="198">
        <v>0</v>
      </c>
      <c r="J453" s="128"/>
    </row>
    <row r="454" spans="1:10" ht="15" customHeight="1" x14ac:dyDescent="0.25">
      <c r="B454" s="604" t="s">
        <v>884</v>
      </c>
      <c r="C454" s="494" t="s">
        <v>885</v>
      </c>
      <c r="D454" s="495" t="s">
        <v>128</v>
      </c>
      <c r="E454" s="493" t="s">
        <v>269</v>
      </c>
      <c r="F454" s="473"/>
      <c r="G454" s="486">
        <f>H454</f>
        <v>780000</v>
      </c>
      <c r="H454" s="496">
        <v>780000</v>
      </c>
      <c r="I454" s="198">
        <v>0</v>
      </c>
      <c r="J454" s="128"/>
    </row>
    <row r="455" spans="1:10" ht="15" customHeight="1" x14ac:dyDescent="0.25">
      <c r="A455" s="810"/>
      <c r="B455" s="817" t="s">
        <v>886</v>
      </c>
      <c r="C455" s="459" t="s">
        <v>887</v>
      </c>
      <c r="D455" s="497" t="s">
        <v>128</v>
      </c>
      <c r="E455" s="498"/>
      <c r="F455" s="498"/>
      <c r="G455" s="486">
        <f>H455</f>
        <v>1000000</v>
      </c>
      <c r="H455" s="499">
        <v>1000000</v>
      </c>
      <c r="I455" s="198">
        <v>0</v>
      </c>
      <c r="J455" s="128"/>
    </row>
    <row r="456" spans="1:10" ht="15" customHeight="1" x14ac:dyDescent="0.25">
      <c r="A456" s="810"/>
      <c r="B456" s="817" t="s">
        <v>888</v>
      </c>
      <c r="C456" s="459" t="s">
        <v>889</v>
      </c>
      <c r="D456" s="497" t="s">
        <v>128</v>
      </c>
      <c r="E456" s="464" t="s">
        <v>33</v>
      </c>
      <c r="F456" s="498"/>
      <c r="G456" s="486">
        <f>H456</f>
        <v>60000</v>
      </c>
      <c r="H456" s="499">
        <v>60000</v>
      </c>
      <c r="I456" s="198">
        <v>0</v>
      </c>
      <c r="J456" s="128"/>
    </row>
    <row r="457" spans="1:10" ht="15" customHeight="1" x14ac:dyDescent="0.25">
      <c r="A457" s="810"/>
      <c r="B457" s="702" t="s">
        <v>935</v>
      </c>
      <c r="C457" s="691" t="s">
        <v>936</v>
      </c>
      <c r="D457" s="699" t="s">
        <v>128</v>
      </c>
      <c r="E457" s="692" t="s">
        <v>269</v>
      </c>
      <c r="F457" s="700"/>
      <c r="G457" s="710">
        <v>50000</v>
      </c>
      <c r="H457" s="701">
        <v>50000</v>
      </c>
      <c r="I457" s="198">
        <v>0</v>
      </c>
      <c r="J457" s="128"/>
    </row>
    <row r="458" spans="1:10" ht="15" customHeight="1" x14ac:dyDescent="0.25">
      <c r="A458" s="810"/>
      <c r="B458" s="702" t="s">
        <v>940</v>
      </c>
      <c r="C458" s="703" t="s">
        <v>937</v>
      </c>
      <c r="D458" s="704" t="s">
        <v>128</v>
      </c>
      <c r="E458" s="705" t="s">
        <v>39</v>
      </c>
      <c r="F458" s="700"/>
      <c r="G458" s="710">
        <v>60000</v>
      </c>
      <c r="H458" s="701">
        <v>60000</v>
      </c>
      <c r="I458" s="198">
        <v>0</v>
      </c>
      <c r="J458" s="128"/>
    </row>
    <row r="459" spans="1:10" ht="15" customHeight="1" x14ac:dyDescent="0.25">
      <c r="A459" s="810"/>
      <c r="B459" s="702" t="s">
        <v>938</v>
      </c>
      <c r="C459" s="691" t="s">
        <v>939</v>
      </c>
      <c r="D459" s="704" t="s">
        <v>128</v>
      </c>
      <c r="E459" s="692" t="s">
        <v>21</v>
      </c>
      <c r="F459" s="700"/>
      <c r="G459" s="710">
        <v>100000</v>
      </c>
      <c r="H459" s="701">
        <v>100000</v>
      </c>
      <c r="I459" s="198">
        <v>0</v>
      </c>
      <c r="J459" s="128"/>
    </row>
    <row r="460" spans="1:10" ht="15" customHeight="1" x14ac:dyDescent="0.25">
      <c r="A460" s="810"/>
      <c r="B460" s="702" t="s">
        <v>1011</v>
      </c>
      <c r="C460" s="720" t="s">
        <v>1007</v>
      </c>
      <c r="D460" s="692" t="s">
        <v>128</v>
      </c>
      <c r="E460" s="721" t="s">
        <v>42</v>
      </c>
      <c r="F460" s="692"/>
      <c r="G460" s="818">
        <v>350000</v>
      </c>
      <c r="H460" s="722">
        <v>350000</v>
      </c>
      <c r="I460" s="198">
        <v>0</v>
      </c>
      <c r="J460" s="128"/>
    </row>
    <row r="461" spans="1:10" ht="15" customHeight="1" x14ac:dyDescent="0.25">
      <c r="A461" s="810"/>
      <c r="B461" s="702" t="s">
        <v>1012</v>
      </c>
      <c r="C461" s="720" t="s">
        <v>1008</v>
      </c>
      <c r="D461" s="692" t="s">
        <v>128</v>
      </c>
      <c r="E461" s="721" t="s">
        <v>306</v>
      </c>
      <c r="F461" s="692"/>
      <c r="G461" s="818">
        <v>210000</v>
      </c>
      <c r="H461" s="722">
        <v>210000</v>
      </c>
      <c r="I461" s="198">
        <v>0</v>
      </c>
      <c r="J461" s="128"/>
    </row>
    <row r="462" spans="1:10" ht="15" customHeight="1" x14ac:dyDescent="0.25">
      <c r="A462" s="810"/>
      <c r="B462" s="702" t="s">
        <v>1013</v>
      </c>
      <c r="C462" s="720" t="s">
        <v>1009</v>
      </c>
      <c r="D462" s="692" t="s">
        <v>128</v>
      </c>
      <c r="E462" s="721" t="s">
        <v>72</v>
      </c>
      <c r="F462" s="692"/>
      <c r="G462" s="818">
        <v>500000</v>
      </c>
      <c r="H462" s="722">
        <v>500000</v>
      </c>
      <c r="I462" s="198">
        <v>0</v>
      </c>
      <c r="J462" s="128"/>
    </row>
    <row r="463" spans="1:10" ht="15" customHeight="1" x14ac:dyDescent="0.25">
      <c r="A463" s="810"/>
      <c r="B463" s="702" t="s">
        <v>1014</v>
      </c>
      <c r="C463" s="720" t="s">
        <v>1010</v>
      </c>
      <c r="D463" s="692" t="s">
        <v>128</v>
      </c>
      <c r="E463" s="721"/>
      <c r="F463" s="692"/>
      <c r="G463" s="723">
        <v>650000</v>
      </c>
      <c r="H463" s="722">
        <v>650000</v>
      </c>
      <c r="I463" s="198">
        <v>0</v>
      </c>
      <c r="J463" s="128"/>
    </row>
    <row r="464" spans="1:10" ht="15" customHeight="1" thickBot="1" x14ac:dyDescent="0.3">
      <c r="A464" s="810"/>
      <c r="B464" s="702" t="s">
        <v>1015</v>
      </c>
      <c r="C464" s="703" t="s">
        <v>1020</v>
      </c>
      <c r="D464" s="699" t="s">
        <v>128</v>
      </c>
      <c r="E464" s="692" t="s">
        <v>28</v>
      </c>
      <c r="F464" s="700"/>
      <c r="G464" s="706">
        <v>1220000</v>
      </c>
      <c r="H464" s="701">
        <v>1220000</v>
      </c>
      <c r="I464" s="198"/>
      <c r="J464" s="128"/>
    </row>
    <row r="465" spans="2:10" ht="15" customHeight="1" thickBot="1" x14ac:dyDescent="0.3">
      <c r="B465" s="347" t="s">
        <v>779</v>
      </c>
      <c r="C465" s="348" t="s">
        <v>780</v>
      </c>
      <c r="D465" s="338"/>
      <c r="E465" s="339"/>
      <c r="F465" s="340"/>
      <c r="G465" s="352">
        <f>SUM(G466:G477)</f>
        <v>44637200</v>
      </c>
      <c r="H465" s="341">
        <f>SUM(H466:H477)</f>
        <v>44637200</v>
      </c>
      <c r="I465" s="342">
        <f>SUM(I498:I498)</f>
        <v>0</v>
      </c>
      <c r="J465" s="343"/>
    </row>
    <row r="466" spans="2:10" ht="15" customHeight="1" x14ac:dyDescent="0.25">
      <c r="B466" s="845" t="s">
        <v>781</v>
      </c>
      <c r="C466" s="846" t="s">
        <v>782</v>
      </c>
      <c r="D466" s="847" t="s">
        <v>115</v>
      </c>
      <c r="E466" s="705" t="s">
        <v>230</v>
      </c>
      <c r="F466" s="705"/>
      <c r="G466" s="706">
        <f>H466+H467</f>
        <v>8857200</v>
      </c>
      <c r="H466" s="848">
        <v>5000000</v>
      </c>
      <c r="I466" s="304">
        <v>0</v>
      </c>
      <c r="J466" s="309"/>
    </row>
    <row r="467" spans="2:10" ht="15" customHeight="1" thickBot="1" x14ac:dyDescent="0.3">
      <c r="B467" s="824"/>
      <c r="C467" s="825" t="s">
        <v>941</v>
      </c>
      <c r="D467" s="826" t="s">
        <v>115</v>
      </c>
      <c r="E467" s="732" t="s">
        <v>230</v>
      </c>
      <c r="F467" s="732"/>
      <c r="G467" s="761"/>
      <c r="H467" s="827">
        <v>3857200</v>
      </c>
      <c r="I467" s="580"/>
      <c r="J467" s="591"/>
    </row>
    <row r="468" spans="2:10" ht="15" customHeight="1" x14ac:dyDescent="0.25">
      <c r="B468" s="314" t="s">
        <v>783</v>
      </c>
      <c r="C468" s="823" t="s">
        <v>784</v>
      </c>
      <c r="D468" s="201" t="s">
        <v>128</v>
      </c>
      <c r="E468" s="207"/>
      <c r="F468" s="207"/>
      <c r="G468" s="379">
        <v>0</v>
      </c>
      <c r="H468" s="208">
        <v>0</v>
      </c>
      <c r="I468" s="304">
        <v>0</v>
      </c>
      <c r="J468" s="309"/>
    </row>
    <row r="469" spans="2:10" ht="15" customHeight="1" x14ac:dyDescent="0.25">
      <c r="B469" s="313" t="s">
        <v>785</v>
      </c>
      <c r="C469" s="240" t="s">
        <v>786</v>
      </c>
      <c r="D469" s="13" t="s">
        <v>697</v>
      </c>
      <c r="E469" s="22" t="s">
        <v>787</v>
      </c>
      <c r="F469" s="22"/>
      <c r="G469" s="382">
        <f>H469</f>
        <v>5200000</v>
      </c>
      <c r="H469" s="215">
        <v>5200000</v>
      </c>
      <c r="I469" s="305">
        <v>0</v>
      </c>
      <c r="J469" s="121"/>
    </row>
    <row r="470" spans="2:10" ht="15" customHeight="1" thickBot="1" x14ac:dyDescent="0.3">
      <c r="B470" s="354" t="s">
        <v>788</v>
      </c>
      <c r="C470" s="364" t="s">
        <v>789</v>
      </c>
      <c r="D470" s="49" t="s">
        <v>697</v>
      </c>
      <c r="E470" s="55" t="s">
        <v>790</v>
      </c>
      <c r="F470" s="49"/>
      <c r="G470" s="399">
        <f>H470</f>
        <v>3550000</v>
      </c>
      <c r="H470" s="284">
        <v>3550000</v>
      </c>
      <c r="I470" s="573">
        <v>0</v>
      </c>
      <c r="J470" s="144"/>
    </row>
    <row r="471" spans="2:10" ht="15" customHeight="1" x14ac:dyDescent="0.25">
      <c r="B471" s="605" t="s">
        <v>791</v>
      </c>
      <c r="C471" s="577" t="s">
        <v>792</v>
      </c>
      <c r="D471" s="518" t="s">
        <v>697</v>
      </c>
      <c r="E471" s="518" t="s">
        <v>793</v>
      </c>
      <c r="F471" s="518"/>
      <c r="G471" s="519">
        <f>H471+H472+H473</f>
        <v>6730000</v>
      </c>
      <c r="H471" s="520">
        <v>4345000</v>
      </c>
      <c r="I471" s="578">
        <v>0</v>
      </c>
      <c r="J471" s="589"/>
    </row>
    <row r="472" spans="2:10" ht="15" customHeight="1" x14ac:dyDescent="0.25">
      <c r="B472" s="500"/>
      <c r="C472" s="492" t="s">
        <v>912</v>
      </c>
      <c r="D472" s="464"/>
      <c r="E472" s="464"/>
      <c r="F472" s="464"/>
      <c r="G472" s="486"/>
      <c r="H472" s="480">
        <v>1385000</v>
      </c>
      <c r="I472" s="305">
        <v>0</v>
      </c>
      <c r="J472" s="121"/>
    </row>
    <row r="473" spans="2:10" ht="15" customHeight="1" thickBot="1" x14ac:dyDescent="0.3">
      <c r="B473" s="606"/>
      <c r="C473" s="569" t="s">
        <v>890</v>
      </c>
      <c r="D473" s="523"/>
      <c r="E473" s="523"/>
      <c r="F473" s="523"/>
      <c r="G473" s="524"/>
      <c r="H473" s="579">
        <v>1000000</v>
      </c>
      <c r="I473" s="580">
        <v>0</v>
      </c>
      <c r="J473" s="591"/>
    </row>
    <row r="474" spans="2:10" ht="15" customHeight="1" x14ac:dyDescent="0.25">
      <c r="B474" s="574" t="s">
        <v>794</v>
      </c>
      <c r="C474" s="575" t="s">
        <v>795</v>
      </c>
      <c r="D474" s="173" t="s">
        <v>709</v>
      </c>
      <c r="E474" s="301" t="s">
        <v>710</v>
      </c>
      <c r="F474" s="173"/>
      <c r="G474" s="576">
        <v>18000000</v>
      </c>
      <c r="H474" s="297">
        <v>18000000</v>
      </c>
      <c r="I474" s="304">
        <v>0</v>
      </c>
      <c r="J474" s="309"/>
    </row>
    <row r="475" spans="2:10" ht="15" customHeight="1" x14ac:dyDescent="0.25">
      <c r="B475" s="726" t="s">
        <v>796</v>
      </c>
      <c r="C475" s="727" t="s">
        <v>999</v>
      </c>
      <c r="D475" s="12" t="s">
        <v>732</v>
      </c>
      <c r="E475" s="250" t="s">
        <v>733</v>
      </c>
      <c r="F475" s="202"/>
      <c r="G475" s="382">
        <v>1000000</v>
      </c>
      <c r="H475" s="215">
        <v>1000000</v>
      </c>
      <c r="I475" s="305">
        <v>0</v>
      </c>
      <c r="J475" s="121"/>
    </row>
    <row r="476" spans="2:10" ht="15" customHeight="1" x14ac:dyDescent="0.25">
      <c r="B476" s="351" t="s">
        <v>797</v>
      </c>
      <c r="C476" s="353" t="s">
        <v>132</v>
      </c>
      <c r="D476" s="12" t="s">
        <v>798</v>
      </c>
      <c r="E476" s="253" t="s">
        <v>799</v>
      </c>
      <c r="F476" s="49"/>
      <c r="G476" s="438">
        <v>100000</v>
      </c>
      <c r="H476" s="306">
        <v>100000</v>
      </c>
      <c r="I476" s="305">
        <v>0</v>
      </c>
      <c r="J476" s="121"/>
    </row>
    <row r="477" spans="2:10" ht="15" customHeight="1" thickBot="1" x14ac:dyDescent="0.3">
      <c r="B477" s="457" t="s">
        <v>813</v>
      </c>
      <c r="C477" s="458" t="s">
        <v>729</v>
      </c>
      <c r="D477" s="12" t="s">
        <v>709</v>
      </c>
      <c r="E477" s="250" t="s">
        <v>710</v>
      </c>
      <c r="F477" s="12"/>
      <c r="G477" s="437">
        <v>1200000</v>
      </c>
      <c r="H477" s="294">
        <v>1200000</v>
      </c>
      <c r="I477" s="305">
        <v>0</v>
      </c>
      <c r="J477" s="121"/>
    </row>
    <row r="478" spans="2:10" ht="27" customHeight="1" thickBot="1" x14ac:dyDescent="0.3">
      <c r="B478" s="440" t="s">
        <v>133</v>
      </c>
      <c r="C478" s="441" t="s">
        <v>134</v>
      </c>
      <c r="D478" s="89"/>
      <c r="E478" s="89"/>
      <c r="F478" s="90"/>
      <c r="G478" s="374">
        <f>SUM(G479:G479)</f>
        <v>0</v>
      </c>
      <c r="H478" s="35">
        <f>SUM(H479:H479)</f>
        <v>0</v>
      </c>
      <c r="I478" s="36">
        <f>SUM(I479:I479)</f>
        <v>0</v>
      </c>
      <c r="J478" s="138"/>
    </row>
    <row r="479" spans="2:10" ht="15" customHeight="1" thickBot="1" x14ac:dyDescent="0.3">
      <c r="B479" s="446"/>
      <c r="C479" s="442" t="s">
        <v>135</v>
      </c>
      <c r="D479" s="142"/>
      <c r="E479" s="8"/>
      <c r="F479" s="154"/>
      <c r="G479" s="439">
        <f>H479+I479</f>
        <v>0</v>
      </c>
      <c r="H479" s="155">
        <v>0</v>
      </c>
      <c r="I479" s="156">
        <v>0</v>
      </c>
      <c r="J479" s="157"/>
    </row>
    <row r="480" spans="2:10" ht="15" customHeight="1" thickBot="1" x14ac:dyDescent="0.3">
      <c r="B480" s="447" t="s">
        <v>136</v>
      </c>
      <c r="C480" s="386" t="s">
        <v>137</v>
      </c>
      <c r="D480" s="89"/>
      <c r="E480" s="91"/>
      <c r="F480" s="92"/>
      <c r="G480" s="374">
        <f>SUM(G481:G484)</f>
        <v>485000000</v>
      </c>
      <c r="H480" s="35">
        <f>SUM(H481:H484)</f>
        <v>485000000</v>
      </c>
      <c r="I480" s="36">
        <f>SUM(I481:I481)</f>
        <v>0</v>
      </c>
      <c r="J480" s="138"/>
    </row>
    <row r="481" spans="2:10" ht="15" customHeight="1" x14ac:dyDescent="0.25">
      <c r="B481" s="448" t="s">
        <v>138</v>
      </c>
      <c r="C481" s="443" t="s">
        <v>139</v>
      </c>
      <c r="D481" s="93"/>
      <c r="E481" s="94"/>
      <c r="F481" s="95"/>
      <c r="G481" s="376">
        <f>H481</f>
        <v>340000000</v>
      </c>
      <c r="H481" s="46">
        <v>340000000</v>
      </c>
      <c r="I481" s="96">
        <v>0</v>
      </c>
      <c r="J481" s="158"/>
    </row>
    <row r="482" spans="2:10" ht="15" customHeight="1" x14ac:dyDescent="0.25">
      <c r="B482" s="350" t="s">
        <v>140</v>
      </c>
      <c r="C482" s="444" t="s">
        <v>22</v>
      </c>
      <c r="D482" s="66"/>
      <c r="E482" s="12"/>
      <c r="F482" s="22"/>
      <c r="G482" s="377">
        <f>H482</f>
        <v>145000000</v>
      </c>
      <c r="H482" s="45">
        <v>145000000</v>
      </c>
      <c r="I482" s="24">
        <v>0</v>
      </c>
      <c r="J482" s="128"/>
    </row>
    <row r="483" spans="2:10" ht="15" customHeight="1" x14ac:dyDescent="0.25">
      <c r="B483" s="350" t="s">
        <v>141</v>
      </c>
      <c r="C483" s="419" t="s">
        <v>238</v>
      </c>
      <c r="D483" s="85"/>
      <c r="E483" s="97"/>
      <c r="F483" s="97"/>
      <c r="G483" s="377">
        <v>0</v>
      </c>
      <c r="H483" s="45">
        <v>0</v>
      </c>
      <c r="I483" s="24"/>
      <c r="J483" s="159"/>
    </row>
    <row r="484" spans="2:10" ht="15" customHeight="1" thickBot="1" x14ac:dyDescent="0.3">
      <c r="B484" s="350" t="s">
        <v>142</v>
      </c>
      <c r="C484" s="419" t="s">
        <v>239</v>
      </c>
      <c r="D484" s="85"/>
      <c r="E484" s="97"/>
      <c r="F484" s="97"/>
      <c r="G484" s="377">
        <v>0</v>
      </c>
      <c r="H484" s="45">
        <v>0</v>
      </c>
      <c r="I484" s="24"/>
      <c r="J484" s="159"/>
    </row>
    <row r="485" spans="2:10" ht="15" customHeight="1" thickBot="1" x14ac:dyDescent="0.3">
      <c r="B485" s="449"/>
      <c r="C485" s="445" t="s">
        <v>143</v>
      </c>
      <c r="D485" s="98"/>
      <c r="E485" s="98"/>
      <c r="F485" s="99"/>
      <c r="G485" s="451">
        <f>G21+G62+G372+G478+G480+G334</f>
        <v>1496972939</v>
      </c>
      <c r="H485" s="26">
        <f>H21+H62+H372+H478+H480+H334</f>
        <v>1137880548</v>
      </c>
      <c r="I485" s="100">
        <f>I21+I62+I373+I478+I480</f>
        <v>360130291</v>
      </c>
      <c r="J485" s="135"/>
    </row>
    <row r="486" spans="2:10" ht="15" customHeight="1" thickBot="1" x14ac:dyDescent="0.3">
      <c r="B486" s="392"/>
      <c r="C486" s="387" t="s">
        <v>144</v>
      </c>
      <c r="D486" s="101"/>
      <c r="E486" s="101"/>
      <c r="F486" s="102"/>
      <c r="G486" s="375">
        <f>G16</f>
        <v>1500022209</v>
      </c>
      <c r="H486" s="40">
        <f>G6</f>
        <v>1139891918</v>
      </c>
      <c r="I486" s="41">
        <f>G15</f>
        <v>360130291</v>
      </c>
      <c r="J486" s="139"/>
    </row>
    <row r="487" spans="2:10" ht="15" customHeight="1" thickBot="1" x14ac:dyDescent="0.3">
      <c r="B487" s="103" t="s">
        <v>145</v>
      </c>
      <c r="C487" s="104" t="s">
        <v>803</v>
      </c>
      <c r="D487" s="105"/>
      <c r="E487" s="106"/>
      <c r="F487" s="107"/>
      <c r="G487" s="362">
        <f>G486-G485</f>
        <v>3049270</v>
      </c>
      <c r="H487" s="108">
        <f>H486-H485</f>
        <v>2011370</v>
      </c>
      <c r="I487" s="109">
        <f>I486-I485</f>
        <v>0</v>
      </c>
      <c r="J487" s="160"/>
    </row>
    <row r="488" spans="2:10" ht="15" customHeight="1" thickBot="1" x14ac:dyDescent="0.3">
      <c r="B488" s="161"/>
      <c r="C488" s="162"/>
      <c r="D488" s="163"/>
      <c r="E488" s="164"/>
      <c r="F488" s="165"/>
      <c r="G488" s="452"/>
      <c r="H488" s="166"/>
      <c r="I488" s="167"/>
      <c r="J488" s="168"/>
    </row>
    <row r="489" spans="2:10" ht="15" customHeight="1" x14ac:dyDescent="0.25"/>
    <row r="490" spans="2:10" ht="15" customHeight="1" x14ac:dyDescent="0.25">
      <c r="C490" s="111" t="s">
        <v>1001</v>
      </c>
      <c r="H490" s="114"/>
    </row>
    <row r="491" spans="2:10" ht="15" customHeight="1" x14ac:dyDescent="0.25">
      <c r="H491" s="114"/>
    </row>
    <row r="492" spans="2:10" ht="15" customHeight="1" x14ac:dyDescent="0.25">
      <c r="C492" s="111" t="s">
        <v>251</v>
      </c>
      <c r="E492" s="196" t="s">
        <v>240</v>
      </c>
      <c r="H492" s="197" t="s">
        <v>241</v>
      </c>
    </row>
    <row r="493" spans="2:10" ht="15" customHeight="1" x14ac:dyDescent="0.25">
      <c r="C493" s="111" t="s">
        <v>242</v>
      </c>
      <c r="E493" s="111"/>
      <c r="F493" s="849" t="s">
        <v>1000</v>
      </c>
      <c r="G493" s="850"/>
      <c r="I493" s="851" t="s">
        <v>1002</v>
      </c>
      <c r="J493" s="850"/>
    </row>
    <row r="494" spans="2:10" ht="15" customHeight="1" x14ac:dyDescent="0.25">
      <c r="C494" s="111" t="s">
        <v>800</v>
      </c>
      <c r="F494" s="850"/>
      <c r="G494" s="850"/>
      <c r="H494" s="116"/>
      <c r="I494" s="850"/>
      <c r="J494" s="850"/>
    </row>
    <row r="495" spans="2:10" x14ac:dyDescent="0.25">
      <c r="H495" s="117"/>
    </row>
    <row r="497" spans="8:8" x14ac:dyDescent="0.25">
      <c r="H497" s="115"/>
    </row>
    <row r="498" spans="8:8" x14ac:dyDescent="0.25">
      <c r="H498" s="117"/>
    </row>
    <row r="500" spans="8:8" x14ac:dyDescent="0.25">
      <c r="H500" s="115"/>
    </row>
  </sheetData>
  <mergeCells count="6">
    <mergeCell ref="F493:G494"/>
    <mergeCell ref="I493:J494"/>
    <mergeCell ref="B1:J1"/>
    <mergeCell ref="C18:J18"/>
    <mergeCell ref="C19:G19"/>
    <mergeCell ref="H19:J19"/>
  </mergeCells>
  <phoneticPr fontId="19" type="noConversion"/>
  <pageMargins left="0.31496062992125984" right="0.11811023622047245" top="0.39370078740157483" bottom="0.39370078740157483" header="0.11811023622047245" footer="0.11811023622047245"/>
  <pageSetup paperSize="9" scale="79" orientation="landscape" r:id="rId1"/>
  <headerFooter>
    <oddHeader>&amp;CInvestiční plán 2017&amp;R2. AKTUALIZACE</oddHeader>
    <oddFooter>&amp;CStránka &amp;P z &amp;N</oddFooter>
  </headerFooter>
  <rowBreaks count="12" manualBreakCount="12">
    <brk id="39" max="9" man="1"/>
    <brk id="80" max="9" man="1"/>
    <brk id="119" max="9" man="1"/>
    <brk id="161" max="9" man="1"/>
    <brk id="203" max="9" man="1"/>
    <brk id="242" max="9" man="1"/>
    <brk id="282" max="9" man="1"/>
    <brk id="320" max="9" man="1"/>
    <brk id="357" max="9" man="1"/>
    <brk id="395" max="9" man="1"/>
    <brk id="438" max="9" man="1"/>
    <brk id="47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Vlčková Renáta, Ing.</cp:lastModifiedBy>
  <cp:lastPrinted>2017-09-13T06:35:38Z</cp:lastPrinted>
  <dcterms:created xsi:type="dcterms:W3CDTF">2015-12-08T12:41:05Z</dcterms:created>
  <dcterms:modified xsi:type="dcterms:W3CDTF">2017-09-13T07:05:38Z</dcterms:modified>
</cp:coreProperties>
</file>