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INVESTICE FNOL\2018\Nové položky 2018\OBN\"/>
    </mc:Choice>
  </mc:AlternateContent>
  <bookViews>
    <workbookView xWindow="0" yWindow="0" windowWidth="15285" windowHeight="12660" activeTab="1"/>
  </bookViews>
  <sheets>
    <sheet name="List1" sheetId="1" r:id="rId1"/>
    <sheet name="List2" sheetId="2" r:id="rId2"/>
  </sheets>
  <calcPr calcId="152511"/>
</workbook>
</file>

<file path=xl/calcChain.xml><?xml version="1.0" encoding="utf-8"?>
<calcChain xmlns="http://schemas.openxmlformats.org/spreadsheetml/2006/main">
  <c r="G19" i="2" l="1"/>
  <c r="G20" i="2"/>
  <c r="G378" i="1"/>
  <c r="G377" i="1"/>
  <c r="G375" i="1"/>
  <c r="I374" i="1"/>
  <c r="H374" i="1"/>
  <c r="H302" i="1"/>
  <c r="G372" i="1"/>
  <c r="H369" i="1"/>
  <c r="H368" i="1"/>
  <c r="H367" i="1"/>
  <c r="H366" i="1"/>
  <c r="H365" i="1"/>
  <c r="H364" i="1"/>
  <c r="H363" i="1"/>
  <c r="H362" i="1"/>
  <c r="H361" i="1"/>
  <c r="H360" i="1"/>
  <c r="H359" i="1"/>
  <c r="G358" i="1"/>
  <c r="H356" i="1"/>
  <c r="H355" i="1"/>
  <c r="H354" i="1"/>
  <c r="G353" i="1"/>
  <c r="G352" i="1"/>
  <c r="G332" i="1"/>
  <c r="G331" i="1"/>
  <c r="G330" i="1"/>
  <c r="G329" i="1"/>
  <c r="G328" i="1"/>
  <c r="G326" i="1"/>
  <c r="G325" i="1"/>
  <c r="G324" i="1"/>
  <c r="G323" i="1"/>
  <c r="G320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282" i="1"/>
  <c r="H282" i="1"/>
  <c r="I292" i="1"/>
  <c r="H292" i="1"/>
  <c r="G292" i="1"/>
  <c r="G280" i="1"/>
  <c r="G279" i="1"/>
  <c r="G278" i="1"/>
  <c r="G277" i="1"/>
  <c r="G276" i="1"/>
  <c r="G275" i="1"/>
  <c r="G274" i="1"/>
  <c r="G273" i="1"/>
  <c r="G272" i="1"/>
  <c r="G269" i="1"/>
  <c r="G268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H261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H167" i="1"/>
  <c r="I54" i="1"/>
  <c r="G126" i="1"/>
  <c r="G116" i="1"/>
  <c r="G110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3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2" i="1"/>
  <c r="G51" i="1"/>
  <c r="G50" i="1"/>
  <c r="G49" i="1"/>
  <c r="G48" i="1"/>
  <c r="G47" i="1"/>
  <c r="G46" i="1"/>
  <c r="G45" i="1"/>
  <c r="G44" i="1"/>
  <c r="G42" i="1"/>
  <c r="G41" i="1"/>
  <c r="G36" i="1"/>
  <c r="G35" i="1"/>
  <c r="G34" i="1"/>
  <c r="G33" i="1"/>
  <c r="G32" i="1"/>
  <c r="G31" i="1"/>
  <c r="G30" i="1"/>
  <c r="G29" i="1"/>
  <c r="G26" i="1"/>
  <c r="G25" i="1"/>
  <c r="G23" i="1"/>
  <c r="G374" i="1" l="1"/>
  <c r="G302" i="1"/>
  <c r="I267" i="1"/>
  <c r="I132" i="1"/>
  <c r="I167" i="1"/>
  <c r="I261" i="1"/>
  <c r="I22" i="1"/>
  <c r="I28" i="1"/>
  <c r="I38" i="1"/>
  <c r="I384" i="1"/>
  <c r="I386" i="1"/>
  <c r="H267" i="1"/>
  <c r="H266" i="1" s="1"/>
  <c r="J261" i="1"/>
  <c r="H54" i="1"/>
  <c r="H38" i="1"/>
  <c r="H28" i="1"/>
  <c r="G40" i="1"/>
  <c r="G39" i="1"/>
  <c r="H22" i="1"/>
  <c r="G6" i="1"/>
  <c r="H393" i="1" s="1"/>
  <c r="G396" i="1"/>
  <c r="G388" i="1"/>
  <c r="G387" i="1"/>
  <c r="H386" i="1"/>
  <c r="G385" i="1"/>
  <c r="G384" i="1" s="1"/>
  <c r="H384" i="1"/>
  <c r="I282" i="1"/>
  <c r="H132" i="1"/>
  <c r="G261" i="1" l="1"/>
  <c r="G167" i="1"/>
  <c r="G386" i="1"/>
  <c r="H53" i="1"/>
  <c r="I21" i="1"/>
  <c r="G267" i="1"/>
  <c r="G266" i="1" s="1"/>
  <c r="H21" i="1"/>
  <c r="G28" i="1"/>
  <c r="G22" i="1"/>
  <c r="G38" i="1"/>
  <c r="G132" i="1"/>
  <c r="I53" i="1"/>
  <c r="G54" i="1"/>
  <c r="I392" i="1" l="1"/>
  <c r="G21" i="1"/>
  <c r="G53" i="1"/>
  <c r="G14" i="1"/>
  <c r="G15" i="1" s="1"/>
  <c r="G393" i="1" s="1"/>
  <c r="I393" i="1" l="1"/>
  <c r="I395" i="1" s="1"/>
  <c r="I396" i="1" s="1"/>
  <c r="H322" i="1"/>
  <c r="H301" i="1" s="1"/>
  <c r="H392" i="1" s="1"/>
  <c r="H395" i="1" s="1"/>
  <c r="G327" i="1"/>
  <c r="G322" i="1" l="1"/>
  <c r="G301" i="1" s="1"/>
  <c r="G392" i="1" s="1"/>
  <c r="G395" i="1" s="1"/>
  <c r="K328" i="1"/>
  <c r="L328" i="1" s="1"/>
</calcChain>
</file>

<file path=xl/sharedStrings.xml><?xml version="1.0" encoding="utf-8"?>
<sst xmlns="http://schemas.openxmlformats.org/spreadsheetml/2006/main" count="1513" uniqueCount="860">
  <si>
    <t>A.1</t>
  </si>
  <si>
    <t>Vlastní zdroje celkem:</t>
  </si>
  <si>
    <t>Zdroje</t>
  </si>
  <si>
    <t>A.2</t>
  </si>
  <si>
    <t>Cizí zdroje celkem:</t>
  </si>
  <si>
    <t>A.</t>
  </si>
  <si>
    <t>B.</t>
  </si>
  <si>
    <t>Čerpání celkem:</t>
  </si>
  <si>
    <t>Pořízení investic</t>
  </si>
  <si>
    <t>Finanční krytí investic</t>
  </si>
  <si>
    <t>Předmět plnění</t>
  </si>
  <si>
    <t>Správce kapitoly</t>
  </si>
  <si>
    <t>Příjemce investice (uživatel)</t>
  </si>
  <si>
    <t>Počet kusů</t>
  </si>
  <si>
    <t>Předpokládaná cena investice</t>
  </si>
  <si>
    <t>Podíl vlastních zdrojů</t>
  </si>
  <si>
    <t>Podíl cizích zdrojů</t>
  </si>
  <si>
    <t>Zdroj cizího krytí</t>
  </si>
  <si>
    <t>1.</t>
  </si>
  <si>
    <t>Infrastruktura FNOL</t>
  </si>
  <si>
    <t>IN</t>
  </si>
  <si>
    <t>OKB</t>
  </si>
  <si>
    <t>Novostavba 2. IK  + geriatrie</t>
  </si>
  <si>
    <t>2.IK</t>
  </si>
  <si>
    <t>ONKO</t>
  </si>
  <si>
    <t>areál</t>
  </si>
  <si>
    <t>LEK</t>
  </si>
  <si>
    <t>NEU</t>
  </si>
  <si>
    <t>DK</t>
  </si>
  <si>
    <t>RTG</t>
  </si>
  <si>
    <t>PLIC</t>
  </si>
  <si>
    <t>STRAV</t>
  </si>
  <si>
    <t>1.2.</t>
  </si>
  <si>
    <t>SÚ vstupního traktu budovy "J"</t>
  </si>
  <si>
    <t>KNM</t>
  </si>
  <si>
    <t>Úprava prostor laboratoře pro neimplantační diagnos.</t>
  </si>
  <si>
    <t>2.</t>
  </si>
  <si>
    <t>Zdravotní technika</t>
  </si>
  <si>
    <t>2.1</t>
  </si>
  <si>
    <t>NLP</t>
  </si>
  <si>
    <t>ORL</t>
  </si>
  <si>
    <t>IMUNO</t>
  </si>
  <si>
    <t>URGENT</t>
  </si>
  <si>
    <t>TO</t>
  </si>
  <si>
    <t>NCHIR</t>
  </si>
  <si>
    <t>ORTOP</t>
  </si>
  <si>
    <t>UROL</t>
  </si>
  <si>
    <t>Defibrilátor</t>
  </si>
  <si>
    <t>IPCHO</t>
  </si>
  <si>
    <t>PATOL</t>
  </si>
  <si>
    <t>GEN</t>
  </si>
  <si>
    <t>TRAUMA</t>
  </si>
  <si>
    <t>2.2</t>
  </si>
  <si>
    <t>Zdravotní technika - nové kapacity</t>
  </si>
  <si>
    <t>Systém fixační pro omezení pohybů bránice v průběhu radioterapie</t>
  </si>
  <si>
    <t>Systém pro kontrolu dýchání v průběhu radioterapie</t>
  </si>
  <si>
    <t>GER</t>
  </si>
  <si>
    <t xml:space="preserve">Mikrovrtačka -Kraniotomický set </t>
  </si>
  <si>
    <t>Zařízení lavážní pro HIPEC</t>
  </si>
  <si>
    <t>1.CHIR</t>
  </si>
  <si>
    <t>Digitální pojízdný RTG přístroj</t>
  </si>
  <si>
    <t>Lednice laboratorní</t>
  </si>
  <si>
    <t>MIKRO</t>
  </si>
  <si>
    <t>Souprava endoskopická Olympus</t>
  </si>
  <si>
    <t>Náhledový monitor</t>
  </si>
  <si>
    <t>Insuflátor CO2</t>
  </si>
  <si>
    <t>2.2.21</t>
  </si>
  <si>
    <t>Pumpa proplachovací</t>
  </si>
  <si>
    <t>2.2.22</t>
  </si>
  <si>
    <t>Elektrokoagulace</t>
  </si>
  <si>
    <t>Skříň stíněná na odpad ( vratné generátory)</t>
  </si>
  <si>
    <t>Detektor studnový scilantační</t>
  </si>
  <si>
    <t>Chlazení cirkulačního okruhu Aq.Purificata</t>
  </si>
  <si>
    <t>2.3.</t>
  </si>
  <si>
    <t>Zdravotní technika - prostá reprodukce</t>
  </si>
  <si>
    <t>Přístroj pro komplexní funkčí vyšetření plic</t>
  </si>
  <si>
    <t>3.IK</t>
  </si>
  <si>
    <t>KOZNI</t>
  </si>
  <si>
    <t>OCNI</t>
  </si>
  <si>
    <t>Mikroskop operační - Upgrade operačního mikroskopu Zeiss Pentero</t>
  </si>
  <si>
    <t>Endoskopická sestava</t>
  </si>
  <si>
    <t>Cystoskop rigidní 21</t>
  </si>
  <si>
    <t>Cystoskop rigidní 21 č.1</t>
  </si>
  <si>
    <t xml:space="preserve">Cystoskop rigidní 17,5   č.1 </t>
  </si>
  <si>
    <t xml:space="preserve">Cystoskop rigidní 17,5   č.2 </t>
  </si>
  <si>
    <t>Ultrazvuk pro mamografické pracoviště</t>
  </si>
  <si>
    <t>Ventilátor plicní</t>
  </si>
  <si>
    <t>KARIM</t>
  </si>
  <si>
    <t>Chromatograf plynový s hmotnostním spektrometrem</t>
  </si>
  <si>
    <t xml:space="preserve">Mrazák laboratorní </t>
  </si>
  <si>
    <t>Defibrilátor s možností transtorakální kardiostimulace</t>
  </si>
  <si>
    <t xml:space="preserve">Monitorovací systém centrální </t>
  </si>
  <si>
    <t xml:space="preserve">Monitor životních funkcí </t>
  </si>
  <si>
    <t>Video EEG</t>
  </si>
  <si>
    <t>EEG přístroj</t>
  </si>
  <si>
    <t>ALG</t>
  </si>
  <si>
    <t>3.</t>
  </si>
  <si>
    <t>Výpočetní technika - UIT</t>
  </si>
  <si>
    <t>3.1.</t>
  </si>
  <si>
    <t>UIT - Převod nerealizovaných investic z roku 2015</t>
  </si>
  <si>
    <t>UIT</t>
  </si>
  <si>
    <t>3.2.</t>
  </si>
  <si>
    <t>UIT - Zabezpečení infrastruktury 2016</t>
  </si>
  <si>
    <t>3.2.1.</t>
  </si>
  <si>
    <t>RTG diagnostické stanice</t>
  </si>
  <si>
    <t>3.2.3.</t>
  </si>
  <si>
    <t>Síťová infrastruktura</t>
  </si>
  <si>
    <t>3.2.4.</t>
  </si>
  <si>
    <t>3.2.5.</t>
  </si>
  <si>
    <t>HW infrastruktura</t>
  </si>
  <si>
    <t>3.2.6.</t>
  </si>
  <si>
    <t>Archivní úložiště</t>
  </si>
  <si>
    <t>3.2.7.</t>
  </si>
  <si>
    <t>IDM - modul jmenovky</t>
  </si>
  <si>
    <t>3.2.8.</t>
  </si>
  <si>
    <t>3.2.10.</t>
  </si>
  <si>
    <t>SW - Informační systémy</t>
  </si>
  <si>
    <t>3.2.12.</t>
  </si>
  <si>
    <t>Technické zhodnocení nehmotného majetku</t>
  </si>
  <si>
    <t>4.</t>
  </si>
  <si>
    <t>Ostatní investice</t>
  </si>
  <si>
    <t>4.1.</t>
  </si>
  <si>
    <t>EN</t>
  </si>
  <si>
    <t>DOPR</t>
  </si>
  <si>
    <t>4.1.3.</t>
  </si>
  <si>
    <t>4.1.4.</t>
  </si>
  <si>
    <t>4.1.5.</t>
  </si>
  <si>
    <t>4.1.6.</t>
  </si>
  <si>
    <t>Elektrický varný kotel s automat. mícháním</t>
  </si>
  <si>
    <t>4.1.8.</t>
  </si>
  <si>
    <t>Úprava vlastní výroby studené kuchyně</t>
  </si>
  <si>
    <t>4.1.9.</t>
  </si>
  <si>
    <t>Vytvoření smažícího úseku ve varně</t>
  </si>
  <si>
    <t>4.1.11.</t>
  </si>
  <si>
    <t>Rekonstrukce chladící místrosti na zeleninu</t>
  </si>
  <si>
    <t>OBN</t>
  </si>
  <si>
    <t>Rekonstrukce parního hospodářství</t>
  </si>
  <si>
    <t>Rekonstrukce nouzového osvětlení v areálu</t>
  </si>
  <si>
    <t>Rekonstrukce hlavní rozvodny NN</t>
  </si>
  <si>
    <t>Vybudování unifikovaných shromaždišť odpadů</t>
  </si>
  <si>
    <t>5.</t>
  </si>
  <si>
    <t>Použití FRM - doplňkový zdroj financování oprav a údržby majetku</t>
  </si>
  <si>
    <t>neplánováno</t>
  </si>
  <si>
    <t>6.</t>
  </si>
  <si>
    <t>Investiční program dlouhodobý</t>
  </si>
  <si>
    <t>6.1.</t>
  </si>
  <si>
    <t>Rekonstrukce hlavní budovy Franz Josef (9765)</t>
  </si>
  <si>
    <t>6.2.</t>
  </si>
  <si>
    <t>6.3.</t>
  </si>
  <si>
    <t>6.4.</t>
  </si>
  <si>
    <t>Čerpání celkem</t>
  </si>
  <si>
    <t>Limit FRM</t>
  </si>
  <si>
    <t>7.</t>
  </si>
  <si>
    <t>FNOL</t>
  </si>
  <si>
    <t>KZL</t>
  </si>
  <si>
    <t>MZ</t>
  </si>
  <si>
    <t>1.1.3</t>
  </si>
  <si>
    <t>1.IK</t>
  </si>
  <si>
    <t>1.1.10</t>
  </si>
  <si>
    <t>ORT</t>
  </si>
  <si>
    <t>1.2.21.</t>
  </si>
  <si>
    <t>Rekonstrukce výtahů</t>
  </si>
  <si>
    <t>1.2.32.</t>
  </si>
  <si>
    <t>1.2.41.</t>
  </si>
  <si>
    <t>1.2.42.</t>
  </si>
  <si>
    <t>1.2.43.</t>
  </si>
  <si>
    <t>1.2.45</t>
  </si>
  <si>
    <t>1.2.46</t>
  </si>
  <si>
    <t>1.2.48</t>
  </si>
  <si>
    <t>SÚ budovy D2 - zřízení NIP a DIOP</t>
  </si>
  <si>
    <t>1.3.</t>
  </si>
  <si>
    <t>Investiční akce dlouhodobé - rozpracované</t>
  </si>
  <si>
    <t>1.3.1.</t>
  </si>
  <si>
    <t>FJ / příprava PD</t>
  </si>
  <si>
    <t>FJ</t>
  </si>
  <si>
    <t>1.3.2.</t>
  </si>
  <si>
    <t>1.3.3.</t>
  </si>
  <si>
    <r>
      <t xml:space="preserve">Národní telemedicínské centrum - </t>
    </r>
    <r>
      <rPr>
        <b/>
        <sz val="9"/>
        <rFont val="Tahoma"/>
        <family val="2"/>
        <charset val="238"/>
      </rPr>
      <t>NTMC</t>
    </r>
  </si>
  <si>
    <t>2.1.28</t>
  </si>
  <si>
    <t>Dorozumívací zaříz. PACIENT- SESTRA</t>
  </si>
  <si>
    <t>COSS</t>
  </si>
  <si>
    <t>PORGYN</t>
  </si>
  <si>
    <t>SOUD</t>
  </si>
  <si>
    <t>Monitor vitálních funkcí</t>
  </si>
  <si>
    <t>2.3.56</t>
  </si>
  <si>
    <t>Lis tabletovací</t>
  </si>
  <si>
    <t>2. IK</t>
  </si>
  <si>
    <t>2.3.93</t>
  </si>
  <si>
    <t>Box laminární</t>
  </si>
  <si>
    <t>Odstředivka laboratorní</t>
  </si>
  <si>
    <t>2.3.97</t>
  </si>
  <si>
    <t>Ohřívací a zvlhčovací zařízení VAPOTHERM</t>
  </si>
  <si>
    <t>REHAB</t>
  </si>
  <si>
    <t>Přístroj ultrazvukový diagnostický</t>
  </si>
  <si>
    <t>2.2.27</t>
  </si>
  <si>
    <t>2.2.31</t>
  </si>
  <si>
    <t>2.2.32</t>
  </si>
  <si>
    <t>2.2.36</t>
  </si>
  <si>
    <t>2.2.37</t>
  </si>
  <si>
    <t>2.2.38</t>
  </si>
  <si>
    <t>2.2.39</t>
  </si>
  <si>
    <t>2.2.40</t>
  </si>
  <si>
    <t>2.2.41</t>
  </si>
  <si>
    <t>2.2.43</t>
  </si>
  <si>
    <t>2.2.44</t>
  </si>
  <si>
    <t>2.2.47</t>
  </si>
  <si>
    <t>2.3.105</t>
  </si>
  <si>
    <t>2.3.111</t>
  </si>
  <si>
    <t>2.3.112</t>
  </si>
  <si>
    <t>2.3.113</t>
  </si>
  <si>
    <t>2.3.114</t>
  </si>
  <si>
    <t>2.3.115</t>
  </si>
  <si>
    <t>2.3.116</t>
  </si>
  <si>
    <t>2.3.118</t>
  </si>
  <si>
    <t>2.3.119</t>
  </si>
  <si>
    <t>2.3.120</t>
  </si>
  <si>
    <t>2.3.122</t>
  </si>
  <si>
    <t>2.3.125</t>
  </si>
  <si>
    <t>2.3.130</t>
  </si>
  <si>
    <t>2.3.131</t>
  </si>
  <si>
    <t>2.3.132</t>
  </si>
  <si>
    <t>2.3.133</t>
  </si>
  <si>
    <t>2.3.134</t>
  </si>
  <si>
    <t>2.3.136</t>
  </si>
  <si>
    <t>2.3.138</t>
  </si>
  <si>
    <t>2.3.139</t>
  </si>
  <si>
    <t>2.4.</t>
  </si>
  <si>
    <t>Zdravotní technika - bezplatné zápůjčky</t>
  </si>
  <si>
    <t>PCHIR</t>
  </si>
  <si>
    <t>1.3.5</t>
  </si>
  <si>
    <t>Kancelářská VT nad  40. tisíc</t>
  </si>
  <si>
    <t>1.4.5.</t>
  </si>
  <si>
    <t>SW - majetek</t>
  </si>
  <si>
    <t>1.4.8.</t>
  </si>
  <si>
    <t>SW- patologie</t>
  </si>
  <si>
    <t>1.4.9.</t>
  </si>
  <si>
    <t>SW - EFA monitoring</t>
  </si>
  <si>
    <t>Bezpečnostní infrastruktura</t>
  </si>
  <si>
    <t>PROVOZ</t>
  </si>
  <si>
    <t>4.1.16.</t>
  </si>
  <si>
    <t>OHM</t>
  </si>
  <si>
    <t>PD - Celková rekonstrukce  NN trafostanice</t>
  </si>
  <si>
    <t>HOK</t>
  </si>
  <si>
    <t>Rekonstrukce osvětlení ve spisov.archivu pevnůstka</t>
  </si>
  <si>
    <t>pevnůstka</t>
  </si>
  <si>
    <t>Napojení ortopedie - vodovodní přípojka</t>
  </si>
  <si>
    <t>PD -Teplovodní přípojka pro 2. IK a NTMC</t>
  </si>
  <si>
    <t>Národní telemedicínské centrum - NTMC</t>
  </si>
  <si>
    <t>Tkáňová banka</t>
  </si>
  <si>
    <t>Odpovídá:</t>
  </si>
  <si>
    <t>Schválil:</t>
  </si>
  <si>
    <t>Bc. Pavlína Křivková - vedoucí OEF</t>
  </si>
  <si>
    <t>4.1.17.</t>
  </si>
  <si>
    <t>4.1.19.</t>
  </si>
  <si>
    <t>4.1.22.</t>
  </si>
  <si>
    <t>4.1.26.</t>
  </si>
  <si>
    <t>4.1.28.</t>
  </si>
  <si>
    <t>4.1.33.</t>
  </si>
  <si>
    <t>4.1.34.</t>
  </si>
  <si>
    <t>4.1.36.</t>
  </si>
  <si>
    <t xml:space="preserve">Zpracoval: </t>
  </si>
  <si>
    <t>Aleš Kotásek, DiS. Ekonomický náměstek</t>
  </si>
  <si>
    <t xml:space="preserve">doc. MUDr. Roman Havlík, Ph.D. Ředitel </t>
  </si>
  <si>
    <t>OBN - Ostatní investice</t>
  </si>
  <si>
    <t>Investiční plán FN Olomouc na rok 2017</t>
  </si>
  <si>
    <t>PS FRM k 1.1.2017</t>
  </si>
  <si>
    <t>Odpisy - dle odpisového plánu pro rok 2017</t>
  </si>
  <si>
    <t>příděl z HV r. 2016 - FRM</t>
  </si>
  <si>
    <t>IROP - návazná péče</t>
  </si>
  <si>
    <t>MZ ISPROFIN - O rameno + Robot</t>
  </si>
  <si>
    <t>MZ ISPROFIN - Lithotryptor</t>
  </si>
  <si>
    <t>MZ ISPROFIN - KNM</t>
  </si>
  <si>
    <t>MZ ISPROFIN - 2.IK a geriatrie</t>
  </si>
  <si>
    <t>ostatní - dary a protiplnění</t>
  </si>
  <si>
    <t>SÚ centrální endoskopie/JIP 1.IK - pozastávky</t>
  </si>
  <si>
    <t>Potrubní pošta / realizace a  dokončení - pozastávky</t>
  </si>
  <si>
    <t>Vybavení ambulance - pracovní linky - původní částka 400 tis. Kč,  zvýšení položky o 0,9 mil. Kč</t>
  </si>
  <si>
    <t>UCOCH</t>
  </si>
  <si>
    <t>SÚ + PD + realizace ( výtah a zateplení)</t>
  </si>
  <si>
    <t>KTVL</t>
  </si>
  <si>
    <t>IL-51</t>
  </si>
  <si>
    <t>SÚ vchodové části budovy D1 -původně  1. mil Kč</t>
  </si>
  <si>
    <t>1IK</t>
  </si>
  <si>
    <t>IL-52</t>
  </si>
  <si>
    <t>3IK</t>
  </si>
  <si>
    <t>IL-53</t>
  </si>
  <si>
    <t>Úprava prostor KNM ( radiofarmaceutická laboratoř)- navýšení pol. pův. 5 mil.</t>
  </si>
  <si>
    <t>IL-55</t>
  </si>
  <si>
    <t>IL - 69</t>
  </si>
  <si>
    <t>Technické zhodnocení staveb</t>
  </si>
  <si>
    <t>1.2.50.</t>
  </si>
  <si>
    <t>Rekonstrukce výdejny léků v monobloku</t>
  </si>
  <si>
    <t>IL-50</t>
  </si>
  <si>
    <t>1.2.51.</t>
  </si>
  <si>
    <t>IL-65</t>
  </si>
  <si>
    <t xml:space="preserve">PD + SÚ budovy  "P" pro laboratoře HOK </t>
  </si>
  <si>
    <t>NTMC</t>
  </si>
  <si>
    <t>1.3.4.</t>
  </si>
  <si>
    <t>Napojení areálu Hněvotínská - předpoklad 2017 PD  - 1,5 mil Kč</t>
  </si>
  <si>
    <t>1.3.5.</t>
  </si>
  <si>
    <t>Generel FNOL - předpoklad na 2017 - 2 mil. Kč</t>
  </si>
  <si>
    <t>1.3.6.</t>
  </si>
  <si>
    <t>SÚ  DK - vchodové části budovy D1 - převod pokračování akce - na 2017 - 750 000 Kč</t>
  </si>
  <si>
    <t>1.3.9.</t>
  </si>
  <si>
    <t>PD + SÚ modernizace jídelny, studeného bufetu a přemístění kantýny</t>
  </si>
  <si>
    <t>1.3.10.</t>
  </si>
  <si>
    <t>1.3.11.</t>
  </si>
  <si>
    <t>PD přístavba ambulance HOK</t>
  </si>
  <si>
    <t>1.3.12.</t>
  </si>
  <si>
    <t>1.3.13.</t>
  </si>
  <si>
    <t>1.3.14.</t>
  </si>
  <si>
    <t>Chodník I.P.Pavlova</t>
  </si>
  <si>
    <t>1.3.15.</t>
  </si>
  <si>
    <t>PD - Páteřní komunikace</t>
  </si>
  <si>
    <t>1.3.16.</t>
  </si>
  <si>
    <t>PD - Parkoviště u DK</t>
  </si>
  <si>
    <t>PD na rekonstrukci PLIC</t>
  </si>
  <si>
    <t>PD dětská JIRP</t>
  </si>
  <si>
    <t>Zdravotní technika - převod nereal. investic z roku 2016</t>
  </si>
  <si>
    <t>NOVO</t>
  </si>
  <si>
    <t>2.3.101.</t>
  </si>
  <si>
    <t>ONK</t>
  </si>
  <si>
    <t>1CHIR</t>
  </si>
  <si>
    <t>Endoskopická Full HD  kamera</t>
  </si>
  <si>
    <t>2.2.48</t>
  </si>
  <si>
    <t>Detektor studnový scintilační maloobjemový          </t>
  </si>
  <si>
    <t>2.2.49</t>
  </si>
  <si>
    <t>Detektor studnový scintilační               </t>
  </si>
  <si>
    <t>2.2.50</t>
  </si>
  <si>
    <t>Měřič kontaminace          </t>
  </si>
  <si>
    <t>2.2.51</t>
  </si>
  <si>
    <t>Chromatografické zařízení včetně scanneru    </t>
  </si>
  <si>
    <t>2.2.52</t>
  </si>
  <si>
    <t>Centrifuga          </t>
  </si>
  <si>
    <t>2.2.56.</t>
  </si>
  <si>
    <t>Videoprocesor s NBI</t>
  </si>
  <si>
    <t>2.2.57.</t>
  </si>
  <si>
    <t>Odstředivka laboratorní chlazená</t>
  </si>
  <si>
    <t>2.2.58.</t>
  </si>
  <si>
    <t>Mikroskop laboratorní inverzní</t>
  </si>
  <si>
    <t>2.2.59.</t>
  </si>
  <si>
    <t>Přístroj ultrazvukový diagnostický mobilní</t>
  </si>
  <si>
    <t>2.2.60.</t>
  </si>
  <si>
    <t>Figurína simulátor pacienta včetně SW</t>
  </si>
  <si>
    <t>2.2.61.</t>
  </si>
  <si>
    <t>Přístroj ultrazvukový diagnostický přenosný</t>
  </si>
  <si>
    <t>2.2.62.</t>
  </si>
  <si>
    <t>Videobronchoskop terapeutický flexibilní</t>
  </si>
  <si>
    <t>2.2.63.</t>
  </si>
  <si>
    <t>Defibrilátor včetně monitoru vitálních funkcí</t>
  </si>
  <si>
    <t>Ventilátor vysokofrekvenční</t>
  </si>
  <si>
    <t>Box laminární stíněný pro přípravu radiofarmak - snížení položky ( pův. 9,3 mil. a 3 ks)</t>
  </si>
  <si>
    <t>Digestoř stíněná pro přípravu terapeutických dávek - zvýšení podílu VZ, původně 300 tis. Kč</t>
  </si>
  <si>
    <t>Měřič aktivity radiofarmak - snížení podílu VZ - pův. 1 mil. Kč</t>
  </si>
  <si>
    <t>Skříň stíněná na radiofarmaka - snížení podílu vlastních zdrojů - pův. 100 tis. Kč</t>
  </si>
  <si>
    <t>KCHIR</t>
  </si>
  <si>
    <t>2.3.148</t>
  </si>
  <si>
    <t>Ventilátor plicní transportní</t>
  </si>
  <si>
    <t>2.3.149</t>
  </si>
  <si>
    <t>Ultrazvukový přístroj</t>
  </si>
  <si>
    <t>2.3.161</t>
  </si>
  <si>
    <t>Desinfektor flexibilních endoskopů</t>
  </si>
  <si>
    <t>2IK</t>
  </si>
  <si>
    <t>2.3.162</t>
  </si>
  <si>
    <t xml:space="preserve">Přístroj Lithotryptor </t>
  </si>
  <si>
    <t>URL</t>
  </si>
  <si>
    <t>2.3.163</t>
  </si>
  <si>
    <t>Videobronchoskop</t>
  </si>
  <si>
    <t>2.3.164</t>
  </si>
  <si>
    <t>Videokolonoskop</t>
  </si>
  <si>
    <t>2.3.165</t>
  </si>
  <si>
    <t>EKG 12-ti svodové</t>
  </si>
  <si>
    <t>2.3.166</t>
  </si>
  <si>
    <t>Přístroj kontrapulzační</t>
  </si>
  <si>
    <t>2.3.167</t>
  </si>
  <si>
    <t>Mikroskop laboratorní</t>
  </si>
  <si>
    <t>2.3.168</t>
  </si>
  <si>
    <t>Fibronazofaryngoskop flexibilní</t>
  </si>
  <si>
    <t>2.3.169</t>
  </si>
  <si>
    <t>Ureterorenoskop flexibilní</t>
  </si>
  <si>
    <t>2.3.170</t>
  </si>
  <si>
    <t>Bronchofibroskop flexibilní</t>
  </si>
  <si>
    <t>2.3.171</t>
  </si>
  <si>
    <t>Videolaryngoskop intubační</t>
  </si>
  <si>
    <t>2.3.172</t>
  </si>
  <si>
    <t>Tympanometr klinický</t>
  </si>
  <si>
    <t>2.3.173</t>
  </si>
  <si>
    <t>Urodynamický systém</t>
  </si>
  <si>
    <t>2.3.174</t>
  </si>
  <si>
    <t>2.3.175</t>
  </si>
  <si>
    <t>Laser chirurgický CO2</t>
  </si>
  <si>
    <t>2.3.176</t>
  </si>
  <si>
    <t>Gastroskop flexibilní</t>
  </si>
  <si>
    <t>2.3.177</t>
  </si>
  <si>
    <t>Fibrocholedochoskop</t>
  </si>
  <si>
    <t>2.3.178</t>
  </si>
  <si>
    <t>Křeslo podiatrické</t>
  </si>
  <si>
    <t>Novonordisk</t>
  </si>
  <si>
    <t>2.3.179</t>
  </si>
  <si>
    <t>Souprava stomatologická včetně křesla</t>
  </si>
  <si>
    <t>2.3.180</t>
  </si>
  <si>
    <t>2.3.181</t>
  </si>
  <si>
    <t>Promývačka mikrititračních destiček</t>
  </si>
  <si>
    <t>2.3.182.</t>
  </si>
  <si>
    <t>Pila oscilační, bateriová</t>
  </si>
  <si>
    <t>2.2.65.</t>
  </si>
  <si>
    <t>Příslušenství k operačnímu stolu STERIX Cmax S. Nožní segmanty pro každou nohu zvlášť a matrace k nožním opěrkám</t>
  </si>
  <si>
    <t>2.2.66.</t>
  </si>
  <si>
    <t>Antidekubitní matrace aktivní Nimbus 4</t>
  </si>
  <si>
    <t>2.2.67.</t>
  </si>
  <si>
    <t>MOTOped</t>
  </si>
  <si>
    <t>2.2.68.</t>
  </si>
  <si>
    <t>Endoskop rigidní paediscop</t>
  </si>
  <si>
    <t>2.2.69.</t>
  </si>
  <si>
    <t>Zařízení pro navigaci biopsie prostaty s využitím fúze snímků magnetické rezonance</t>
  </si>
  <si>
    <t>2.2.70.</t>
  </si>
  <si>
    <t xml:space="preserve">E70 Philips Respironics- přístroj pro podporu vykašlávání </t>
  </si>
  <si>
    <t>2.2.71.</t>
  </si>
  <si>
    <t>Kolkoskop s integrovanou videokamerou</t>
  </si>
  <si>
    <t>2.2.72.</t>
  </si>
  <si>
    <t>Elektrický turniket</t>
  </si>
  <si>
    <t>CIOPP</t>
  </si>
  <si>
    <t>2.2.73.</t>
  </si>
  <si>
    <t>Magnetoterapie</t>
  </si>
  <si>
    <t>2.2.74.</t>
  </si>
  <si>
    <t>Myo 200 - léčba inkontinence</t>
  </si>
  <si>
    <t>2.2.75.</t>
  </si>
  <si>
    <t>Unguátor na galenickou přípravu polotuhých lékových forem</t>
  </si>
  <si>
    <t>2.2.76.</t>
  </si>
  <si>
    <t>Screeningová elektromyografie Tru Trace 2</t>
  </si>
  <si>
    <t>PRAC</t>
  </si>
  <si>
    <t>2.2.77.</t>
  </si>
  <si>
    <t>Mobilní přístroj pro aerosolovou dezinfekci vnitřního ovzduší a povrchů</t>
  </si>
  <si>
    <t>ONH</t>
  </si>
  <si>
    <t>2.2.78.</t>
  </si>
  <si>
    <t>Váha biompedační medicínská Tanita MC-980 MA</t>
  </si>
  <si>
    <t>OLV</t>
  </si>
  <si>
    <t>2.2.79.</t>
  </si>
  <si>
    <t>Přístroj pro chronobiologickou fototerapii</t>
  </si>
  <si>
    <t>PSY</t>
  </si>
  <si>
    <t>2.2.80.</t>
  </si>
  <si>
    <t>Lůžko nemocniční resusccitační</t>
  </si>
  <si>
    <t>NIP</t>
  </si>
  <si>
    <t>2.2.81.</t>
  </si>
  <si>
    <t>Matrace antidekubitní aktivní - 3.st</t>
  </si>
  <si>
    <t>2.2.82.</t>
  </si>
  <si>
    <t>2.2.83.</t>
  </si>
  <si>
    <t>Monitor FF - EKG, SpO2, TK inv. a neinv., IABP, CVT, ICP, ETCO2, TT+centrála</t>
  </si>
  <si>
    <t>2.2.84.</t>
  </si>
  <si>
    <t>NIP pumpa infizní 5 ks</t>
  </si>
  <si>
    <t>2.2.85.</t>
  </si>
  <si>
    <t>DIOP pumpa infizní 3 ks</t>
  </si>
  <si>
    <t>DIOP</t>
  </si>
  <si>
    <t>2.2.86.</t>
  </si>
  <si>
    <t>Ohřev pacienta</t>
  </si>
  <si>
    <t>2.2.87.</t>
  </si>
  <si>
    <t>Světlo operační</t>
  </si>
  <si>
    <t>2.2.88.</t>
  </si>
  <si>
    <t>2.2.89.</t>
  </si>
  <si>
    <t>EKG</t>
  </si>
  <si>
    <t>2.2.90.</t>
  </si>
  <si>
    <t>Monitor transportní</t>
  </si>
  <si>
    <t>2.2.91.</t>
  </si>
  <si>
    <t>Oxylog</t>
  </si>
  <si>
    <t>2.2.92.</t>
  </si>
  <si>
    <t>Resuscitační stolek</t>
  </si>
  <si>
    <t>2.2.93.</t>
  </si>
  <si>
    <t>Vyplachovač podložních mís</t>
  </si>
  <si>
    <t>2.2.94.</t>
  </si>
  <si>
    <t>Křeslo koupací</t>
  </si>
  <si>
    <t>2.2.95.</t>
  </si>
  <si>
    <t>Lehátko sprchovací</t>
  </si>
  <si>
    <t>2.2.96.</t>
  </si>
  <si>
    <t>Mobilní zvedací systém</t>
  </si>
  <si>
    <t>2.2.97.</t>
  </si>
  <si>
    <t>Stativy stropní</t>
  </si>
  <si>
    <t>2.3.183.</t>
  </si>
  <si>
    <t>RTG přístroj pro provádění ERCP - sklopná stěna</t>
  </si>
  <si>
    <t>2.3.184.</t>
  </si>
  <si>
    <t>Operační stůl</t>
  </si>
  <si>
    <t>2.3.185.</t>
  </si>
  <si>
    <t>Endosonografický systém ( EUS+EBUS) pro diagnostiku a staging nitrohrudních nádorů</t>
  </si>
  <si>
    <t>2.3.186.</t>
  </si>
  <si>
    <t xml:space="preserve">EKG </t>
  </si>
  <si>
    <t>2.3.187.</t>
  </si>
  <si>
    <t>Laser NdYag</t>
  </si>
  <si>
    <t>2.3.188.</t>
  </si>
  <si>
    <t>2.3.189.</t>
  </si>
  <si>
    <t>Modernizace modelové laboratoře - fixační pomůcky pro radioterapii</t>
  </si>
  <si>
    <t>2.3.190.</t>
  </si>
  <si>
    <t>2.3.191.</t>
  </si>
  <si>
    <t>Mikroskop světelný</t>
  </si>
  <si>
    <t>2.3.192.</t>
  </si>
  <si>
    <t>2.3.193.</t>
  </si>
  <si>
    <t>2.3.194.</t>
  </si>
  <si>
    <t>2.3.195.</t>
  </si>
  <si>
    <t>2.3.196.</t>
  </si>
  <si>
    <t>Elektrokoagulační přístroj s příslušenstvím</t>
  </si>
  <si>
    <t>2.3.197.</t>
  </si>
  <si>
    <t>EKG přístroj 12- svodový</t>
  </si>
  <si>
    <t>2.3.198.</t>
  </si>
  <si>
    <t>EKG dvanáctisvodové</t>
  </si>
  <si>
    <t>2.3.199.</t>
  </si>
  <si>
    <t>2.3.200.</t>
  </si>
  <si>
    <t>2.3.201.</t>
  </si>
  <si>
    <t>2.3.202.</t>
  </si>
  <si>
    <t>2.3.203.</t>
  </si>
  <si>
    <t>Mikroskop operační</t>
  </si>
  <si>
    <t>2.3.204.</t>
  </si>
  <si>
    <t>Bezkontaktní tonometr</t>
  </si>
  <si>
    <t>2.3.205.</t>
  </si>
  <si>
    <t>2.3.206.</t>
  </si>
  <si>
    <t>EKG se zapisovačem dvanáctisvodové</t>
  </si>
  <si>
    <t>2.3.207.</t>
  </si>
  <si>
    <t>2.3.208.</t>
  </si>
  <si>
    <t>Ultrasonický aspirátor</t>
  </si>
  <si>
    <t>2.3.209.</t>
  </si>
  <si>
    <t>2.3.210.</t>
  </si>
  <si>
    <t>SONO diagnostický přístroj, příslušenství 2 sondy, videoprinter</t>
  </si>
  <si>
    <t>2.3.211.</t>
  </si>
  <si>
    <t>2.3.212.</t>
  </si>
  <si>
    <t>2.3.213.</t>
  </si>
  <si>
    <t>2.3.214.</t>
  </si>
  <si>
    <t>2.3.215.</t>
  </si>
  <si>
    <t>2CHIR</t>
  </si>
  <si>
    <t>2.3.216.</t>
  </si>
  <si>
    <t>2.3.217.</t>
  </si>
  <si>
    <t xml:space="preserve">Přímá digitalizace RTG pracoviště na ORT </t>
  </si>
  <si>
    <t>2.3.218.</t>
  </si>
  <si>
    <t>Ultrazvuk pro RTG pracoviště na DK</t>
  </si>
  <si>
    <t>2.3.219.</t>
  </si>
  <si>
    <t>2.3.220.</t>
  </si>
  <si>
    <t>2.3.221.</t>
  </si>
  <si>
    <t>2.3.222.</t>
  </si>
  <si>
    <t>Kardiotokograf</t>
  </si>
  <si>
    <t>2.3.223.</t>
  </si>
  <si>
    <t>Bronchoskop intubační</t>
  </si>
  <si>
    <t>2.3.224.</t>
  </si>
  <si>
    <t>Videolaryngoskop</t>
  </si>
  <si>
    <t>2.3.225.</t>
  </si>
  <si>
    <t>Tkáňový automat  Leica</t>
  </si>
  <si>
    <t>2.3.226.</t>
  </si>
  <si>
    <t>2.3.227.</t>
  </si>
  <si>
    <t>Laboratorní centrifuga</t>
  </si>
  <si>
    <t>2.3.228.</t>
  </si>
  <si>
    <t>Laboratorní lednice</t>
  </si>
  <si>
    <t>2.3.229.</t>
  </si>
  <si>
    <t>Mraznička laboratorní</t>
  </si>
  <si>
    <t>2.3.230.</t>
  </si>
  <si>
    <t>2.3.231.</t>
  </si>
  <si>
    <t>2.3.232.</t>
  </si>
  <si>
    <t>2.3.233.</t>
  </si>
  <si>
    <t>2.3.234.</t>
  </si>
  <si>
    <t>Průtokový cytometr, dvojlaserový, osmibarevný</t>
  </si>
  <si>
    <t>2.3.235.</t>
  </si>
  <si>
    <t xml:space="preserve">Svářečka sterilizačních obalů </t>
  </si>
  <si>
    <t>COPP</t>
  </si>
  <si>
    <t>2.3.236.</t>
  </si>
  <si>
    <t>2.3.237.</t>
  </si>
  <si>
    <t>Sáňový mikrotom</t>
  </si>
  <si>
    <t>2.3.238.</t>
  </si>
  <si>
    <t>2.3.239.</t>
  </si>
  <si>
    <t>EKG přístroj s Wi-Fi připojením</t>
  </si>
  <si>
    <t>2.3.240.</t>
  </si>
  <si>
    <t>2.3.241.</t>
  </si>
  <si>
    <t>2.3.242.</t>
  </si>
  <si>
    <t>2.3.243.</t>
  </si>
  <si>
    <t>Externí srdeční kardiostimulátor dvoudutina</t>
  </si>
  <si>
    <t>2.3.244.</t>
  </si>
  <si>
    <t>Elektromyografický přístroj</t>
  </si>
  <si>
    <t>NEUR</t>
  </si>
  <si>
    <t>2.3.245.</t>
  </si>
  <si>
    <t>2.3.246.</t>
  </si>
  <si>
    <t>2.3.247.</t>
  </si>
  <si>
    <t>BTL 4625 Premium - Přístroj pro kompletní elektroléčbu</t>
  </si>
  <si>
    <t>2.3.248.</t>
  </si>
  <si>
    <t>Spirometr - analyzátor vydechovaného NO</t>
  </si>
  <si>
    <t>2.3.249.</t>
  </si>
  <si>
    <t>2.3.250.</t>
  </si>
  <si>
    <t>Vrtačka pro kostní chirurgii</t>
  </si>
  <si>
    <t>2.3.251.</t>
  </si>
  <si>
    <t>Zubolékařská souprava - ambulance</t>
  </si>
  <si>
    <t>2.3.252.</t>
  </si>
  <si>
    <t>2.3.253.</t>
  </si>
  <si>
    <t>2.3.254.</t>
  </si>
  <si>
    <t>Lůžka standardní s laterátním náklonem</t>
  </si>
  <si>
    <t>2.3.255.</t>
  </si>
  <si>
    <t>Lůžka resusčitační s váhou</t>
  </si>
  <si>
    <t>2.3.256.</t>
  </si>
  <si>
    <t>Lůžka resusčitační bez váhy</t>
  </si>
  <si>
    <t>2.3.257.</t>
  </si>
  <si>
    <t xml:space="preserve">RTG přístroj </t>
  </si>
  <si>
    <t>2.3.258.</t>
  </si>
  <si>
    <t>Přístroj anesteziologický</t>
  </si>
  <si>
    <t>2.3.259.</t>
  </si>
  <si>
    <t>2.3.260.</t>
  </si>
  <si>
    <t>Stůl operační</t>
  </si>
  <si>
    <t>2.3.261.</t>
  </si>
  <si>
    <t>Světla operační</t>
  </si>
  <si>
    <t>2.3.262.</t>
  </si>
  <si>
    <t>Stativy</t>
  </si>
  <si>
    <t>2.3.263.</t>
  </si>
  <si>
    <t>Mobiliář</t>
  </si>
  <si>
    <t>2.3.264.</t>
  </si>
  <si>
    <t>Sterilizátor</t>
  </si>
  <si>
    <t>2.3.265.</t>
  </si>
  <si>
    <t>Box mrazící do výrobního úseku</t>
  </si>
  <si>
    <t>2.3.266.</t>
  </si>
  <si>
    <t>Box mrazící na utologní plazmu</t>
  </si>
  <si>
    <t>2.3.267.</t>
  </si>
  <si>
    <t>Box chladící do laboratoře infekčních markerů</t>
  </si>
  <si>
    <t>2.3.268.</t>
  </si>
  <si>
    <t>Rozmrazovač plazmy velkokapacitní</t>
  </si>
  <si>
    <t>2.3.269.</t>
  </si>
  <si>
    <t>Krevní banky pro autologn erytrocytární transfuzní  přípravky</t>
  </si>
  <si>
    <t>2.3.270.</t>
  </si>
  <si>
    <t>EKG 12-ti svodové s wi-fi modulem</t>
  </si>
  <si>
    <t>2.3.271.</t>
  </si>
  <si>
    <t>Svářečka hadiček přenosná pro odběrový box</t>
  </si>
  <si>
    <t>2.3.272.</t>
  </si>
  <si>
    <t>Svářečka hadiček sterilní</t>
  </si>
  <si>
    <t>2.3.273.</t>
  </si>
  <si>
    <t>O  - arm rameno</t>
  </si>
  <si>
    <t>2.3.274.</t>
  </si>
  <si>
    <t>Robot</t>
  </si>
  <si>
    <t>2.4.41</t>
  </si>
  <si>
    <t>Separátory  krevních elementů</t>
  </si>
  <si>
    <t>2.4.42</t>
  </si>
  <si>
    <t>Imunohematologický analyzátor</t>
  </si>
  <si>
    <t>2.4.43</t>
  </si>
  <si>
    <t>Hematologický analyzátor</t>
  </si>
  <si>
    <t>NIT</t>
  </si>
  <si>
    <t>Překládka kabeláže a telefonní ústředny</t>
  </si>
  <si>
    <t>IL-35</t>
  </si>
  <si>
    <t>IL-37</t>
  </si>
  <si>
    <t>Datové úložiště</t>
  </si>
  <si>
    <t>IL-38</t>
  </si>
  <si>
    <t>Tiskárna kazet pro PATOL</t>
  </si>
  <si>
    <t>IL-40</t>
  </si>
  <si>
    <t>IL-41</t>
  </si>
  <si>
    <t>OpenLims - SW pro TO</t>
  </si>
  <si>
    <t>IL-42</t>
  </si>
  <si>
    <t>IL-44</t>
  </si>
  <si>
    <t>3.2.14.</t>
  </si>
  <si>
    <t>3.2.15.</t>
  </si>
  <si>
    <t>Integrační vazby</t>
  </si>
  <si>
    <t>3.2.16.</t>
  </si>
  <si>
    <t>Videokonference</t>
  </si>
  <si>
    <t>Oddělení biomed. inženýrství</t>
  </si>
  <si>
    <t>3.2.17.</t>
  </si>
  <si>
    <t>3.2.18.</t>
  </si>
  <si>
    <t>3.2.19.</t>
  </si>
  <si>
    <t>3.2.20.</t>
  </si>
  <si>
    <t>Zálohovací systémy</t>
  </si>
  <si>
    <t>3.2.21.</t>
  </si>
  <si>
    <t xml:space="preserve">Logistika Lékárna - klinika </t>
  </si>
  <si>
    <t>3.3.</t>
  </si>
  <si>
    <t xml:space="preserve">UIT -  Dlouhodobé zabezpečení  IT infrastruktury </t>
  </si>
  <si>
    <t>3.3.1.</t>
  </si>
  <si>
    <t>3.3.2.</t>
  </si>
  <si>
    <t>3.3.3.</t>
  </si>
  <si>
    <t>Infrastruktura pro datové sítě a EPS</t>
  </si>
  <si>
    <t>3.3.4.</t>
  </si>
  <si>
    <t>MDM</t>
  </si>
  <si>
    <t>3.3.5.</t>
  </si>
  <si>
    <t>VDI</t>
  </si>
  <si>
    <t>3.3.6.</t>
  </si>
  <si>
    <t>Systém pro sdílení dat mezi  zdrav. zařízeními</t>
  </si>
  <si>
    <t>3.3.7.</t>
  </si>
  <si>
    <t>PACS</t>
  </si>
  <si>
    <t>UIT, OLV,FNOL,ORT,NLP, BTK</t>
  </si>
  <si>
    <t>Osobní automobil sanitní - ambulance ZS  1 ks</t>
  </si>
  <si>
    <t>IL - 2</t>
  </si>
  <si>
    <t>Nákladní automobil valníkový kategorie N2 -                  ( navýšení položky  pův.1,2 mil.) 1 ks</t>
  </si>
  <si>
    <t>IL- 3</t>
  </si>
  <si>
    <t>Nákladní skříňový automobil N2 s hydraul. Čelem -      ( navýšení položky, pův. 4.2 mil. ) 3ks</t>
  </si>
  <si>
    <t>IL- 4</t>
  </si>
  <si>
    <t>IL - 5</t>
  </si>
  <si>
    <t>IL - 7</t>
  </si>
  <si>
    <t>IL - 8</t>
  </si>
  <si>
    <t>IL-10</t>
  </si>
  <si>
    <t xml:space="preserve">Prodloužení dojezdu výtahu heliport  </t>
  </si>
  <si>
    <t>IL-14</t>
  </si>
  <si>
    <t>IL- 15</t>
  </si>
  <si>
    <t xml:space="preserve">Rekonstrukce ramp D1 </t>
  </si>
  <si>
    <t>IL- 17</t>
  </si>
  <si>
    <t>IL-20</t>
  </si>
  <si>
    <t>IL-31</t>
  </si>
  <si>
    <t>IL-32</t>
  </si>
  <si>
    <t>IL- 34</t>
  </si>
  <si>
    <t>4.1.37.</t>
  </si>
  <si>
    <t>Bezbariérová hygienická zařízení vč. Nábytku</t>
  </si>
  <si>
    <t>IL-58</t>
  </si>
  <si>
    <t>4.1.38.</t>
  </si>
  <si>
    <t>Okna a střešní plášť ředitelství</t>
  </si>
  <si>
    <t>AWA</t>
  </si>
  <si>
    <t>IL-63</t>
  </si>
  <si>
    <t>4.2.</t>
  </si>
  <si>
    <t>OBN  - Nové inv. Položky 2017</t>
  </si>
  <si>
    <t>4.2.1.</t>
  </si>
  <si>
    <t>Nákladní automobil N2</t>
  </si>
  <si>
    <t>4.2.2.</t>
  </si>
  <si>
    <t>Sanitka DNR A2 (3 ks)</t>
  </si>
  <si>
    <t>4.2.3.</t>
  </si>
  <si>
    <t>Sanitka DNR B</t>
  </si>
  <si>
    <t>4.2.4.</t>
  </si>
  <si>
    <t>Žehlící linka rovného prádla</t>
  </si>
  <si>
    <t>PRAD</t>
  </si>
  <si>
    <t>4.2.5.</t>
  </si>
  <si>
    <t>Bariérová pračka 90 kg (2 ks)</t>
  </si>
  <si>
    <t>4.2.6.</t>
  </si>
  <si>
    <t>Sušič bubnový 55 kg (2 ks)</t>
  </si>
  <si>
    <t>4.2.7.</t>
  </si>
  <si>
    <t>4.2.8.</t>
  </si>
  <si>
    <t>Myčka tabletového nádobí</t>
  </si>
  <si>
    <t>4.2.9.</t>
  </si>
  <si>
    <t>Pánev smažící</t>
  </si>
  <si>
    <t>4.2.10.</t>
  </si>
  <si>
    <t>Skříň transportní na tablety (3 ks)</t>
  </si>
  <si>
    <t>4.2.11.</t>
  </si>
  <si>
    <t>Blixer</t>
  </si>
  <si>
    <t>4.2.12.</t>
  </si>
  <si>
    <t xml:space="preserve">M1 - úprava hygienických zařízení </t>
  </si>
  <si>
    <t>OBN OSB</t>
  </si>
  <si>
    <t>4.2.13.</t>
  </si>
  <si>
    <t>D - rekonstrukce kanalizace</t>
  </si>
  <si>
    <t>1 IK</t>
  </si>
  <si>
    <t>4.2.14.</t>
  </si>
  <si>
    <t>E - úprava hygienických zařízení a OPS</t>
  </si>
  <si>
    <t>4.2.15.</t>
  </si>
  <si>
    <t>4.2.16.</t>
  </si>
  <si>
    <t xml:space="preserve">Q1 - Rekonstrukce hygienického zařízení </t>
  </si>
  <si>
    <t>4.2.17.</t>
  </si>
  <si>
    <t xml:space="preserve">UZQ - rekonstrukce jídelny a WC </t>
  </si>
  <si>
    <t>4.2.18.</t>
  </si>
  <si>
    <t>Přípojka NN pro 2.IK a NTMC</t>
  </si>
  <si>
    <t>OBN OE</t>
  </si>
  <si>
    <t>OE</t>
  </si>
  <si>
    <t>4.2.19.</t>
  </si>
  <si>
    <t>WE - Rekonstrukce komína na centrální kotelně</t>
  </si>
  <si>
    <t>4.2.20.</t>
  </si>
  <si>
    <t>WE - Výměna hořáku plynového kotle</t>
  </si>
  <si>
    <t>4.2.21.</t>
  </si>
  <si>
    <t>XA, XB - Teplovodní přípojka pro ZVIT a ČOV</t>
  </si>
  <si>
    <t>4.2.22.</t>
  </si>
  <si>
    <t>Vizualizace systému EnMS</t>
  </si>
  <si>
    <t>4.2.23.</t>
  </si>
  <si>
    <t>Protipožární dveře v kolektoru</t>
  </si>
  <si>
    <t>4.2.24.</t>
  </si>
  <si>
    <t>Rekonstrukce ocelových konstrukcí v kolektoru</t>
  </si>
  <si>
    <t>4.2.25.</t>
  </si>
  <si>
    <t>XN, XM - Nové kotle pro OST a DOPR</t>
  </si>
  <si>
    <t>OST, DOPR</t>
  </si>
  <si>
    <t>4.2.26.</t>
  </si>
  <si>
    <t>Základní stavební úpravy teplovodního kanálu</t>
  </si>
  <si>
    <t>4.2.27.</t>
  </si>
  <si>
    <t>Měření spotřeby energií</t>
  </si>
  <si>
    <t>4.2.28.</t>
  </si>
  <si>
    <t>WP - celková rekonstrukce TS3-PD VN</t>
  </si>
  <si>
    <t>4.2.29.</t>
  </si>
  <si>
    <t>XA - ČOV - hygienizace kalů</t>
  </si>
  <si>
    <t>OBN OVH</t>
  </si>
  <si>
    <t>OVH</t>
  </si>
  <si>
    <t>4.2.30.</t>
  </si>
  <si>
    <t>Kolektor - výměna ventilů na vodovodním řádu</t>
  </si>
  <si>
    <t>4.2.31.</t>
  </si>
  <si>
    <t>YD, YE - vodovodní přípojka mezi ubytovnami</t>
  </si>
  <si>
    <t>4.2.32.</t>
  </si>
  <si>
    <t>Instalace chlazení-VRV systém</t>
  </si>
  <si>
    <t>4.2.33.</t>
  </si>
  <si>
    <t>4.2.34.</t>
  </si>
  <si>
    <t>Instalace chlazení-VRV systém,odd.28C</t>
  </si>
  <si>
    <t>OOU</t>
  </si>
  <si>
    <t>4.2.35.</t>
  </si>
  <si>
    <t>Instalace chlazení-VRV systém,odd.5A</t>
  </si>
  <si>
    <t>4.2.36.</t>
  </si>
  <si>
    <t>Instalace chlazení-VRV systém,Lékárna</t>
  </si>
  <si>
    <t>Lékárna</t>
  </si>
  <si>
    <t>4.2.37.</t>
  </si>
  <si>
    <t>Instalace chlazení-VRV systém,2.-7.NP</t>
  </si>
  <si>
    <t>D2</t>
  </si>
  <si>
    <t>4.2.38.</t>
  </si>
  <si>
    <t>PD - Instalace chlazení, budova I</t>
  </si>
  <si>
    <t>4.2.39.</t>
  </si>
  <si>
    <t>Klimatizace, šokové mražení</t>
  </si>
  <si>
    <t>FTO</t>
  </si>
  <si>
    <t>4.2.40.</t>
  </si>
  <si>
    <t>Klmatizace 4x 3,5kW</t>
  </si>
  <si>
    <t>4.2.41.</t>
  </si>
  <si>
    <t>MaR,JIP</t>
  </si>
  <si>
    <t>4.2.42.</t>
  </si>
  <si>
    <t>MaR,IMP</t>
  </si>
  <si>
    <t>4.2.43.</t>
  </si>
  <si>
    <t>Výměna lůžkových ramp,odd.36A</t>
  </si>
  <si>
    <t>4.2.44.</t>
  </si>
  <si>
    <t>Výměna lůžkových ramp,dosp. Pokoj.</t>
  </si>
  <si>
    <t>4.2.45.</t>
  </si>
  <si>
    <t>Odstranění revizních závad med. plynů</t>
  </si>
  <si>
    <t>4.2.46.</t>
  </si>
  <si>
    <t>4.2.47.</t>
  </si>
  <si>
    <t>4.2.48.</t>
  </si>
  <si>
    <t>Odstranění revizních závad med. plynů,amb.</t>
  </si>
  <si>
    <t>4.2.49.</t>
  </si>
  <si>
    <t>Dílna údržby- úprava, budova K - 1.PP</t>
  </si>
  <si>
    <t>4.2.50.</t>
  </si>
  <si>
    <t>Rekonstrukce výtahu č.19</t>
  </si>
  <si>
    <t>Rekonstrukce výtahu č.14</t>
  </si>
  <si>
    <t>Úprava vjezdu I.P.Pavlova - komunikace k vjezdovému systému</t>
  </si>
  <si>
    <t>4.3.</t>
  </si>
  <si>
    <t>OBN  - Dlouhodobé investice</t>
  </si>
  <si>
    <t>4.3.1.</t>
  </si>
  <si>
    <t>Vjezdový závorový systém - rezervace 6 mil. Kč</t>
  </si>
  <si>
    <t>4.3.2.</t>
  </si>
  <si>
    <t>PD + realizace úpravy rozvodů mediciálních plynů</t>
  </si>
  <si>
    <t>4.3.3.</t>
  </si>
  <si>
    <t>J3 - Úpravy velínů, vstupu a imob. WC</t>
  </si>
  <si>
    <t>3 IK</t>
  </si>
  <si>
    <t>4.3.4.</t>
  </si>
  <si>
    <t>D2 - Bezbariérové hygienické zařízení</t>
  </si>
  <si>
    <t>1 CHIR</t>
  </si>
  <si>
    <t>4.3.5.</t>
  </si>
  <si>
    <t>R - výměny podhledů, opravy el.,WC</t>
  </si>
  <si>
    <t>KUCOCH</t>
  </si>
  <si>
    <t>4.3.6.</t>
  </si>
  <si>
    <t>WK - celková rekonstrukce TS1</t>
  </si>
  <si>
    <t>4.3.7.</t>
  </si>
  <si>
    <t>Dávkovací zařízení chlordioxidu</t>
  </si>
  <si>
    <t>4.3.8.</t>
  </si>
  <si>
    <t>OBN EKOL</t>
  </si>
  <si>
    <t>EKOL</t>
  </si>
  <si>
    <t>V Olomouci dne: 25.1.2017</t>
  </si>
  <si>
    <t>Ing. Renata Vlčková - referentka OPP</t>
  </si>
  <si>
    <t>Zabezpečení infrastruktury 2016 - převod</t>
  </si>
  <si>
    <t>Převod rozpracovaných investic z roku 2015</t>
  </si>
  <si>
    <t>Rezerva ve FRM - plánovaná 2017</t>
  </si>
  <si>
    <t>Použitelné vlastní investiční zdroje roku 2017</t>
  </si>
  <si>
    <t>Použitelné cizí investiční zdroje roku 2017</t>
  </si>
  <si>
    <t>Celkové investiční zdroje roku 2017</t>
  </si>
  <si>
    <t>Investice rok 2017 - plán</t>
  </si>
  <si>
    <t>OSB</t>
  </si>
  <si>
    <t>Ventilátor - Evita Infinity</t>
  </si>
  <si>
    <t>Kontinuální svářečka obalového materiálu</t>
  </si>
  <si>
    <t>IROP</t>
  </si>
  <si>
    <t>OMU</t>
  </si>
  <si>
    <t xml:space="preserve">E - úprava ambulance a hygienických zařízení </t>
  </si>
  <si>
    <t>D2 - Bezbariérové hygienické zařízení oddělení 9</t>
  </si>
  <si>
    <t>R - výměny podhledů a podlahových krytin na v 1 a 3 NP</t>
  </si>
  <si>
    <t>AREÁL - rekonstrukce topného kanálu k budově L</t>
  </si>
  <si>
    <t>AREÁL - rekonstrukce kanalizace u budovy YB</t>
  </si>
  <si>
    <t>S - rekonstrukce hygienických zařízení pro personál</t>
  </si>
  <si>
    <t>YB - sanace zavlhlého zdiva</t>
  </si>
  <si>
    <t xml:space="preserve">AREÁL -  rekonstrukce kanalizace mezi D2 a G </t>
  </si>
  <si>
    <t>AREÁL</t>
  </si>
  <si>
    <t>UBYT</t>
  </si>
  <si>
    <t>I - rekonstrukce hygienických zařízení</t>
  </si>
  <si>
    <t>L - rekonstrukce vstupů</t>
  </si>
  <si>
    <t>Investice rok 2018 - plán</t>
  </si>
  <si>
    <t>z 2017</t>
  </si>
  <si>
    <t>CELKEM OSB</t>
  </si>
  <si>
    <t>CELKEM OSB BEZ ROKU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</si>
</sst>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6"/>
      <name val="Tahoma"/>
      <family val="2"/>
      <charset val="238"/>
    </font>
    <font>
      <sz val="16"/>
      <name val="Arial CE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b/>
      <sz val="8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0"/>
      <name val="Arial CE"/>
      <charset val="238"/>
    </font>
    <font>
      <sz val="9"/>
      <color indexed="10"/>
      <name val="Tahoma"/>
      <family val="2"/>
      <charset val="238"/>
    </font>
    <font>
      <i/>
      <sz val="9"/>
      <name val="Tahoma"/>
      <family val="2"/>
      <charset val="238"/>
    </font>
    <font>
      <sz val="9"/>
      <color indexed="8"/>
      <name val="Tahoma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indexed="60"/>
      <name val="Tahoma"/>
      <family val="2"/>
      <charset val="238"/>
    </font>
    <font>
      <b/>
      <sz val="10"/>
      <name val="Arial"/>
      <family val="2"/>
      <charset val="238"/>
    </font>
    <font>
      <sz val="9"/>
      <color indexed="57"/>
      <name val="Tahoma"/>
      <family val="2"/>
      <charset val="238"/>
    </font>
    <font>
      <i/>
      <sz val="10"/>
      <name val="Tahoma"/>
      <family val="2"/>
      <charset val="238"/>
    </font>
    <font>
      <sz val="9"/>
      <color indexed="10"/>
      <name val="Tahoma"/>
      <family val="2"/>
      <charset val="238"/>
    </font>
    <font>
      <sz val="8"/>
      <name val="Calibri"/>
      <family val="2"/>
      <charset val="238"/>
    </font>
    <font>
      <b/>
      <sz val="9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sz val="9"/>
      <color theme="1"/>
      <name val="Tahoma"/>
      <family val="2"/>
      <charset val="238"/>
    </font>
    <font>
      <sz val="9"/>
      <name val="Arial CE"/>
      <charset val="238"/>
    </font>
    <font>
      <sz val="9"/>
      <name val="Calibri"/>
      <family val="2"/>
      <charset val="238"/>
      <scheme val="minor"/>
    </font>
    <font>
      <b/>
      <sz val="9"/>
      <color theme="1"/>
      <name val="Tahoma"/>
      <family val="2"/>
      <charset val="238"/>
    </font>
    <font>
      <b/>
      <sz val="9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9" fillId="0" borderId="0"/>
    <xf numFmtId="0" fontId="9" fillId="0" borderId="0"/>
  </cellStyleXfs>
  <cellXfs count="585">
    <xf numFmtId="0" fontId="0" fillId="0" borderId="0" xfId="0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3" fontId="4" fillId="2" borderId="3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3" fontId="5" fillId="2" borderId="4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3" fontId="5" fillId="0" borderId="9" xfId="0" applyNumberFormat="1" applyFont="1" applyFill="1" applyBorder="1"/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3" fontId="5" fillId="0" borderId="10" xfId="0" applyNumberFormat="1" applyFont="1" applyBorder="1"/>
    <xf numFmtId="3" fontId="5" fillId="0" borderId="11" xfId="0" applyNumberFormat="1" applyFont="1" applyBorder="1"/>
    <xf numFmtId="0" fontId="4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3" fontId="4" fillId="3" borderId="14" xfId="0" applyNumberFormat="1" applyFont="1" applyFill="1" applyBorder="1"/>
    <xf numFmtId="0" fontId="5" fillId="2" borderId="7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3" fontId="5" fillId="0" borderId="10" xfId="0" applyNumberFormat="1" applyFont="1" applyFill="1" applyBorder="1"/>
    <xf numFmtId="3" fontId="4" fillId="0" borderId="10" xfId="0" applyNumberFormat="1" applyFont="1" applyFill="1" applyBorder="1"/>
    <xf numFmtId="0" fontId="4" fillId="0" borderId="17" xfId="0" applyFont="1" applyFill="1" applyBorder="1"/>
    <xf numFmtId="0" fontId="4" fillId="0" borderId="17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3" fontId="4" fillId="0" borderId="17" xfId="0" applyNumberFormat="1" applyFont="1" applyFill="1" applyBorder="1"/>
    <xf numFmtId="0" fontId="5" fillId="4" borderId="1" xfId="0" applyFont="1" applyFill="1" applyBorder="1" applyAlignment="1">
      <alignment horizontal="center"/>
    </xf>
    <xf numFmtId="3" fontId="4" fillId="4" borderId="1" xfId="0" applyNumberFormat="1" applyFont="1" applyFill="1" applyBorder="1"/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/>
    </xf>
    <xf numFmtId="0" fontId="8" fillId="5" borderId="3" xfId="0" applyFont="1" applyFill="1" applyBorder="1"/>
    <xf numFmtId="0" fontId="8" fillId="5" borderId="4" xfId="0" applyFont="1" applyFill="1" applyBorder="1" applyAlignment="1">
      <alignment horizontal="center"/>
    </xf>
    <xf numFmtId="3" fontId="7" fillId="5" borderId="2" xfId="0" applyNumberFormat="1" applyFont="1" applyFill="1" applyBorder="1"/>
    <xf numFmtId="3" fontId="7" fillId="5" borderId="3" xfId="0" applyNumberFormat="1" applyFont="1" applyFill="1" applyBorder="1"/>
    <xf numFmtId="0" fontId="5" fillId="5" borderId="3" xfId="0" applyFont="1" applyFill="1" applyBorder="1" applyAlignment="1">
      <alignment horizontal="center"/>
    </xf>
    <xf numFmtId="0" fontId="5" fillId="5" borderId="3" xfId="0" applyFont="1" applyFill="1" applyBorder="1"/>
    <xf numFmtId="0" fontId="5" fillId="5" borderId="4" xfId="0" applyFont="1" applyFill="1" applyBorder="1" applyAlignment="1">
      <alignment horizontal="center"/>
    </xf>
    <xf numFmtId="3" fontId="4" fillId="5" borderId="2" xfId="0" applyNumberFormat="1" applyFont="1" applyFill="1" applyBorder="1"/>
    <xf numFmtId="3" fontId="4" fillId="5" borderId="3" xfId="0" applyNumberFormat="1" applyFont="1" applyFill="1" applyBorder="1"/>
    <xf numFmtId="0" fontId="5" fillId="0" borderId="19" xfId="0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3" fontId="5" fillId="0" borderId="11" xfId="0" applyNumberFormat="1" applyFont="1" applyFill="1" applyBorder="1"/>
    <xf numFmtId="3" fontId="5" fillId="0" borderId="20" xfId="0" applyNumberFormat="1" applyFont="1" applyFill="1" applyBorder="1"/>
    <xf numFmtId="3" fontId="5" fillId="0" borderId="11" xfId="0" applyNumberFormat="1" applyFont="1" applyFill="1" applyBorder="1" applyAlignment="1">
      <alignment horizontal="right"/>
    </xf>
    <xf numFmtId="0" fontId="5" fillId="6" borderId="10" xfId="2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3" fontId="4" fillId="3" borderId="1" xfId="0" applyNumberFormat="1" applyFont="1" applyFill="1" applyBorder="1"/>
    <xf numFmtId="3" fontId="4" fillId="3" borderId="3" xfId="0" applyNumberFormat="1" applyFont="1" applyFill="1" applyBorder="1"/>
    <xf numFmtId="3" fontId="5" fillId="0" borderId="8" xfId="0" applyNumberFormat="1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/>
    </xf>
    <xf numFmtId="3" fontId="7" fillId="7" borderId="2" xfId="0" applyNumberFormat="1" applyFont="1" applyFill="1" applyBorder="1"/>
    <xf numFmtId="3" fontId="7" fillId="7" borderId="3" xfId="0" applyNumberFormat="1" applyFont="1" applyFill="1" applyBorder="1"/>
    <xf numFmtId="0" fontId="4" fillId="7" borderId="4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3" fontId="4" fillId="7" borderId="1" xfId="0" applyNumberFormat="1" applyFont="1" applyFill="1" applyBorder="1"/>
    <xf numFmtId="3" fontId="4" fillId="7" borderId="3" xfId="0" applyNumberFormat="1" applyFont="1" applyFill="1" applyBorder="1"/>
    <xf numFmtId="0" fontId="5" fillId="0" borderId="9" xfId="2" applyFont="1" applyFill="1" applyBorder="1" applyAlignment="1">
      <alignment horizontal="center" vertical="center" wrapText="1"/>
    </xf>
    <xf numFmtId="3" fontId="5" fillId="0" borderId="9" xfId="0" applyNumberFormat="1" applyFont="1" applyBorder="1"/>
    <xf numFmtId="0" fontId="5" fillId="0" borderId="10" xfId="0" applyFont="1" applyFill="1" applyBorder="1" applyAlignment="1">
      <alignment vertical="center"/>
    </xf>
    <xf numFmtId="4" fontId="5" fillId="0" borderId="11" xfId="0" applyNumberFormat="1" applyFont="1" applyFill="1" applyBorder="1"/>
    <xf numFmtId="3" fontId="5" fillId="0" borderId="22" xfId="0" applyNumberFormat="1" applyFont="1" applyFill="1" applyBorder="1"/>
    <xf numFmtId="4" fontId="5" fillId="0" borderId="10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10" xfId="2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11" fillId="8" borderId="4" xfId="0" applyFont="1" applyFill="1" applyBorder="1" applyAlignment="1">
      <alignment horizontal="center"/>
    </xf>
    <xf numFmtId="3" fontId="4" fillId="8" borderId="1" xfId="0" applyNumberFormat="1" applyFont="1" applyFill="1" applyBorder="1"/>
    <xf numFmtId="3" fontId="4" fillId="8" borderId="3" xfId="0" applyNumberFormat="1" applyFont="1" applyFill="1" applyBorder="1"/>
    <xf numFmtId="0" fontId="5" fillId="0" borderId="10" xfId="0" applyFont="1" applyFill="1" applyBorder="1" applyAlignment="1">
      <alignment horizontal="center" wrapText="1"/>
    </xf>
    <xf numFmtId="0" fontId="4" fillId="8" borderId="1" xfId="0" applyFont="1" applyFill="1" applyBorder="1"/>
    <xf numFmtId="3" fontId="5" fillId="0" borderId="8" xfId="0" applyNumberFormat="1" applyFont="1" applyBorder="1"/>
    <xf numFmtId="0" fontId="5" fillId="0" borderId="11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 wrapText="1"/>
    </xf>
    <xf numFmtId="3" fontId="5" fillId="0" borderId="8" xfId="0" applyNumberFormat="1" applyFont="1" applyFill="1" applyBorder="1" applyAlignment="1">
      <alignment horizontal="right"/>
    </xf>
    <xf numFmtId="0" fontId="7" fillId="5" borderId="3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18" fillId="5" borderId="3" xfId="0" applyFont="1" applyFill="1" applyBorder="1" applyAlignment="1">
      <alignment horizontal="center"/>
    </xf>
    <xf numFmtId="0" fontId="18" fillId="5" borderId="4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3" fontId="4" fillId="0" borderId="19" xfId="0" applyNumberFormat="1" applyFont="1" applyFill="1" applyBorder="1"/>
    <xf numFmtId="0" fontId="11" fillId="0" borderId="10" xfId="0" applyFont="1" applyFill="1" applyBorder="1" applyAlignment="1">
      <alignment horizontal="center"/>
    </xf>
    <xf numFmtId="3" fontId="4" fillId="0" borderId="0" xfId="0" applyNumberFormat="1" applyFont="1" applyFill="1" applyBorder="1"/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3" fontId="4" fillId="4" borderId="3" xfId="0" applyNumberFormat="1" applyFont="1" applyFill="1" applyBorder="1"/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3" fontId="4" fillId="0" borderId="0" xfId="0" applyNumberFormat="1" applyFont="1" applyBorder="1"/>
    <xf numFmtId="0" fontId="4" fillId="2" borderId="18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3" fontId="4" fillId="2" borderId="1" xfId="0" applyNumberFormat="1" applyFont="1" applyFill="1" applyBorder="1"/>
    <xf numFmtId="3" fontId="4" fillId="2" borderId="3" xfId="0" applyNumberFormat="1" applyFont="1" applyFill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3" fontId="5" fillId="0" borderId="0" xfId="0" applyNumberFormat="1" applyFont="1"/>
    <xf numFmtId="4" fontId="10" fillId="0" borderId="0" xfId="0" applyNumberFormat="1" applyFont="1" applyFill="1" applyBorder="1"/>
    <xf numFmtId="4" fontId="4" fillId="0" borderId="0" xfId="0" applyNumberFormat="1" applyFont="1"/>
    <xf numFmtId="4" fontId="5" fillId="0" borderId="0" xfId="0" applyNumberFormat="1" applyFont="1"/>
    <xf numFmtId="4" fontId="19" fillId="0" borderId="0" xfId="0" applyNumberFormat="1" applyFont="1"/>
    <xf numFmtId="0" fontId="4" fillId="2" borderId="25" xfId="0" applyFont="1" applyFill="1" applyBorder="1"/>
    <xf numFmtId="4" fontId="5" fillId="2" borderId="26" xfId="0" applyNumberFormat="1" applyFont="1" applyFill="1" applyBorder="1" applyAlignment="1">
      <alignment horizontal="center"/>
    </xf>
    <xf numFmtId="4" fontId="5" fillId="0" borderId="27" xfId="0" applyNumberFormat="1" applyFont="1" applyFill="1" applyBorder="1" applyAlignment="1">
      <alignment horizontal="center"/>
    </xf>
    <xf numFmtId="4" fontId="5" fillId="0" borderId="29" xfId="0" applyNumberFormat="1" applyFont="1" applyBorder="1" applyAlignment="1">
      <alignment horizontal="center"/>
    </xf>
    <xf numFmtId="4" fontId="5" fillId="0" borderId="30" xfId="0" applyNumberFormat="1" applyFont="1" applyBorder="1" applyAlignment="1">
      <alignment horizontal="center"/>
    </xf>
    <xf numFmtId="4" fontId="4" fillId="3" borderId="32" xfId="0" applyNumberFormat="1" applyFont="1" applyFill="1" applyBorder="1" applyAlignment="1">
      <alignment horizontal="center"/>
    </xf>
    <xf numFmtId="0" fontId="4" fillId="2" borderId="33" xfId="0" applyFont="1" applyFill="1" applyBorder="1"/>
    <xf numFmtId="0" fontId="4" fillId="2" borderId="33" xfId="0" applyFont="1" applyFill="1" applyBorder="1" applyAlignment="1">
      <alignment horizontal="center"/>
    </xf>
    <xf numFmtId="3" fontId="4" fillId="2" borderId="33" xfId="0" applyNumberFormat="1" applyFont="1" applyFill="1" applyBorder="1"/>
    <xf numFmtId="4" fontId="4" fillId="2" borderId="34" xfId="0" applyNumberFormat="1" applyFont="1" applyFill="1" applyBorder="1" applyAlignment="1">
      <alignment horizontal="center"/>
    </xf>
    <xf numFmtId="4" fontId="4" fillId="0" borderId="29" xfId="0" applyNumberFormat="1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3" fontId="4" fillId="3" borderId="13" xfId="0" applyNumberFormat="1" applyFont="1" applyFill="1" applyBorder="1"/>
    <xf numFmtId="4" fontId="4" fillId="3" borderId="35" xfId="0" applyNumberFormat="1" applyFont="1" applyFill="1" applyBorder="1" applyAlignment="1">
      <alignment horizontal="center"/>
    </xf>
    <xf numFmtId="0" fontId="4" fillId="4" borderId="36" xfId="0" applyFont="1" applyFill="1" applyBorder="1"/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4" fontId="4" fillId="4" borderId="37" xfId="0" applyNumberFormat="1" applyFont="1" applyFill="1" applyBorder="1" applyAlignment="1">
      <alignment horizontal="center"/>
    </xf>
    <xf numFmtId="0" fontId="4" fillId="0" borderId="38" xfId="0" applyFont="1" applyBorder="1"/>
    <xf numFmtId="4" fontId="4" fillId="0" borderId="26" xfId="0" applyNumberFormat="1" applyFont="1" applyBorder="1" applyAlignment="1">
      <alignment horizontal="center" vertical="center" wrapText="1"/>
    </xf>
    <xf numFmtId="4" fontId="7" fillId="5" borderId="26" xfId="0" applyNumberFormat="1" applyFont="1" applyFill="1" applyBorder="1" applyAlignment="1">
      <alignment horizontal="center"/>
    </xf>
    <xf numFmtId="4" fontId="4" fillId="5" borderId="26" xfId="0" applyNumberFormat="1" applyFont="1" applyFill="1" applyBorder="1" applyAlignment="1">
      <alignment horizontal="center"/>
    </xf>
    <xf numFmtId="0" fontId="5" fillId="0" borderId="39" xfId="0" applyFont="1" applyBorder="1"/>
    <xf numFmtId="4" fontId="4" fillId="3" borderId="37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3" fontId="5" fillId="0" borderId="7" xfId="0" applyNumberFormat="1" applyFont="1" applyFill="1" applyBorder="1"/>
    <xf numFmtId="4" fontId="5" fillId="0" borderId="39" xfId="0" applyNumberFormat="1" applyFont="1" applyBorder="1" applyAlignment="1">
      <alignment horizontal="center"/>
    </xf>
    <xf numFmtId="4" fontId="4" fillId="7" borderId="37" xfId="0" applyNumberFormat="1" applyFont="1" applyFill="1" applyBorder="1" applyAlignment="1">
      <alignment horizontal="center"/>
    </xf>
    <xf numFmtId="0" fontId="5" fillId="0" borderId="29" xfId="0" applyFont="1" applyBorder="1"/>
    <xf numFmtId="4" fontId="5" fillId="0" borderId="41" xfId="0" applyNumberFormat="1" applyFont="1" applyBorder="1" applyAlignment="1">
      <alignment horizontal="center"/>
    </xf>
    <xf numFmtId="4" fontId="5" fillId="0" borderId="29" xfId="0" applyNumberFormat="1" applyFont="1" applyFill="1" applyBorder="1" applyAlignment="1">
      <alignment horizontal="center"/>
    </xf>
    <xf numFmtId="4" fontId="4" fillId="8" borderId="26" xfId="0" applyNumberFormat="1" applyFont="1" applyFill="1" applyBorder="1" applyAlignment="1">
      <alignment horizontal="center"/>
    </xf>
    <xf numFmtId="4" fontId="4" fillId="8" borderId="37" xfId="0" applyNumberFormat="1" applyFont="1" applyFill="1" applyBorder="1" applyAlignment="1">
      <alignment horizontal="center"/>
    </xf>
    <xf numFmtId="4" fontId="15" fillId="0" borderId="42" xfId="0" applyNumberFormat="1" applyFont="1" applyBorder="1" applyAlignment="1">
      <alignment horizontal="center"/>
    </xf>
    <xf numFmtId="4" fontId="15" fillId="0" borderId="30" xfId="0" applyNumberFormat="1" applyFont="1" applyBorder="1" applyAlignment="1">
      <alignment horizontal="center"/>
    </xf>
    <xf numFmtId="0" fontId="5" fillId="0" borderId="43" xfId="0" applyFont="1" applyBorder="1"/>
    <xf numFmtId="0" fontId="5" fillId="0" borderId="15" xfId="0" applyFont="1" applyBorder="1" applyAlignment="1">
      <alignment horizontal="center"/>
    </xf>
    <xf numFmtId="3" fontId="5" fillId="0" borderId="44" xfId="0" applyNumberFormat="1" applyFont="1" applyFill="1" applyBorder="1"/>
    <xf numFmtId="3" fontId="5" fillId="0" borderId="7" xfId="0" applyNumberFormat="1" applyFont="1" applyBorder="1"/>
    <xf numFmtId="4" fontId="17" fillId="0" borderId="41" xfId="0" applyNumberFormat="1" applyFont="1" applyBorder="1" applyAlignment="1">
      <alignment horizontal="center"/>
    </xf>
    <xf numFmtId="4" fontId="4" fillId="0" borderId="27" xfId="0" applyNumberFormat="1" applyFont="1" applyFill="1" applyBorder="1" applyAlignment="1">
      <alignment horizontal="center"/>
    </xf>
    <xf numFmtId="4" fontId="4" fillId="0" borderId="45" xfId="0" applyNumberFormat="1" applyFont="1" applyFill="1" applyBorder="1" applyAlignment="1">
      <alignment horizontal="center"/>
    </xf>
    <xf numFmtId="0" fontId="4" fillId="0" borderId="46" xfId="0" applyFont="1" applyBorder="1"/>
    <xf numFmtId="4" fontId="4" fillId="0" borderId="45" xfId="0" applyNumberFormat="1" applyFont="1" applyBorder="1" applyAlignment="1">
      <alignment horizontal="center"/>
    </xf>
    <xf numFmtId="0" fontId="5" fillId="2" borderId="37" xfId="0" applyFont="1" applyFill="1" applyBorder="1"/>
    <xf numFmtId="0" fontId="4" fillId="2" borderId="47" xfId="0" applyFont="1" applyFill="1" applyBorder="1"/>
    <xf numFmtId="0" fontId="4" fillId="2" borderId="48" xfId="0" applyFont="1" applyFill="1" applyBorder="1"/>
    <xf numFmtId="0" fontId="4" fillId="2" borderId="48" xfId="0" applyFont="1" applyFill="1" applyBorder="1" applyAlignment="1">
      <alignment horizontal="center"/>
    </xf>
    <xf numFmtId="0" fontId="5" fillId="2" borderId="48" xfId="0" applyFont="1" applyFill="1" applyBorder="1" applyAlignment="1">
      <alignment horizontal="center"/>
    </xf>
    <xf numFmtId="0" fontId="5" fillId="2" borderId="49" xfId="0" applyFont="1" applyFill="1" applyBorder="1" applyAlignment="1">
      <alignment horizontal="center"/>
    </xf>
    <xf numFmtId="3" fontId="4" fillId="2" borderId="50" xfId="0" applyNumberFormat="1" applyFont="1" applyFill="1" applyBorder="1"/>
    <xf numFmtId="3" fontId="4" fillId="2" borderId="48" xfId="0" applyNumberFormat="1" applyFont="1" applyFill="1" applyBorder="1"/>
    <xf numFmtId="4" fontId="4" fillId="2" borderId="50" xfId="0" applyNumberFormat="1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3" fontId="5" fillId="0" borderId="11" xfId="0" applyNumberFormat="1" applyFont="1" applyFill="1" applyBorder="1" applyAlignment="1">
      <alignment vertical="center" wrapText="1"/>
    </xf>
    <xf numFmtId="4" fontId="5" fillId="0" borderId="11" xfId="2" applyNumberFormat="1" applyFont="1" applyFill="1" applyBorder="1" applyAlignment="1" applyProtection="1">
      <alignment horizontal="center" vertical="center" wrapText="1"/>
      <protection locked="0"/>
    </xf>
    <xf numFmtId="3" fontId="5" fillId="0" borderId="11" xfId="0" applyNumberFormat="1" applyFont="1" applyFill="1" applyBorder="1" applyProtection="1">
      <protection locked="0"/>
    </xf>
    <xf numFmtId="0" fontId="5" fillId="0" borderId="9" xfId="0" applyFont="1" applyBorder="1" applyAlignment="1">
      <alignment horizontal="center"/>
    </xf>
    <xf numFmtId="0" fontId="5" fillId="6" borderId="9" xfId="2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/>
    </xf>
    <xf numFmtId="0" fontId="5" fillId="0" borderId="21" xfId="2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wrapText="1"/>
    </xf>
    <xf numFmtId="3" fontId="5" fillId="0" borderId="8" xfId="0" applyNumberFormat="1" applyFont="1" applyFill="1" applyBorder="1"/>
    <xf numFmtId="3" fontId="5" fillId="0" borderId="51" xfId="0" applyNumberFormat="1" applyFont="1" applyBorder="1"/>
    <xf numFmtId="0" fontId="8" fillId="0" borderId="10" xfId="0" applyFont="1" applyBorder="1" applyAlignment="1">
      <alignment horizontal="center"/>
    </xf>
    <xf numFmtId="3" fontId="5" fillId="0" borderId="2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center"/>
    </xf>
    <xf numFmtId="0" fontId="7" fillId="8" borderId="3" xfId="0" applyFont="1" applyFill="1" applyBorder="1" applyAlignment="1">
      <alignment horizontal="center"/>
    </xf>
    <xf numFmtId="0" fontId="7" fillId="8" borderId="4" xfId="0" applyFont="1" applyFill="1" applyBorder="1" applyAlignment="1">
      <alignment horizontal="center"/>
    </xf>
    <xf numFmtId="3" fontId="7" fillId="8" borderId="1" xfId="0" applyNumberFormat="1" applyFont="1" applyFill="1" applyBorder="1"/>
    <xf numFmtId="3" fontId="7" fillId="8" borderId="3" xfId="0" applyNumberFormat="1" applyFont="1" applyFill="1" applyBorder="1"/>
    <xf numFmtId="4" fontId="7" fillId="8" borderId="26" xfId="0" applyNumberFormat="1" applyFont="1" applyFill="1" applyBorder="1" applyAlignment="1">
      <alignment horizontal="center"/>
    </xf>
    <xf numFmtId="4" fontId="5" fillId="0" borderId="43" xfId="0" applyNumberFormat="1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4" fontId="7" fillId="7" borderId="26" xfId="0" applyNumberFormat="1" applyFont="1" applyFill="1" applyBorder="1" applyAlignment="1">
      <alignment horizontal="center"/>
    </xf>
    <xf numFmtId="0" fontId="5" fillId="0" borderId="27" xfId="0" applyFont="1" applyBorder="1"/>
    <xf numFmtId="4" fontId="5" fillId="0" borderId="42" xfId="0" applyNumberFormat="1" applyFont="1" applyBorder="1" applyAlignment="1">
      <alignment horizontal="center"/>
    </xf>
    <xf numFmtId="4" fontId="5" fillId="0" borderId="30" xfId="0" applyNumberFormat="1" applyFont="1" applyFill="1" applyBorder="1" applyAlignment="1">
      <alignment horizontal="center"/>
    </xf>
    <xf numFmtId="3" fontId="4" fillId="7" borderId="26" xfId="0" applyNumberFormat="1" applyFont="1" applyFill="1" applyBorder="1"/>
    <xf numFmtId="3" fontId="5" fillId="0" borderId="29" xfId="0" applyNumberFormat="1" applyFont="1" applyBorder="1" applyAlignment="1">
      <alignment horizontal="right"/>
    </xf>
    <xf numFmtId="4" fontId="4" fillId="0" borderId="39" xfId="0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5" fillId="0" borderId="10" xfId="0" applyNumberFormat="1" applyFont="1" applyFill="1" applyBorder="1" applyAlignment="1">
      <alignment horizontal="right"/>
    </xf>
    <xf numFmtId="3" fontId="5" fillId="0" borderId="7" xfId="0" applyNumberFormat="1" applyFont="1" applyFill="1" applyBorder="1" applyAlignment="1">
      <alignment horizontal="right"/>
    </xf>
    <xf numFmtId="4" fontId="4" fillId="0" borderId="41" xfId="0" applyNumberFormat="1" applyFont="1" applyFill="1" applyBorder="1" applyAlignment="1">
      <alignment horizontal="center"/>
    </xf>
    <xf numFmtId="4" fontId="4" fillId="6" borderId="29" xfId="0" applyNumberFormat="1" applyFont="1" applyFill="1" applyBorder="1" applyAlignment="1">
      <alignment horizontal="center"/>
    </xf>
    <xf numFmtId="0" fontId="5" fillId="11" borderId="9" xfId="2" applyFont="1" applyFill="1" applyBorder="1" applyAlignment="1">
      <alignment horizontal="center" vertical="center" wrapText="1"/>
    </xf>
    <xf numFmtId="0" fontId="5" fillId="11" borderId="10" xfId="0" applyFont="1" applyFill="1" applyBorder="1" applyAlignment="1">
      <alignment horizontal="center"/>
    </xf>
    <xf numFmtId="0" fontId="5" fillId="0" borderId="53" xfId="0" applyFont="1" applyFill="1" applyBorder="1" applyAlignment="1">
      <alignment horizontal="center"/>
    </xf>
    <xf numFmtId="0" fontId="5" fillId="0" borderId="54" xfId="0" applyFont="1" applyFill="1" applyBorder="1" applyAlignment="1">
      <alignment horizontal="center"/>
    </xf>
    <xf numFmtId="3" fontId="4" fillId="0" borderId="55" xfId="0" applyNumberFormat="1" applyFont="1" applyFill="1" applyBorder="1"/>
    <xf numFmtId="0" fontId="5" fillId="0" borderId="57" xfId="0" applyFont="1" applyFill="1" applyBorder="1" applyAlignment="1">
      <alignment horizontal="center"/>
    </xf>
    <xf numFmtId="49" fontId="4" fillId="0" borderId="58" xfId="0" applyNumberFormat="1" applyFont="1" applyFill="1" applyBorder="1"/>
    <xf numFmtId="0" fontId="5" fillId="11" borderId="9" xfId="0" applyFont="1" applyFill="1" applyBorder="1" applyAlignment="1">
      <alignment horizontal="center"/>
    </xf>
    <xf numFmtId="3" fontId="5" fillId="11" borderId="8" xfId="0" applyNumberFormat="1" applyFont="1" applyFill="1" applyBorder="1"/>
    <xf numFmtId="0" fontId="5" fillId="11" borderId="8" xfId="0" applyFont="1" applyFill="1" applyBorder="1" applyAlignment="1">
      <alignment vertical="center" wrapText="1"/>
    </xf>
    <xf numFmtId="0" fontId="5" fillId="11" borderId="11" xfId="0" applyFont="1" applyFill="1" applyBorder="1" applyAlignment="1">
      <alignment vertical="center" wrapText="1"/>
    </xf>
    <xf numFmtId="3" fontId="5" fillId="11" borderId="8" xfId="0" applyNumberFormat="1" applyFont="1" applyFill="1" applyBorder="1" applyAlignment="1">
      <alignment vertical="center" wrapText="1"/>
    </xf>
    <xf numFmtId="3" fontId="5" fillId="11" borderId="9" xfId="0" applyNumberFormat="1" applyFont="1" applyFill="1" applyBorder="1"/>
    <xf numFmtId="0" fontId="5" fillId="11" borderId="11" xfId="0" applyFont="1" applyFill="1" applyBorder="1" applyAlignment="1" applyProtection="1">
      <alignment wrapText="1"/>
      <protection locked="0"/>
    </xf>
    <xf numFmtId="0" fontId="5" fillId="11" borderId="21" xfId="0" applyFont="1" applyFill="1" applyBorder="1" applyAlignment="1">
      <alignment horizontal="center"/>
    </xf>
    <xf numFmtId="0" fontId="5" fillId="11" borderId="5" xfId="0" applyFont="1" applyFill="1" applyBorder="1" applyAlignment="1">
      <alignment horizontal="center"/>
    </xf>
    <xf numFmtId="3" fontId="5" fillId="11" borderId="10" xfId="0" applyNumberFormat="1" applyFont="1" applyFill="1" applyBorder="1"/>
    <xf numFmtId="0" fontId="4" fillId="11" borderId="11" xfId="0" applyFont="1" applyFill="1" applyBorder="1" applyAlignment="1">
      <alignment wrapText="1"/>
    </xf>
    <xf numFmtId="3" fontId="5" fillId="11" borderId="11" xfId="0" applyNumberFormat="1" applyFont="1" applyFill="1" applyBorder="1"/>
    <xf numFmtId="0" fontId="5" fillId="11" borderId="11" xfId="0" applyFont="1" applyFill="1" applyBorder="1" applyAlignment="1">
      <alignment wrapText="1"/>
    </xf>
    <xf numFmtId="3" fontId="5" fillId="11" borderId="11" xfId="0" applyNumberFormat="1" applyFont="1" applyFill="1" applyBorder="1" applyAlignment="1">
      <alignment vertical="center" wrapText="1"/>
    </xf>
    <xf numFmtId="0" fontId="5" fillId="11" borderId="8" xfId="0" applyFont="1" applyFill="1" applyBorder="1" applyAlignment="1">
      <alignment wrapText="1"/>
    </xf>
    <xf numFmtId="0" fontId="5" fillId="11" borderId="6" xfId="0" applyFont="1" applyFill="1" applyBorder="1" applyAlignment="1">
      <alignment horizontal="center"/>
    </xf>
    <xf numFmtId="4" fontId="5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5" fillId="11" borderId="22" xfId="0" applyFont="1" applyFill="1" applyBorder="1" applyAlignment="1">
      <alignment vertical="center" wrapText="1"/>
    </xf>
    <xf numFmtId="3" fontId="5" fillId="0" borderId="22" xfId="0" applyNumberFormat="1" applyFont="1" applyBorder="1"/>
    <xf numFmtId="0" fontId="5" fillId="0" borderId="56" xfId="0" applyFont="1" applyFill="1" applyBorder="1" applyAlignment="1">
      <alignment vertical="center" wrapText="1"/>
    </xf>
    <xf numFmtId="0" fontId="5" fillId="0" borderId="57" xfId="2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5" fillId="11" borderId="16" xfId="0" applyFont="1" applyFill="1" applyBorder="1" applyAlignment="1">
      <alignment horizontal="center"/>
    </xf>
    <xf numFmtId="0" fontId="5" fillId="11" borderId="10" xfId="2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left" wrapText="1"/>
    </xf>
    <xf numFmtId="0" fontId="12" fillId="0" borderId="11" xfId="0" applyFont="1" applyFill="1" applyBorder="1" applyAlignment="1">
      <alignment wrapText="1"/>
    </xf>
    <xf numFmtId="0" fontId="5" fillId="0" borderId="11" xfId="0" applyFont="1" applyFill="1" applyBorder="1" applyAlignment="1">
      <alignment horizontal="left" wrapText="1"/>
    </xf>
    <xf numFmtId="0" fontId="12" fillId="6" borderId="11" xfId="0" applyFont="1" applyFill="1" applyBorder="1" applyAlignment="1">
      <alignment wrapText="1"/>
    </xf>
    <xf numFmtId="0" fontId="5" fillId="6" borderId="11" xfId="0" applyFont="1" applyFill="1" applyBorder="1" applyAlignment="1">
      <alignment wrapText="1"/>
    </xf>
    <xf numFmtId="0" fontId="5" fillId="11" borderId="11" xfId="0" applyFont="1" applyFill="1" applyBorder="1" applyAlignment="1">
      <alignment horizontal="left" wrapText="1"/>
    </xf>
    <xf numFmtId="0" fontId="4" fillId="11" borderId="11" xfId="0" applyFont="1" applyFill="1" applyBorder="1" applyAlignment="1">
      <alignment horizontal="left" wrapText="1"/>
    </xf>
    <xf numFmtId="4" fontId="5" fillId="11" borderId="11" xfId="0" applyNumberFormat="1" applyFont="1" applyFill="1" applyBorder="1"/>
    <xf numFmtId="0" fontId="4" fillId="11" borderId="11" xfId="0" applyFont="1" applyFill="1" applyBorder="1" applyAlignment="1">
      <alignment vertical="top" wrapText="1"/>
    </xf>
    <xf numFmtId="0" fontId="21" fillId="11" borderId="11" xfId="0" applyFont="1" applyFill="1" applyBorder="1" applyAlignment="1">
      <alignment vertical="center" wrapText="1"/>
    </xf>
    <xf numFmtId="0" fontId="22" fillId="11" borderId="11" xfId="0" applyFont="1" applyFill="1" applyBorder="1" applyAlignment="1">
      <alignment vertical="center" wrapText="1"/>
    </xf>
    <xf numFmtId="0" fontId="5" fillId="11" borderId="8" xfId="0" applyFont="1" applyFill="1" applyBorder="1" applyAlignment="1">
      <alignment horizontal="left" wrapText="1"/>
    </xf>
    <xf numFmtId="4" fontId="5" fillId="11" borderId="8" xfId="0" applyNumberFormat="1" applyFont="1" applyFill="1" applyBorder="1"/>
    <xf numFmtId="0" fontId="5" fillId="0" borderId="11" xfId="0" applyFont="1" applyFill="1" applyBorder="1" applyAlignment="1">
      <alignment wrapText="1"/>
    </xf>
    <xf numFmtId="0" fontId="5" fillId="6" borderId="22" xfId="0" applyFont="1" applyFill="1" applyBorder="1" applyAlignment="1">
      <alignment horizontal="left" wrapText="1"/>
    </xf>
    <xf numFmtId="4" fontId="5" fillId="0" borderId="21" xfId="2" applyNumberFormat="1" applyFont="1" applyFill="1" applyBorder="1" applyAlignment="1" applyProtection="1">
      <alignment horizontal="center" vertical="center" wrapText="1"/>
      <protection locked="0"/>
    </xf>
    <xf numFmtId="0" fontId="12" fillId="11" borderId="11" xfId="0" applyFont="1" applyFill="1" applyBorder="1" applyAlignment="1">
      <alignment wrapText="1"/>
    </xf>
    <xf numFmtId="0" fontId="14" fillId="11" borderId="8" xfId="0" applyFont="1" applyFill="1" applyBorder="1" applyAlignment="1">
      <alignment wrapText="1"/>
    </xf>
    <xf numFmtId="0" fontId="13" fillId="11" borderId="11" xfId="0" applyFont="1" applyFill="1" applyBorder="1" applyAlignment="1">
      <alignment horizontal="left" wrapText="1"/>
    </xf>
    <xf numFmtId="3" fontId="5" fillId="11" borderId="11" xfId="1" applyNumberFormat="1" applyFont="1" applyFill="1" applyBorder="1" applyAlignment="1">
      <alignment horizontal="right"/>
    </xf>
    <xf numFmtId="0" fontId="5" fillId="11" borderId="10" xfId="2" applyFont="1" applyFill="1" applyBorder="1" applyAlignment="1">
      <alignment horizontal="center"/>
    </xf>
    <xf numFmtId="44" fontId="5" fillId="11" borderId="11" xfId="1" applyFont="1" applyFill="1" applyBorder="1" applyAlignment="1">
      <alignment wrapText="1"/>
    </xf>
    <xf numFmtId="0" fontId="5" fillId="11" borderId="51" xfId="0" applyFont="1" applyFill="1" applyBorder="1" applyAlignment="1">
      <alignment horizontal="left" wrapText="1"/>
    </xf>
    <xf numFmtId="0" fontId="0" fillId="0" borderId="10" xfId="0" applyBorder="1" applyAlignment="1">
      <alignment horizontal="center"/>
    </xf>
    <xf numFmtId="44" fontId="13" fillId="11" borderId="10" xfId="1" applyFont="1" applyFill="1" applyBorder="1" applyAlignment="1">
      <alignment horizontal="left" wrapText="1"/>
    </xf>
    <xf numFmtId="0" fontId="23" fillId="0" borderId="10" xfId="0" applyFont="1" applyBorder="1" applyAlignment="1">
      <alignment horizontal="center"/>
    </xf>
    <xf numFmtId="0" fontId="13" fillId="11" borderId="51" xfId="0" applyFont="1" applyFill="1" applyBorder="1" applyAlignment="1">
      <alignment horizontal="left" wrapText="1"/>
    </xf>
    <xf numFmtId="0" fontId="5" fillId="11" borderId="10" xfId="0" applyFont="1" applyFill="1" applyBorder="1" applyAlignment="1">
      <alignment horizontal="left" wrapText="1"/>
    </xf>
    <xf numFmtId="44" fontId="5" fillId="11" borderId="10" xfId="1" applyFont="1" applyFill="1" applyBorder="1" applyAlignment="1">
      <alignment horizontal="left" wrapText="1"/>
    </xf>
    <xf numFmtId="0" fontId="23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left" wrapText="1"/>
    </xf>
    <xf numFmtId="3" fontId="23" fillId="0" borderId="11" xfId="0" applyNumberFormat="1" applyFont="1" applyBorder="1"/>
    <xf numFmtId="0" fontId="5" fillId="0" borderId="10" xfId="0" applyFont="1" applyFill="1" applyBorder="1" applyAlignment="1">
      <alignment horizontal="left" wrapText="1"/>
    </xf>
    <xf numFmtId="0" fontId="5" fillId="0" borderId="10" xfId="0" applyFont="1" applyBorder="1" applyAlignment="1">
      <alignment horizontal="left"/>
    </xf>
    <xf numFmtId="0" fontId="5" fillId="11" borderId="10" xfId="0" applyFont="1" applyFill="1" applyBorder="1" applyAlignment="1">
      <alignment horizontal="left"/>
    </xf>
    <xf numFmtId="0" fontId="8" fillId="11" borderId="10" xfId="0" applyFont="1" applyFill="1" applyBorder="1" applyAlignment="1">
      <alignment horizontal="center"/>
    </xf>
    <xf numFmtId="0" fontId="12" fillId="11" borderId="11" xfId="0" applyFont="1" applyFill="1" applyBorder="1" applyAlignment="1">
      <alignment horizontal="left" wrapText="1"/>
    </xf>
    <xf numFmtId="0" fontId="8" fillId="0" borderId="21" xfId="0" applyFont="1" applyBorder="1" applyAlignment="1">
      <alignment horizontal="center"/>
    </xf>
    <xf numFmtId="0" fontId="5" fillId="11" borderId="22" xfId="0" applyFont="1" applyFill="1" applyBorder="1" applyAlignment="1">
      <alignment horizontal="left" wrapText="1"/>
    </xf>
    <xf numFmtId="44" fontId="5" fillId="11" borderId="11" xfId="1" applyFont="1" applyFill="1" applyBorder="1" applyAlignment="1">
      <alignment horizontal="left" wrapText="1"/>
    </xf>
    <xf numFmtId="3" fontId="23" fillId="0" borderId="22" xfId="0" applyNumberFormat="1" applyFont="1" applyBorder="1"/>
    <xf numFmtId="0" fontId="5" fillId="0" borderId="20" xfId="0" applyFont="1" applyFill="1" applyBorder="1" applyAlignment="1">
      <alignment wrapText="1"/>
    </xf>
    <xf numFmtId="0" fontId="5" fillId="0" borderId="8" xfId="0" applyFont="1" applyFill="1" applyBorder="1" applyAlignment="1">
      <alignment wrapText="1"/>
    </xf>
    <xf numFmtId="0" fontId="5" fillId="0" borderId="19" xfId="0" applyFont="1" applyFill="1" applyBorder="1" applyAlignment="1">
      <alignment horizontal="center" wrapText="1"/>
    </xf>
    <xf numFmtId="0" fontId="5" fillId="11" borderId="19" xfId="0" applyFont="1" applyFill="1" applyBorder="1" applyAlignment="1">
      <alignment horizontal="center"/>
    </xf>
    <xf numFmtId="0" fontId="5" fillId="0" borderId="11" xfId="0" applyNumberFormat="1" applyFont="1" applyFill="1" applyBorder="1" applyAlignment="1" applyProtection="1">
      <alignment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3" fontId="24" fillId="0" borderId="30" xfId="3" applyNumberFormat="1" applyFont="1" applyBorder="1" applyAlignment="1">
      <alignment vertical="center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3" fontId="24" fillId="0" borderId="30" xfId="0" applyNumberFormat="1" applyFont="1" applyBorder="1" applyAlignment="1">
      <alignment vertical="center"/>
    </xf>
    <xf numFmtId="0" fontId="4" fillId="13" borderId="1" xfId="0" applyFont="1" applyFill="1" applyBorder="1" applyAlignment="1">
      <alignment wrapText="1"/>
    </xf>
    <xf numFmtId="0" fontId="4" fillId="13" borderId="3" xfId="0" applyFont="1" applyFill="1" applyBorder="1" applyAlignment="1">
      <alignment horizontal="center"/>
    </xf>
    <xf numFmtId="0" fontId="11" fillId="13" borderId="4" xfId="0" applyFont="1" applyFill="1" applyBorder="1" applyAlignment="1">
      <alignment horizontal="center"/>
    </xf>
    <xf numFmtId="3" fontId="4" fillId="13" borderId="2" xfId="0" applyNumberFormat="1" applyFont="1" applyFill="1" applyBorder="1"/>
    <xf numFmtId="0" fontId="5" fillId="0" borderId="10" xfId="0" applyNumberFormat="1" applyFont="1" applyFill="1" applyBorder="1" applyAlignment="1" applyProtection="1">
      <alignment vertical="center" wrapText="1"/>
    </xf>
    <xf numFmtId="3" fontId="5" fillId="0" borderId="30" xfId="3" applyNumberFormat="1" applyFont="1" applyBorder="1" applyAlignment="1">
      <alignment vertical="center"/>
    </xf>
    <xf numFmtId="3" fontId="5" fillId="0" borderId="30" xfId="0" applyNumberFormat="1" applyFont="1" applyBorder="1" applyAlignment="1">
      <alignment vertical="center"/>
    </xf>
    <xf numFmtId="3" fontId="5" fillId="11" borderId="21" xfId="0" applyNumberFormat="1" applyFont="1" applyFill="1" applyBorder="1"/>
    <xf numFmtId="3" fontId="5" fillId="11" borderId="22" xfId="0" applyNumberFormat="1" applyFont="1" applyFill="1" applyBorder="1"/>
    <xf numFmtId="0" fontId="5" fillId="0" borderId="11" xfId="0" applyFont="1" applyBorder="1" applyAlignment="1">
      <alignment wrapText="1"/>
    </xf>
    <xf numFmtId="3" fontId="5" fillId="11" borderId="51" xfId="0" applyNumberFormat="1" applyFont="1" applyFill="1" applyBorder="1"/>
    <xf numFmtId="3" fontId="5" fillId="11" borderId="52" xfId="0" applyNumberFormat="1" applyFont="1" applyFill="1" applyBorder="1"/>
    <xf numFmtId="0" fontId="5" fillId="11" borderId="11" xfId="0" applyFont="1" applyFill="1" applyBorder="1" applyAlignment="1">
      <alignment horizontal="left" vertical="top" wrapText="1"/>
    </xf>
    <xf numFmtId="0" fontId="5" fillId="11" borderId="10" xfId="0" applyFont="1" applyFill="1" applyBorder="1" applyAlignment="1">
      <alignment horizontal="center" vertical="top" wrapText="1"/>
    </xf>
    <xf numFmtId="3" fontId="5" fillId="11" borderId="11" xfId="0" applyNumberFormat="1" applyFont="1" applyFill="1" applyBorder="1" applyAlignment="1">
      <alignment horizontal="right"/>
    </xf>
    <xf numFmtId="0" fontId="5" fillId="0" borderId="11" xfId="0" applyFont="1" applyBorder="1" applyAlignment="1" applyProtection="1">
      <alignment wrapText="1"/>
      <protection locked="0"/>
    </xf>
    <xf numFmtId="0" fontId="5" fillId="0" borderId="10" xfId="0" applyFont="1" applyBorder="1" applyAlignment="1" applyProtection="1">
      <alignment horizontal="center"/>
      <protection locked="0"/>
    </xf>
    <xf numFmtId="3" fontId="5" fillId="0" borderId="0" xfId="0" applyNumberFormat="1" applyFont="1" applyBorder="1"/>
    <xf numFmtId="0" fontId="5" fillId="11" borderId="51" xfId="0" applyFont="1" applyFill="1" applyBorder="1" applyAlignment="1">
      <alignment wrapText="1"/>
    </xf>
    <xf numFmtId="3" fontId="23" fillId="0" borderId="11" xfId="0" applyNumberFormat="1" applyFont="1" applyBorder="1" applyAlignment="1">
      <alignment horizontal="right"/>
    </xf>
    <xf numFmtId="0" fontId="5" fillId="0" borderId="51" xfId="0" applyFont="1" applyBorder="1" applyAlignment="1">
      <alignment wrapText="1"/>
    </xf>
    <xf numFmtId="3" fontId="23" fillId="0" borderId="51" xfId="0" applyNumberFormat="1" applyFont="1" applyBorder="1" applyAlignment="1">
      <alignment horizontal="right"/>
    </xf>
    <xf numFmtId="3" fontId="23" fillId="0" borderId="59" xfId="0" applyNumberFormat="1" applyFont="1" applyBorder="1" applyAlignment="1">
      <alignment horizontal="right"/>
    </xf>
    <xf numFmtId="3" fontId="5" fillId="0" borderId="59" xfId="0" applyNumberFormat="1" applyFont="1" applyBorder="1" applyAlignment="1"/>
    <xf numFmtId="3" fontId="5" fillId="0" borderId="51" xfId="0" applyNumberFormat="1" applyFont="1" applyBorder="1" applyAlignment="1"/>
    <xf numFmtId="3" fontId="5" fillId="0" borderId="52" xfId="0" applyNumberFormat="1" applyFont="1" applyBorder="1" applyAlignment="1"/>
    <xf numFmtId="0" fontId="23" fillId="0" borderId="8" xfId="0" applyFont="1" applyBorder="1" applyAlignment="1">
      <alignment wrapText="1"/>
    </xf>
    <xf numFmtId="0" fontId="23" fillId="0" borderId="9" xfId="0" applyFont="1" applyBorder="1" applyAlignment="1">
      <alignment horizontal="center"/>
    </xf>
    <xf numFmtId="3" fontId="23" fillId="0" borderId="11" xfId="0" applyNumberFormat="1" applyFont="1" applyBorder="1" applyAlignment="1"/>
    <xf numFmtId="0" fontId="5" fillId="0" borderId="8" xfId="0" applyFont="1" applyFill="1" applyBorder="1" applyAlignment="1">
      <alignment horizontal="left" wrapText="1"/>
    </xf>
    <xf numFmtId="0" fontId="8" fillId="0" borderId="9" xfId="0" applyFont="1" applyBorder="1" applyAlignment="1">
      <alignment horizontal="center"/>
    </xf>
    <xf numFmtId="3" fontId="5" fillId="0" borderId="9" xfId="0" applyNumberFormat="1" applyFont="1" applyBorder="1" applyAlignment="1">
      <alignment horizontal="right"/>
    </xf>
    <xf numFmtId="3" fontId="5" fillId="0" borderId="10" xfId="0" applyNumberFormat="1" applyFont="1" applyBorder="1" applyAlignment="1">
      <alignment horizontal="right"/>
    </xf>
    <xf numFmtId="3" fontId="23" fillId="0" borderId="52" xfId="0" applyNumberFormat="1" applyFont="1" applyBorder="1" applyAlignment="1">
      <alignment horizontal="right"/>
    </xf>
    <xf numFmtId="0" fontId="5" fillId="0" borderId="48" xfId="0" applyFont="1" applyBorder="1" applyAlignment="1">
      <alignment horizontal="center"/>
    </xf>
    <xf numFmtId="0" fontId="5" fillId="0" borderId="48" xfId="0" applyFont="1" applyFill="1" applyBorder="1" applyAlignment="1">
      <alignment horizontal="center"/>
    </xf>
    <xf numFmtId="3" fontId="5" fillId="0" borderId="13" xfId="0" applyNumberFormat="1" applyFont="1" applyFill="1" applyBorder="1"/>
    <xf numFmtId="4" fontId="5" fillId="0" borderId="64" xfId="0" applyNumberFormat="1" applyFont="1" applyBorder="1" applyAlignment="1">
      <alignment horizontal="center"/>
    </xf>
    <xf numFmtId="49" fontId="4" fillId="11" borderId="65" xfId="0" applyNumberFormat="1" applyFont="1" applyFill="1" applyBorder="1"/>
    <xf numFmtId="4" fontId="5" fillId="0" borderId="27" xfId="0" applyNumberFormat="1" applyFont="1" applyBorder="1" applyAlignment="1">
      <alignment horizontal="center"/>
    </xf>
    <xf numFmtId="49" fontId="4" fillId="11" borderId="61" xfId="0" applyNumberFormat="1" applyFont="1" applyFill="1" applyBorder="1"/>
    <xf numFmtId="4" fontId="5" fillId="11" borderId="27" xfId="0" applyNumberFormat="1" applyFont="1" applyFill="1" applyBorder="1" applyAlignment="1">
      <alignment horizontal="center"/>
    </xf>
    <xf numFmtId="4" fontId="5" fillId="11" borderId="29" xfId="0" applyNumberFormat="1" applyFont="1" applyFill="1" applyBorder="1" applyAlignment="1">
      <alignment horizontal="center"/>
    </xf>
    <xf numFmtId="0" fontId="4" fillId="11" borderId="61" xfId="0" applyFont="1" applyFill="1" applyBorder="1"/>
    <xf numFmtId="0" fontId="5" fillId="11" borderId="29" xfId="0" applyFont="1" applyFill="1" applyBorder="1" applyAlignment="1">
      <alignment horizontal="center"/>
    </xf>
    <xf numFmtId="0" fontId="4" fillId="11" borderId="66" xfId="0" applyFont="1" applyFill="1" applyBorder="1"/>
    <xf numFmtId="4" fontId="4" fillId="2" borderId="26" xfId="0" applyNumberFormat="1" applyFont="1" applyFill="1" applyBorder="1" applyAlignment="1">
      <alignment horizontal="center"/>
    </xf>
    <xf numFmtId="0" fontId="4" fillId="0" borderId="63" xfId="0" applyFont="1" applyFill="1" applyBorder="1"/>
    <xf numFmtId="4" fontId="4" fillId="0" borderId="50" xfId="0" applyNumberFormat="1" applyFont="1" applyFill="1" applyBorder="1" applyAlignment="1">
      <alignment horizontal="center"/>
    </xf>
    <xf numFmtId="0" fontId="4" fillId="0" borderId="61" xfId="0" applyFont="1" applyBorder="1"/>
    <xf numFmtId="0" fontId="4" fillId="0" borderId="62" xfId="0" applyFont="1" applyBorder="1"/>
    <xf numFmtId="49" fontId="4" fillId="11" borderId="66" xfId="0" applyNumberFormat="1" applyFont="1" applyFill="1" applyBorder="1"/>
    <xf numFmtId="0" fontId="5" fillId="11" borderId="29" xfId="0" applyFont="1" applyFill="1" applyBorder="1"/>
    <xf numFmtId="49" fontId="4" fillId="11" borderId="62" xfId="0" applyNumberFormat="1" applyFont="1" applyFill="1" applyBorder="1"/>
    <xf numFmtId="3" fontId="5" fillId="11" borderId="29" xfId="0" applyNumberFormat="1" applyFont="1" applyFill="1" applyBorder="1" applyAlignment="1">
      <alignment horizontal="right"/>
    </xf>
    <xf numFmtId="3" fontId="5" fillId="11" borderId="29" xfId="0" applyNumberFormat="1" applyFont="1" applyFill="1" applyBorder="1" applyAlignment="1">
      <alignment horizontal="center"/>
    </xf>
    <xf numFmtId="0" fontId="5" fillId="6" borderId="48" xfId="2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3" fontId="5" fillId="0" borderId="13" xfId="0" applyNumberFormat="1" applyFont="1" applyBorder="1"/>
    <xf numFmtId="0" fontId="5" fillId="0" borderId="35" xfId="0" applyFont="1" applyBorder="1"/>
    <xf numFmtId="0" fontId="5" fillId="11" borderId="0" xfId="0" applyFont="1" applyFill="1" applyBorder="1" applyAlignment="1">
      <alignment horizontal="left" wrapText="1"/>
    </xf>
    <xf numFmtId="0" fontId="0" fillId="6" borderId="17" xfId="0" applyFill="1" applyBorder="1"/>
    <xf numFmtId="0" fontId="5" fillId="0" borderId="13" xfId="2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0" fontId="5" fillId="0" borderId="13" xfId="2" applyFont="1" applyFill="1" applyBorder="1" applyAlignment="1">
      <alignment horizontal="center"/>
    </xf>
    <xf numFmtId="3" fontId="5" fillId="0" borderId="14" xfId="0" applyNumberFormat="1" applyFont="1" applyFill="1" applyBorder="1" applyAlignment="1">
      <alignment vertical="center" wrapText="1"/>
    </xf>
    <xf numFmtId="3" fontId="5" fillId="0" borderId="35" xfId="0" applyNumberFormat="1" applyFont="1" applyBorder="1" applyAlignment="1">
      <alignment horizontal="right"/>
    </xf>
    <xf numFmtId="49" fontId="4" fillId="0" borderId="66" xfId="0" applyNumberFormat="1" applyFont="1" applyFill="1" applyBorder="1"/>
    <xf numFmtId="49" fontId="4" fillId="11" borderId="67" xfId="0" applyNumberFormat="1" applyFont="1" applyFill="1" applyBorder="1"/>
    <xf numFmtId="4" fontId="4" fillId="13" borderId="37" xfId="0" applyNumberFormat="1" applyFont="1" applyFill="1" applyBorder="1" applyAlignment="1">
      <alignment horizontal="center"/>
    </xf>
    <xf numFmtId="49" fontId="4" fillId="11" borderId="40" xfId="0" applyNumberFormat="1" applyFont="1" applyFill="1" applyBorder="1"/>
    <xf numFmtId="0" fontId="5" fillId="0" borderId="22" xfId="0" applyNumberFormat="1" applyFont="1" applyFill="1" applyBorder="1" applyAlignment="1" applyProtection="1">
      <alignment vertical="center" wrapText="1"/>
    </xf>
    <xf numFmtId="0" fontId="5" fillId="0" borderId="21" xfId="0" applyFont="1" applyBorder="1" applyAlignment="1">
      <alignment horizontal="center" vertical="center"/>
    </xf>
    <xf numFmtId="0" fontId="12" fillId="0" borderId="21" xfId="0" applyNumberFormat="1" applyFont="1" applyFill="1" applyBorder="1" applyAlignment="1" applyProtection="1">
      <alignment horizontal="center" vertical="center" wrapText="1"/>
    </xf>
    <xf numFmtId="0" fontId="24" fillId="0" borderId="16" xfId="0" applyFont="1" applyBorder="1" applyAlignment="1">
      <alignment horizontal="center"/>
    </xf>
    <xf numFmtId="3" fontId="24" fillId="0" borderId="52" xfId="3" applyNumberFormat="1" applyFont="1" applyBorder="1" applyAlignment="1">
      <alignment vertical="center"/>
    </xf>
    <xf numFmtId="3" fontId="5" fillId="0" borderId="21" xfId="0" applyNumberFormat="1" applyFont="1" applyBorder="1"/>
    <xf numFmtId="4" fontId="15" fillId="0" borderId="60" xfId="0" applyNumberFormat="1" applyFont="1" applyBorder="1" applyAlignment="1">
      <alignment horizontal="center"/>
    </xf>
    <xf numFmtId="49" fontId="4" fillId="13" borderId="38" xfId="0" applyNumberFormat="1" applyFont="1" applyFill="1" applyBorder="1"/>
    <xf numFmtId="0" fontId="5" fillId="11" borderId="39" xfId="0" applyFont="1" applyFill="1" applyBorder="1"/>
    <xf numFmtId="0" fontId="7" fillId="14" borderId="3" xfId="0" applyFont="1" applyFill="1" applyBorder="1" applyAlignment="1">
      <alignment horizontal="center"/>
    </xf>
    <xf numFmtId="3" fontId="7" fillId="14" borderId="2" xfId="0" applyNumberFormat="1" applyFont="1" applyFill="1" applyBorder="1"/>
    <xf numFmtId="3" fontId="7" fillId="14" borderId="3" xfId="0" applyNumberFormat="1" applyFont="1" applyFill="1" applyBorder="1"/>
    <xf numFmtId="0" fontId="7" fillId="14" borderId="26" xfId="0" applyFont="1" applyFill="1" applyBorder="1"/>
    <xf numFmtId="0" fontId="4" fillId="12" borderId="3" xfId="0" applyFont="1" applyFill="1" applyBorder="1" applyAlignment="1">
      <alignment horizontal="center" vertical="top" wrapText="1"/>
    </xf>
    <xf numFmtId="0" fontId="4" fillId="12" borderId="3" xfId="0" applyFont="1" applyFill="1" applyBorder="1" applyAlignment="1">
      <alignment horizontal="center"/>
    </xf>
    <xf numFmtId="0" fontId="4" fillId="12" borderId="4" xfId="0" applyFont="1" applyFill="1" applyBorder="1" applyAlignment="1">
      <alignment horizontal="center"/>
    </xf>
    <xf numFmtId="3" fontId="4" fillId="12" borderId="2" xfId="0" applyNumberFormat="1" applyFont="1" applyFill="1" applyBorder="1" applyAlignment="1">
      <alignment horizontal="right"/>
    </xf>
    <xf numFmtId="3" fontId="4" fillId="12" borderId="3" xfId="0" applyNumberFormat="1" applyFont="1" applyFill="1" applyBorder="1" applyAlignment="1">
      <alignment horizontal="right"/>
    </xf>
    <xf numFmtId="4" fontId="4" fillId="12" borderId="26" xfId="0" applyNumberFormat="1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 vertical="top" wrapText="1"/>
    </xf>
    <xf numFmtId="3" fontId="5" fillId="0" borderId="21" xfId="0" applyNumberFormat="1" applyFont="1" applyFill="1" applyBorder="1" applyAlignment="1">
      <alignment horizontal="right"/>
    </xf>
    <xf numFmtId="0" fontId="5" fillId="0" borderId="24" xfId="0" applyFont="1" applyBorder="1" applyAlignment="1">
      <alignment wrapText="1"/>
    </xf>
    <xf numFmtId="3" fontId="5" fillId="0" borderId="9" xfId="0" applyNumberFormat="1" applyFont="1" applyFill="1" applyBorder="1" applyAlignment="1">
      <alignment horizontal="right"/>
    </xf>
    <xf numFmtId="49" fontId="4" fillId="12" borderId="38" xfId="0" applyNumberFormat="1" applyFont="1" applyFill="1" applyBorder="1"/>
    <xf numFmtId="0" fontId="16" fillId="12" borderId="2" xfId="0" applyFont="1" applyFill="1" applyBorder="1" applyAlignment="1">
      <alignment wrapText="1"/>
    </xf>
    <xf numFmtId="3" fontId="5" fillId="12" borderId="3" xfId="0" applyNumberFormat="1" applyFont="1" applyFill="1" applyBorder="1" applyAlignment="1">
      <alignment horizontal="right"/>
    </xf>
    <xf numFmtId="49" fontId="4" fillId="0" borderId="61" xfId="0" applyNumberFormat="1" applyFont="1" applyFill="1" applyBorder="1"/>
    <xf numFmtId="0" fontId="4" fillId="11" borderId="28" xfId="0" applyFont="1" applyFill="1" applyBorder="1"/>
    <xf numFmtId="3" fontId="4" fillId="12" borderId="26" xfId="0" applyNumberFormat="1" applyFont="1" applyFill="1" applyBorder="1"/>
    <xf numFmtId="0" fontId="5" fillId="0" borderId="58" xfId="0" applyFont="1" applyBorder="1" applyAlignment="1">
      <alignment wrapText="1"/>
    </xf>
    <xf numFmtId="0" fontId="5" fillId="0" borderId="69" xfId="0" applyFont="1" applyBorder="1" applyAlignment="1">
      <alignment wrapText="1"/>
    </xf>
    <xf numFmtId="3" fontId="5" fillId="11" borderId="0" xfId="0" applyNumberFormat="1" applyFont="1" applyFill="1" applyBorder="1"/>
    <xf numFmtId="0" fontId="4" fillId="11" borderId="62" xfId="0" applyFont="1" applyFill="1" applyBorder="1"/>
    <xf numFmtId="3" fontId="5" fillId="0" borderId="41" xfId="0" applyNumberFormat="1" applyFont="1" applyFill="1" applyBorder="1"/>
    <xf numFmtId="3" fontId="5" fillId="0" borderId="29" xfId="0" applyNumberFormat="1" applyFont="1" applyBorder="1"/>
    <xf numFmtId="3" fontId="4" fillId="3" borderId="35" xfId="0" applyNumberFormat="1" applyFont="1" applyFill="1" applyBorder="1"/>
    <xf numFmtId="3" fontId="4" fillId="0" borderId="11" xfId="0" applyNumberFormat="1" applyFont="1" applyFill="1" applyBorder="1"/>
    <xf numFmtId="3" fontId="4" fillId="2" borderId="2" xfId="0" applyNumberFormat="1" applyFont="1" applyFill="1" applyBorder="1"/>
    <xf numFmtId="3" fontId="4" fillId="2" borderId="41" xfId="0" applyNumberFormat="1" applyFont="1" applyFill="1" applyBorder="1" applyAlignment="1">
      <alignment horizontal="center"/>
    </xf>
    <xf numFmtId="3" fontId="5" fillId="0" borderId="29" xfId="0" applyNumberFormat="1" applyFont="1" applyFill="1" applyBorder="1"/>
    <xf numFmtId="3" fontId="4" fillId="2" borderId="26" xfId="0" applyNumberFormat="1" applyFont="1" applyFill="1" applyBorder="1"/>
    <xf numFmtId="0" fontId="4" fillId="3" borderId="70" xfId="0" applyFont="1" applyFill="1" applyBorder="1"/>
    <xf numFmtId="0" fontId="5" fillId="0" borderId="52" xfId="0" applyFont="1" applyFill="1" applyBorder="1" applyAlignment="1">
      <alignment wrapText="1"/>
    </xf>
    <xf numFmtId="4" fontId="5" fillId="0" borderId="52" xfId="0" applyNumberFormat="1" applyFont="1" applyBorder="1" applyAlignment="1">
      <alignment horizontal="left" wrapText="1"/>
    </xf>
    <xf numFmtId="0" fontId="4" fillId="3" borderId="14" xfId="0" applyFont="1" applyFill="1" applyBorder="1"/>
    <xf numFmtId="0" fontId="4" fillId="2" borderId="2" xfId="0" applyFont="1" applyFill="1" applyBorder="1"/>
    <xf numFmtId="0" fontId="4" fillId="0" borderId="65" xfId="0" applyFont="1" applyBorder="1"/>
    <xf numFmtId="0" fontId="4" fillId="3" borderId="71" xfId="0" applyFont="1" applyFill="1" applyBorder="1"/>
    <xf numFmtId="0" fontId="4" fillId="2" borderId="72" xfId="0" applyFont="1" applyFill="1" applyBorder="1"/>
    <xf numFmtId="0" fontId="4" fillId="0" borderId="61" xfId="0" applyFont="1" applyFill="1" applyBorder="1"/>
    <xf numFmtId="0" fontId="4" fillId="2" borderId="38" xfId="0" applyFont="1" applyFill="1" applyBorder="1"/>
    <xf numFmtId="3" fontId="5" fillId="0" borderId="73" xfId="0" applyNumberFormat="1" applyFont="1" applyFill="1" applyBorder="1"/>
    <xf numFmtId="3" fontId="4" fillId="0" borderId="26" xfId="0" applyNumberFormat="1" applyFont="1" applyBorder="1" applyAlignment="1">
      <alignment horizontal="center" vertical="center" wrapText="1"/>
    </xf>
    <xf numFmtId="3" fontId="7" fillId="5" borderId="26" xfId="0" applyNumberFormat="1" applyFont="1" applyFill="1" applyBorder="1"/>
    <xf numFmtId="3" fontId="4" fillId="5" borderId="26" xfId="0" applyNumberFormat="1" applyFont="1" applyFill="1" applyBorder="1"/>
    <xf numFmtId="3" fontId="4" fillId="0" borderId="74" xfId="0" applyNumberFormat="1" applyFont="1" applyFill="1" applyBorder="1"/>
    <xf numFmtId="3" fontId="4" fillId="0" borderId="29" xfId="0" applyNumberFormat="1" applyFont="1" applyFill="1" applyBorder="1"/>
    <xf numFmtId="3" fontId="4" fillId="0" borderId="29" xfId="0" applyNumberFormat="1" applyFont="1" applyBorder="1"/>
    <xf numFmtId="3" fontId="4" fillId="11" borderId="27" xfId="0" applyNumberFormat="1" applyFont="1" applyFill="1" applyBorder="1"/>
    <xf numFmtId="3" fontId="4" fillId="0" borderId="64" xfId="0" applyNumberFormat="1" applyFont="1" applyBorder="1"/>
    <xf numFmtId="3" fontId="4" fillId="3" borderId="26" xfId="0" applyNumberFormat="1" applyFont="1" applyFill="1" applyBorder="1"/>
    <xf numFmtId="3" fontId="4" fillId="0" borderId="27" xfId="0" applyNumberFormat="1" applyFont="1" applyFill="1" applyBorder="1"/>
    <xf numFmtId="3" fontId="4" fillId="11" borderId="29" xfId="0" applyNumberFormat="1" applyFont="1" applyFill="1" applyBorder="1"/>
    <xf numFmtId="3" fontId="4" fillId="0" borderId="27" xfId="0" applyNumberFormat="1" applyFont="1" applyBorder="1"/>
    <xf numFmtId="3" fontId="4" fillId="0" borderId="43" xfId="0" applyNumberFormat="1" applyFont="1" applyBorder="1"/>
    <xf numFmtId="0" fontId="4" fillId="0" borderId="2" xfId="0" applyFont="1" applyBorder="1" applyAlignment="1">
      <alignment horizontal="center" vertical="center"/>
    </xf>
    <xf numFmtId="0" fontId="7" fillId="5" borderId="2" xfId="0" applyFont="1" applyFill="1" applyBorder="1"/>
    <xf numFmtId="0" fontId="4" fillId="5" borderId="2" xfId="0" applyFont="1" applyFill="1" applyBorder="1"/>
    <xf numFmtId="0" fontId="5" fillId="0" borderId="0" xfId="0" applyFont="1" applyFill="1" applyBorder="1" applyAlignment="1">
      <alignment wrapText="1"/>
    </xf>
    <xf numFmtId="0" fontId="5" fillId="0" borderId="11" xfId="0" applyFont="1" applyFill="1" applyBorder="1" applyAlignment="1" applyProtection="1">
      <alignment wrapText="1"/>
      <protection locked="0"/>
    </xf>
    <xf numFmtId="0" fontId="5" fillId="0" borderId="73" xfId="0" applyFont="1" applyFill="1" applyBorder="1" applyProtection="1">
      <protection locked="0"/>
    </xf>
    <xf numFmtId="0" fontId="4" fillId="3" borderId="2" xfId="0" applyFont="1" applyFill="1" applyBorder="1"/>
    <xf numFmtId="0" fontId="7" fillId="5" borderId="38" xfId="0" applyFont="1" applyFill="1" applyBorder="1"/>
    <xf numFmtId="0" fontId="4" fillId="5" borderId="38" xfId="0" applyFont="1" applyFill="1" applyBorder="1"/>
    <xf numFmtId="49" fontId="4" fillId="0" borderId="68" xfId="0" applyNumberFormat="1" applyFont="1" applyFill="1" applyBorder="1"/>
    <xf numFmtId="49" fontId="4" fillId="5" borderId="38" xfId="0" applyNumberFormat="1" applyFont="1" applyFill="1" applyBorder="1"/>
    <xf numFmtId="0" fontId="5" fillId="0" borderId="8" xfId="0" applyFont="1" applyFill="1" applyBorder="1" applyAlignment="1">
      <alignment vertical="center"/>
    </xf>
    <xf numFmtId="0" fontId="5" fillId="0" borderId="59" xfId="0" applyFont="1" applyFill="1" applyBorder="1" applyAlignment="1">
      <alignment vertical="center"/>
    </xf>
    <xf numFmtId="0" fontId="5" fillId="0" borderId="51" xfId="0" applyFont="1" applyFill="1" applyBorder="1"/>
    <xf numFmtId="0" fontId="4" fillId="0" borderId="67" xfId="0" applyFont="1" applyBorder="1"/>
    <xf numFmtId="14" fontId="4" fillId="0" borderId="61" xfId="0" applyNumberFormat="1" applyFont="1" applyBorder="1"/>
    <xf numFmtId="3" fontId="4" fillId="0" borderId="39" xfId="0" applyNumberFormat="1" applyFont="1" applyBorder="1"/>
    <xf numFmtId="3" fontId="4" fillId="0" borderId="39" xfId="0" applyNumberFormat="1" applyFont="1" applyFill="1" applyBorder="1"/>
    <xf numFmtId="3" fontId="7" fillId="7" borderId="26" xfId="0" applyNumberFormat="1" applyFont="1" applyFill="1" applyBorder="1"/>
    <xf numFmtId="3" fontId="4" fillId="11" borderId="39" xfId="0" applyNumberFormat="1" applyFont="1" applyFill="1" applyBorder="1"/>
    <xf numFmtId="0" fontId="7" fillId="7" borderId="2" xfId="0" applyFont="1" applyFill="1" applyBorder="1"/>
    <xf numFmtId="0" fontId="4" fillId="7" borderId="2" xfId="0" applyFont="1" applyFill="1" applyBorder="1"/>
    <xf numFmtId="0" fontId="7" fillId="7" borderId="38" xfId="0" applyFont="1" applyFill="1" applyBorder="1"/>
    <xf numFmtId="49" fontId="4" fillId="7" borderId="38" xfId="0" applyNumberFormat="1" applyFont="1" applyFill="1" applyBorder="1"/>
    <xf numFmtId="3" fontId="5" fillId="0" borderId="14" xfId="0" applyNumberFormat="1" applyFont="1" applyFill="1" applyBorder="1"/>
    <xf numFmtId="3" fontId="4" fillId="6" borderId="35" xfId="0" applyNumberFormat="1" applyFont="1" applyFill="1" applyBorder="1"/>
    <xf numFmtId="49" fontId="4" fillId="0" borderId="75" xfId="0" applyNumberFormat="1" applyFont="1" applyBorder="1"/>
    <xf numFmtId="0" fontId="5" fillId="6" borderId="31" xfId="0" applyFont="1" applyFill="1" applyBorder="1"/>
    <xf numFmtId="49" fontId="4" fillId="7" borderId="36" xfId="0" applyNumberFormat="1" applyFont="1" applyFill="1" applyBorder="1"/>
    <xf numFmtId="0" fontId="4" fillId="7" borderId="18" xfId="0" applyFont="1" applyFill="1" applyBorder="1"/>
    <xf numFmtId="49" fontId="4" fillId="0" borderId="58" xfId="0" applyNumberFormat="1" applyFont="1" applyBorder="1"/>
    <xf numFmtId="3" fontId="23" fillId="11" borderId="11" xfId="0" applyNumberFormat="1" applyFont="1" applyFill="1" applyBorder="1"/>
    <xf numFmtId="0" fontId="5" fillId="6" borderId="31" xfId="0" applyFont="1" applyFill="1" applyBorder="1" applyAlignment="1">
      <alignment horizontal="left"/>
    </xf>
    <xf numFmtId="3" fontId="5" fillId="0" borderId="35" xfId="0" applyNumberFormat="1" applyFont="1" applyBorder="1"/>
    <xf numFmtId="0" fontId="7" fillId="8" borderId="2" xfId="0" applyFont="1" applyFill="1" applyBorder="1"/>
    <xf numFmtId="0" fontId="4" fillId="8" borderId="2" xfId="0" applyFont="1" applyFill="1" applyBorder="1"/>
    <xf numFmtId="49" fontId="4" fillId="0" borderId="71" xfId="0" applyNumberFormat="1" applyFont="1" applyBorder="1"/>
    <xf numFmtId="49" fontId="7" fillId="8" borderId="38" xfId="0" applyNumberFormat="1" applyFont="1" applyFill="1" applyBorder="1"/>
    <xf numFmtId="49" fontId="4" fillId="8" borderId="38" xfId="0" applyNumberFormat="1" applyFont="1" applyFill="1" applyBorder="1"/>
    <xf numFmtId="3" fontId="5" fillId="0" borderId="42" xfId="0" applyNumberFormat="1" applyFont="1" applyFill="1" applyBorder="1"/>
    <xf numFmtId="3" fontId="5" fillId="0" borderId="45" xfId="0" applyNumberFormat="1" applyFont="1" applyFill="1" applyBorder="1"/>
    <xf numFmtId="3" fontId="5" fillId="0" borderId="30" xfId="0" applyNumberFormat="1" applyFont="1" applyFill="1" applyBorder="1"/>
    <xf numFmtId="3" fontId="5" fillId="11" borderId="42" xfId="0" applyNumberFormat="1" applyFont="1" applyFill="1" applyBorder="1"/>
    <xf numFmtId="3" fontId="5" fillId="0" borderId="30" xfId="0" applyNumberFormat="1" applyFont="1" applyBorder="1"/>
    <xf numFmtId="3" fontId="5" fillId="0" borderId="60" xfId="0" applyNumberFormat="1" applyFont="1" applyBorder="1"/>
    <xf numFmtId="3" fontId="5" fillId="11" borderId="30" xfId="0" applyNumberFormat="1" applyFont="1" applyFill="1" applyBorder="1"/>
    <xf numFmtId="3" fontId="5" fillId="0" borderId="42" xfId="0" applyNumberFormat="1" applyFont="1" applyBorder="1"/>
    <xf numFmtId="3" fontId="7" fillId="8" borderId="26" xfId="0" applyNumberFormat="1" applyFont="1" applyFill="1" applyBorder="1"/>
    <xf numFmtId="3" fontId="4" fillId="8" borderId="26" xfId="0" applyNumberFormat="1" applyFont="1" applyFill="1" applyBorder="1"/>
    <xf numFmtId="0" fontId="5" fillId="0" borderId="11" xfId="0" applyFont="1" applyFill="1" applyBorder="1"/>
    <xf numFmtId="3" fontId="4" fillId="13" borderId="37" xfId="0" applyNumberFormat="1" applyFont="1" applyFill="1" applyBorder="1"/>
    <xf numFmtId="3" fontId="24" fillId="0" borderId="41" xfId="3" applyNumberFormat="1" applyFont="1" applyBorder="1" applyAlignment="1">
      <alignment vertical="center"/>
    </xf>
    <xf numFmtId="3" fontId="24" fillId="0" borderId="29" xfId="3" applyNumberFormat="1" applyFont="1" applyBorder="1" applyAlignment="1">
      <alignment vertical="center"/>
    </xf>
    <xf numFmtId="3" fontId="24" fillId="0" borderId="29" xfId="0" applyNumberFormat="1" applyFont="1" applyBorder="1" applyAlignment="1">
      <alignment vertical="center"/>
    </xf>
    <xf numFmtId="3" fontId="24" fillId="0" borderId="39" xfId="3" applyNumberFormat="1" applyFont="1" applyBorder="1" applyAlignment="1">
      <alignment vertical="center"/>
    </xf>
    <xf numFmtId="3" fontId="4" fillId="13" borderId="26" xfId="0" applyNumberFormat="1" applyFont="1" applyFill="1" applyBorder="1"/>
    <xf numFmtId="3" fontId="5" fillId="11" borderId="60" xfId="0" applyNumberFormat="1" applyFont="1" applyFill="1" applyBorder="1"/>
    <xf numFmtId="3" fontId="5" fillId="0" borderId="41" xfId="3" applyNumberFormat="1" applyFont="1" applyBorder="1" applyAlignment="1">
      <alignment vertical="center"/>
    </xf>
    <xf numFmtId="3" fontId="5" fillId="0" borderId="29" xfId="0" applyNumberFormat="1" applyFont="1" applyBorder="1" applyAlignment="1">
      <alignment vertical="center"/>
    </xf>
    <xf numFmtId="3" fontId="5" fillId="0" borderId="29" xfId="3" applyNumberFormat="1" applyFont="1" applyBorder="1" applyAlignment="1">
      <alignment vertical="center"/>
    </xf>
    <xf numFmtId="3" fontId="5" fillId="11" borderId="39" xfId="0" applyNumberFormat="1" applyFont="1" applyFill="1" applyBorder="1"/>
    <xf numFmtId="3" fontId="5" fillId="11" borderId="29" xfId="0" applyNumberFormat="1" applyFont="1" applyFill="1" applyBorder="1"/>
    <xf numFmtId="3" fontId="7" fillId="14" borderId="26" xfId="0" applyNumberFormat="1" applyFont="1" applyFill="1" applyBorder="1"/>
    <xf numFmtId="49" fontId="4" fillId="0" borderId="46" xfId="0" applyNumberFormat="1" applyFont="1" applyFill="1" applyBorder="1"/>
    <xf numFmtId="0" fontId="5" fillId="0" borderId="31" xfId="0" applyFont="1" applyFill="1" applyBorder="1" applyAlignment="1">
      <alignment horizontal="left" vertical="top" wrapText="1"/>
    </xf>
    <xf numFmtId="0" fontId="16" fillId="14" borderId="2" xfId="0" applyFont="1" applyFill="1" applyBorder="1"/>
    <xf numFmtId="0" fontId="16" fillId="12" borderId="2" xfId="0" applyFont="1" applyFill="1" applyBorder="1"/>
    <xf numFmtId="49" fontId="7" fillId="14" borderId="38" xfId="0" applyNumberFormat="1" applyFont="1" applyFill="1" applyBorder="1"/>
    <xf numFmtId="3" fontId="4" fillId="0" borderId="35" xfId="0" applyNumberFormat="1" applyFont="1" applyFill="1" applyBorder="1"/>
    <xf numFmtId="0" fontId="5" fillId="0" borderId="22" xfId="0" applyFont="1" applyFill="1" applyBorder="1" applyAlignment="1">
      <alignment horizontal="left" vertical="top" wrapText="1"/>
    </xf>
    <xf numFmtId="49" fontId="4" fillId="0" borderId="71" xfId="0" applyNumberFormat="1" applyFont="1" applyFill="1" applyBorder="1"/>
    <xf numFmtId="3" fontId="26" fillId="0" borderId="29" xfId="0" applyNumberFormat="1" applyFont="1" applyBorder="1" applyAlignment="1">
      <alignment horizontal="right"/>
    </xf>
    <xf numFmtId="3" fontId="26" fillId="0" borderId="39" xfId="0" applyNumberFormat="1" applyFont="1" applyBorder="1" applyAlignment="1">
      <alignment horizontal="right"/>
    </xf>
    <xf numFmtId="3" fontId="5" fillId="0" borderId="41" xfId="0" applyNumberFormat="1" applyFont="1" applyBorder="1"/>
    <xf numFmtId="49" fontId="7" fillId="5" borderId="36" xfId="0" applyNumberFormat="1" applyFont="1" applyFill="1" applyBorder="1"/>
    <xf numFmtId="0" fontId="7" fillId="5" borderId="18" xfId="0" applyFont="1" applyFill="1" applyBorder="1" applyAlignment="1">
      <alignment horizontal="left" vertical="top" wrapText="1"/>
    </xf>
    <xf numFmtId="0" fontId="5" fillId="0" borderId="44" xfId="0" applyFont="1" applyBorder="1" applyProtection="1">
      <protection locked="0"/>
    </xf>
    <xf numFmtId="0" fontId="5" fillId="0" borderId="20" xfId="0" applyFont="1" applyFill="1" applyBorder="1"/>
    <xf numFmtId="0" fontId="5" fillId="0" borderId="11" xfId="0" applyFont="1" applyFill="1" applyBorder="1" applyAlignment="1">
      <alignment vertical="center"/>
    </xf>
    <xf numFmtId="0" fontId="4" fillId="4" borderId="2" xfId="0" applyFont="1" applyFill="1" applyBorder="1"/>
    <xf numFmtId="49" fontId="4" fillId="0" borderId="65" xfId="0" applyNumberFormat="1" applyFont="1" applyBorder="1"/>
    <xf numFmtId="49" fontId="7" fillId="5" borderId="38" xfId="0" applyNumberFormat="1" applyFont="1" applyFill="1" applyBorder="1"/>
    <xf numFmtId="49" fontId="4" fillId="0" borderId="67" xfId="0" applyNumberFormat="1" applyFont="1" applyFill="1" applyBorder="1"/>
    <xf numFmtId="0" fontId="4" fillId="4" borderId="38" xfId="0" applyFont="1" applyFill="1" applyBorder="1"/>
    <xf numFmtId="3" fontId="4" fillId="0" borderId="43" xfId="0" applyNumberFormat="1" applyFont="1" applyFill="1" applyBorder="1"/>
    <xf numFmtId="3" fontId="4" fillId="4" borderId="26" xfId="0" applyNumberFormat="1" applyFont="1" applyFill="1" applyBorder="1"/>
    <xf numFmtId="3" fontId="4" fillId="0" borderId="45" xfId="0" applyNumberFormat="1" applyFont="1" applyBorder="1"/>
    <xf numFmtId="3" fontId="4" fillId="2" borderId="64" xfId="0" applyNumberFormat="1" applyFont="1" applyFill="1" applyBorder="1"/>
    <xf numFmtId="44" fontId="27" fillId="11" borderId="11" xfId="1" applyFont="1" applyFill="1" applyBorder="1" applyAlignment="1">
      <alignment horizontal="left" wrapText="1"/>
    </xf>
    <xf numFmtId="0" fontId="27" fillId="11" borderId="11" xfId="0" applyFont="1" applyFill="1" applyBorder="1" applyAlignment="1">
      <alignment wrapText="1"/>
    </xf>
    <xf numFmtId="0" fontId="27" fillId="11" borderId="11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vertical="top" wrapText="1"/>
    </xf>
    <xf numFmtId="0" fontId="4" fillId="15" borderId="61" xfId="0" applyFont="1" applyFill="1" applyBorder="1"/>
    <xf numFmtId="0" fontId="5" fillId="15" borderId="11" xfId="0" applyFont="1" applyFill="1" applyBorder="1" applyAlignment="1">
      <alignment wrapText="1"/>
    </xf>
    <xf numFmtId="0" fontId="5" fillId="15" borderId="10" xfId="0" applyFont="1" applyFill="1" applyBorder="1" applyAlignment="1">
      <alignment horizontal="center"/>
    </xf>
    <xf numFmtId="3" fontId="4" fillId="15" borderId="29" xfId="0" applyNumberFormat="1" applyFont="1" applyFill="1" applyBorder="1"/>
    <xf numFmtId="3" fontId="5" fillId="15" borderId="11" xfId="0" applyNumberFormat="1" applyFont="1" applyFill="1" applyBorder="1"/>
    <xf numFmtId="0" fontId="4" fillId="16" borderId="62" xfId="0" applyFont="1" applyFill="1" applyBorder="1"/>
    <xf numFmtId="0" fontId="5" fillId="16" borderId="11" xfId="0" applyFont="1" applyFill="1" applyBorder="1" applyAlignment="1">
      <alignment wrapText="1"/>
    </xf>
    <xf numFmtId="0" fontId="5" fillId="16" borderId="10" xfId="0" applyFont="1" applyFill="1" applyBorder="1" applyAlignment="1">
      <alignment horizontal="center"/>
    </xf>
    <xf numFmtId="4" fontId="5" fillId="16" borderId="22" xfId="2" applyNumberFormat="1" applyFont="1" applyFill="1" applyBorder="1" applyAlignment="1" applyProtection="1">
      <alignment horizontal="center" vertical="center" wrapText="1"/>
      <protection locked="0"/>
    </xf>
    <xf numFmtId="0" fontId="5" fillId="16" borderId="21" xfId="0" applyFont="1" applyFill="1" applyBorder="1" applyAlignment="1">
      <alignment horizontal="center"/>
    </xf>
    <xf numFmtId="3" fontId="4" fillId="16" borderId="39" xfId="0" applyNumberFormat="1" applyFont="1" applyFill="1" applyBorder="1"/>
    <xf numFmtId="3" fontId="5" fillId="16" borderId="22" xfId="0" applyNumberFormat="1" applyFont="1" applyFill="1" applyBorder="1"/>
    <xf numFmtId="49" fontId="4" fillId="15" borderId="61" xfId="0" applyNumberFormat="1" applyFont="1" applyFill="1" applyBorder="1"/>
    <xf numFmtId="0" fontId="5" fillId="15" borderId="58" xfId="0" applyFont="1" applyFill="1" applyBorder="1" applyAlignment="1">
      <alignment wrapText="1"/>
    </xf>
    <xf numFmtId="3" fontId="4" fillId="15" borderId="29" xfId="0" applyNumberFormat="1" applyFont="1" applyFill="1" applyBorder="1" applyAlignment="1">
      <alignment horizontal="right"/>
    </xf>
    <xf numFmtId="3" fontId="5" fillId="15" borderId="51" xfId="0" applyNumberFormat="1" applyFont="1" applyFill="1" applyBorder="1" applyAlignment="1">
      <alignment horizontal="right"/>
    </xf>
    <xf numFmtId="49" fontId="4" fillId="15" borderId="28" xfId="0" applyNumberFormat="1" applyFont="1" applyFill="1" applyBorder="1"/>
    <xf numFmtId="0" fontId="23" fillId="15" borderId="10" xfId="0" applyFont="1" applyFill="1" applyBorder="1" applyAlignment="1">
      <alignment horizontal="center"/>
    </xf>
    <xf numFmtId="0" fontId="5" fillId="15" borderId="52" xfId="0" applyFont="1" applyFill="1" applyBorder="1" applyAlignment="1">
      <alignment wrapText="1"/>
    </xf>
    <xf numFmtId="0" fontId="23" fillId="15" borderId="21" xfId="0" applyFont="1" applyFill="1" applyBorder="1" applyAlignment="1">
      <alignment horizontal="center"/>
    </xf>
    <xf numFmtId="0" fontId="5" fillId="15" borderId="21" xfId="0" applyFont="1" applyFill="1" applyBorder="1" applyAlignment="1">
      <alignment horizontal="center"/>
    </xf>
    <xf numFmtId="3" fontId="4" fillId="15" borderId="39" xfId="0" applyNumberFormat="1" applyFont="1" applyFill="1" applyBorder="1" applyAlignment="1">
      <alignment horizontal="right"/>
    </xf>
    <xf numFmtId="3" fontId="5" fillId="15" borderId="52" xfId="0" applyNumberFormat="1" applyFont="1" applyFill="1" applyBorder="1" applyAlignment="1">
      <alignment horizontal="right"/>
    </xf>
    <xf numFmtId="0" fontId="5" fillId="15" borderId="11" xfId="0" applyFont="1" applyFill="1" applyBorder="1" applyAlignment="1">
      <alignment horizontal="center"/>
    </xf>
    <xf numFmtId="0" fontId="5" fillId="15" borderId="51" xfId="0" applyFont="1" applyFill="1" applyBorder="1" applyAlignment="1">
      <alignment wrapText="1"/>
    </xf>
    <xf numFmtId="0" fontId="4" fillId="15" borderId="28" xfId="0" applyFont="1" applyFill="1" applyBorder="1"/>
    <xf numFmtId="0" fontId="5" fillId="15" borderId="11" xfId="0" applyFont="1" applyFill="1" applyBorder="1" applyAlignment="1">
      <alignment horizontal="left" wrapText="1"/>
    </xf>
    <xf numFmtId="0" fontId="8" fillId="15" borderId="10" xfId="0" applyFont="1" applyFill="1" applyBorder="1" applyAlignment="1">
      <alignment horizontal="center"/>
    </xf>
    <xf numFmtId="3" fontId="5" fillId="15" borderId="11" xfId="0" applyNumberFormat="1" applyFont="1" applyFill="1" applyBorder="1" applyAlignment="1">
      <alignment horizontal="right"/>
    </xf>
    <xf numFmtId="0" fontId="5" fillId="15" borderId="11" xfId="0" applyFont="1" applyFill="1" applyBorder="1" applyAlignment="1">
      <alignment horizontal="left" vertical="top" wrapText="1"/>
    </xf>
    <xf numFmtId="49" fontId="5" fillId="15" borderId="61" xfId="0" applyNumberFormat="1" applyFont="1" applyFill="1" applyBorder="1"/>
    <xf numFmtId="3" fontId="5" fillId="15" borderId="29" xfId="0" applyNumberFormat="1" applyFont="1" applyFill="1" applyBorder="1"/>
    <xf numFmtId="0" fontId="5" fillId="15" borderId="10" xfId="0" applyFont="1" applyFill="1" applyBorder="1" applyAlignment="1">
      <alignment horizontal="center" vertical="top" wrapText="1"/>
    </xf>
    <xf numFmtId="3" fontId="0" fillId="0" borderId="0" xfId="0" applyNumberFormat="1"/>
    <xf numFmtId="0" fontId="4" fillId="15" borderId="51" xfId="0" applyFont="1" applyFill="1" applyBorder="1" applyAlignment="1">
      <alignment wrapText="1"/>
    </xf>
    <xf numFmtId="0" fontId="0" fillId="0" borderId="16" xfId="0" applyBorder="1"/>
    <xf numFmtId="0" fontId="0" fillId="0" borderId="52" xfId="0" applyBorder="1"/>
    <xf numFmtId="0" fontId="0" fillId="0" borderId="22" xfId="0" applyBorder="1"/>
    <xf numFmtId="0" fontId="0" fillId="0" borderId="6" xfId="0" applyBorder="1"/>
    <xf numFmtId="0" fontId="0" fillId="0" borderId="59" xfId="0" applyBorder="1"/>
    <xf numFmtId="0" fontId="0" fillId="0" borderId="8" xfId="0" applyBorder="1"/>
    <xf numFmtId="0" fontId="0" fillId="0" borderId="10" xfId="0" applyBorder="1"/>
    <xf numFmtId="3" fontId="0" fillId="0" borderId="10" xfId="0" applyNumberFormat="1" applyBorder="1"/>
    <xf numFmtId="3" fontId="5" fillId="15" borderId="39" xfId="0" applyNumberFormat="1" applyFont="1" applyFill="1" applyBorder="1" applyAlignment="1">
      <alignment horizontal="right"/>
    </xf>
    <xf numFmtId="3" fontId="5" fillId="15" borderId="29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2" fillId="9" borderId="17" xfId="0" applyFont="1" applyFill="1" applyBorder="1" applyAlignment="1">
      <alignment horizontal="center"/>
    </xf>
    <xf numFmtId="0" fontId="3" fillId="9" borderId="17" xfId="0" applyFont="1" applyFill="1" applyBorder="1" applyAlignment="1">
      <alignment horizontal="center"/>
    </xf>
    <xf numFmtId="0" fontId="4" fillId="10" borderId="36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5" fillId="10" borderId="37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4" fontId="4" fillId="10" borderId="1" xfId="0" applyNumberFormat="1" applyFont="1" applyFill="1" applyBorder="1" applyAlignment="1">
      <alignment horizontal="center"/>
    </xf>
    <xf numFmtId="4" fontId="4" fillId="10" borderId="37" xfId="0" applyNumberFormat="1" applyFont="1" applyFill="1" applyBorder="1" applyAlignment="1">
      <alignment horizontal="center"/>
    </xf>
  </cellXfs>
  <cellStyles count="4">
    <cellStyle name="Měna" xfId="1" builtinId="4"/>
    <cellStyle name="Normální" xfId="0" builtinId="0"/>
    <cellStyle name="normální 3" xfId="3"/>
    <cellStyle name="normální_Lis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08"/>
  <sheetViews>
    <sheetView topLeftCell="A321" zoomScale="80" zoomScaleNormal="80" workbookViewId="0">
      <selection activeCell="K330" sqref="K330"/>
    </sheetView>
  </sheetViews>
  <sheetFormatPr defaultRowHeight="15" x14ac:dyDescent="0.25"/>
  <cols>
    <col min="1" max="1" width="2" customWidth="1"/>
    <col min="2" max="2" width="9.7109375" style="118" customWidth="1"/>
    <col min="3" max="3" width="53.42578125" style="119" customWidth="1"/>
    <col min="4" max="4" width="9" style="120" customWidth="1"/>
    <col min="5" max="5" width="13.140625" style="120" customWidth="1"/>
    <col min="6" max="6" width="5.5703125" style="120" customWidth="1"/>
    <col min="7" max="7" width="17" style="121" customWidth="1"/>
    <col min="8" max="8" width="16" style="121" customWidth="1"/>
    <col min="9" max="9" width="13.85546875" style="121" customWidth="1"/>
    <col min="10" max="10" width="14.28515625" style="120" customWidth="1"/>
    <col min="11" max="11" width="10.85546875" bestFit="1" customWidth="1"/>
  </cols>
  <sheetData>
    <row r="1" spans="2:10" ht="22.5" customHeight="1" thickBot="1" x14ac:dyDescent="0.35">
      <c r="B1" s="575" t="s">
        <v>264</v>
      </c>
      <c r="C1" s="576"/>
      <c r="D1" s="576"/>
      <c r="E1" s="576"/>
      <c r="F1" s="576"/>
      <c r="G1" s="576"/>
      <c r="H1" s="576"/>
      <c r="I1" s="576"/>
      <c r="J1" s="576"/>
    </row>
    <row r="2" spans="2:10" ht="15" customHeight="1" thickBot="1" x14ac:dyDescent="0.3">
      <c r="B2" s="126" t="s">
        <v>0</v>
      </c>
      <c r="C2" s="1" t="s">
        <v>1</v>
      </c>
      <c r="D2" s="2"/>
      <c r="E2" s="3"/>
      <c r="F2" s="2"/>
      <c r="G2" s="4" t="s">
        <v>2</v>
      </c>
      <c r="H2" s="5"/>
      <c r="I2" s="6"/>
      <c r="J2" s="127"/>
    </row>
    <row r="3" spans="2:10" ht="15" customHeight="1" x14ac:dyDescent="0.25">
      <c r="B3" s="416"/>
      <c r="C3" s="318" t="s">
        <v>265</v>
      </c>
      <c r="D3" s="7"/>
      <c r="E3" s="8"/>
      <c r="F3" s="9"/>
      <c r="G3" s="403">
        <v>741852890</v>
      </c>
      <c r="H3" s="188"/>
      <c r="I3" s="10"/>
      <c r="J3" s="128"/>
    </row>
    <row r="4" spans="2:10" ht="15" customHeight="1" x14ac:dyDescent="0.25">
      <c r="B4" s="347"/>
      <c r="C4" s="318" t="s">
        <v>266</v>
      </c>
      <c r="D4" s="11"/>
      <c r="E4" s="12"/>
      <c r="F4" s="13"/>
      <c r="G4" s="404">
        <v>250000000</v>
      </c>
      <c r="H4" s="15"/>
      <c r="I4" s="14"/>
      <c r="J4" s="129"/>
    </row>
    <row r="5" spans="2:10" ht="15" customHeight="1" x14ac:dyDescent="0.25">
      <c r="B5" s="347"/>
      <c r="C5" s="318" t="s">
        <v>267</v>
      </c>
      <c r="D5" s="11"/>
      <c r="E5" s="12"/>
      <c r="F5" s="13"/>
      <c r="G5" s="404">
        <v>143000000</v>
      </c>
      <c r="H5" s="15"/>
      <c r="I5" s="15"/>
      <c r="J5" s="130"/>
    </row>
    <row r="6" spans="2:10" ht="15" customHeight="1" thickBot="1" x14ac:dyDescent="0.3">
      <c r="B6" s="417"/>
      <c r="C6" s="411" t="s">
        <v>835</v>
      </c>
      <c r="D6" s="16"/>
      <c r="E6" s="17"/>
      <c r="F6" s="18"/>
      <c r="G6" s="405">
        <f>G3+G4+G5</f>
        <v>1134852890</v>
      </c>
      <c r="H6" s="19"/>
      <c r="I6" s="19"/>
      <c r="J6" s="131"/>
    </row>
    <row r="7" spans="2:10" ht="15" customHeight="1" x14ac:dyDescent="0.25">
      <c r="B7" s="418" t="s">
        <v>3</v>
      </c>
      <c r="C7" s="132" t="s">
        <v>4</v>
      </c>
      <c r="D7" s="133"/>
      <c r="E7" s="20"/>
      <c r="F7" s="21"/>
      <c r="G7" s="408" t="s">
        <v>2</v>
      </c>
      <c r="H7" s="134"/>
      <c r="I7" s="134"/>
      <c r="J7" s="135"/>
    </row>
    <row r="8" spans="2:10" ht="15" customHeight="1" x14ac:dyDescent="0.25">
      <c r="B8" s="419"/>
      <c r="C8" s="258" t="s">
        <v>268</v>
      </c>
      <c r="D8" s="22"/>
      <c r="E8" s="22"/>
      <c r="F8" s="22"/>
      <c r="G8" s="409">
        <v>98622209</v>
      </c>
      <c r="H8" s="406"/>
      <c r="I8" s="24"/>
      <c r="J8" s="136"/>
    </row>
    <row r="9" spans="2:10" ht="15" customHeight="1" x14ac:dyDescent="0.25">
      <c r="B9" s="419"/>
      <c r="C9" s="412" t="s">
        <v>269</v>
      </c>
      <c r="D9" s="22"/>
      <c r="E9" s="22"/>
      <c r="F9" s="22"/>
      <c r="G9" s="409">
        <v>63000000</v>
      </c>
      <c r="H9" s="406"/>
      <c r="I9" s="24"/>
      <c r="J9" s="136"/>
    </row>
    <row r="10" spans="2:10" ht="15" customHeight="1" x14ac:dyDescent="0.25">
      <c r="B10" s="419"/>
      <c r="C10" s="258" t="s">
        <v>270</v>
      </c>
      <c r="D10" s="22"/>
      <c r="E10" s="22"/>
      <c r="F10" s="22"/>
      <c r="G10" s="409">
        <v>10500000</v>
      </c>
      <c r="H10" s="406"/>
      <c r="I10" s="24"/>
      <c r="J10" s="136"/>
    </row>
    <row r="11" spans="2:10" ht="15" customHeight="1" x14ac:dyDescent="0.25">
      <c r="B11" s="419"/>
      <c r="C11" s="412" t="s">
        <v>271</v>
      </c>
      <c r="D11" s="22"/>
      <c r="E11" s="22"/>
      <c r="F11" s="22"/>
      <c r="G11" s="409">
        <v>21000000</v>
      </c>
      <c r="H11" s="406"/>
      <c r="I11" s="24"/>
      <c r="J11" s="136"/>
    </row>
    <row r="12" spans="2:10" ht="15" customHeight="1" x14ac:dyDescent="0.25">
      <c r="B12" s="419"/>
      <c r="C12" s="413" t="s">
        <v>272</v>
      </c>
      <c r="D12" s="22"/>
      <c r="E12" s="22"/>
      <c r="F12" s="22"/>
      <c r="G12" s="409">
        <v>109200000</v>
      </c>
      <c r="H12" s="406"/>
      <c r="I12" s="24"/>
      <c r="J12" s="136"/>
    </row>
    <row r="13" spans="2:10" ht="15" customHeight="1" x14ac:dyDescent="0.25">
      <c r="B13" s="419"/>
      <c r="C13" s="258" t="s">
        <v>273</v>
      </c>
      <c r="D13" s="22"/>
      <c r="E13" s="22"/>
      <c r="F13" s="22"/>
      <c r="G13" s="409">
        <v>50000</v>
      </c>
      <c r="H13" s="406"/>
      <c r="I13" s="24"/>
      <c r="J13" s="136"/>
    </row>
    <row r="14" spans="2:10" ht="15" customHeight="1" thickBot="1" x14ac:dyDescent="0.3">
      <c r="B14" s="417"/>
      <c r="C14" s="414" t="s">
        <v>836</v>
      </c>
      <c r="D14" s="137"/>
      <c r="E14" s="17"/>
      <c r="F14" s="17"/>
      <c r="G14" s="405">
        <f>SUM(G8:G13)</f>
        <v>302372209</v>
      </c>
      <c r="H14" s="19"/>
      <c r="I14" s="138"/>
      <c r="J14" s="139"/>
    </row>
    <row r="15" spans="2:10" ht="15" customHeight="1" thickBot="1" x14ac:dyDescent="0.3">
      <c r="B15" s="420" t="s">
        <v>5</v>
      </c>
      <c r="C15" s="415" t="s">
        <v>837</v>
      </c>
      <c r="D15" s="113"/>
      <c r="E15" s="114"/>
      <c r="F15" s="114"/>
      <c r="G15" s="410">
        <f>G6+G14</f>
        <v>1437225099</v>
      </c>
      <c r="H15" s="407"/>
      <c r="I15" s="117"/>
      <c r="J15" s="344"/>
    </row>
    <row r="16" spans="2:10" ht="15" customHeight="1" thickBot="1" x14ac:dyDescent="0.3">
      <c r="B16" s="345"/>
      <c r="C16" s="25"/>
      <c r="D16" s="26"/>
      <c r="E16" s="27"/>
      <c r="F16" s="27"/>
      <c r="G16" s="28"/>
      <c r="H16" s="28"/>
      <c r="I16" s="28"/>
      <c r="J16" s="346"/>
    </row>
    <row r="17" spans="2:10" ht="15" customHeight="1" thickBot="1" x14ac:dyDescent="0.3">
      <c r="B17" s="140" t="s">
        <v>6</v>
      </c>
      <c r="C17" s="141" t="s">
        <v>7</v>
      </c>
      <c r="D17" s="142"/>
      <c r="E17" s="29"/>
      <c r="F17" s="29"/>
      <c r="G17" s="30"/>
      <c r="H17" s="30"/>
      <c r="I17" s="30"/>
      <c r="J17" s="143"/>
    </row>
    <row r="18" spans="2:10" ht="15" customHeight="1" thickBot="1" x14ac:dyDescent="0.3">
      <c r="B18" s="144"/>
      <c r="C18" s="577" t="s">
        <v>838</v>
      </c>
      <c r="D18" s="578"/>
      <c r="E18" s="579"/>
      <c r="F18" s="579"/>
      <c r="G18" s="579"/>
      <c r="H18" s="579"/>
      <c r="I18" s="579"/>
      <c r="J18" s="580"/>
    </row>
    <row r="19" spans="2:10" ht="15" customHeight="1" thickBot="1" x14ac:dyDescent="0.3">
      <c r="B19" s="144"/>
      <c r="C19" s="578" t="s">
        <v>8</v>
      </c>
      <c r="D19" s="578"/>
      <c r="E19" s="581"/>
      <c r="F19" s="581"/>
      <c r="G19" s="582"/>
      <c r="H19" s="583" t="s">
        <v>9</v>
      </c>
      <c r="I19" s="583"/>
      <c r="J19" s="584"/>
    </row>
    <row r="20" spans="2:10" ht="42.75" customHeight="1" thickBot="1" x14ac:dyDescent="0.3">
      <c r="B20" s="144"/>
      <c r="C20" s="435" t="s">
        <v>10</v>
      </c>
      <c r="D20" s="31" t="s">
        <v>11</v>
      </c>
      <c r="E20" s="32" t="s">
        <v>12</v>
      </c>
      <c r="F20" s="33" t="s">
        <v>13</v>
      </c>
      <c r="G20" s="422" t="s">
        <v>14</v>
      </c>
      <c r="H20" s="34" t="s">
        <v>15</v>
      </c>
      <c r="I20" s="35" t="s">
        <v>16</v>
      </c>
      <c r="J20" s="145" t="s">
        <v>17</v>
      </c>
    </row>
    <row r="21" spans="2:10" ht="15" customHeight="1" thickBot="1" x14ac:dyDescent="0.3">
      <c r="B21" s="442" t="s">
        <v>18</v>
      </c>
      <c r="C21" s="436" t="s">
        <v>19</v>
      </c>
      <c r="D21" s="36"/>
      <c r="E21" s="37"/>
      <c r="F21" s="38"/>
      <c r="G21" s="423">
        <f>G22+G28+G38</f>
        <v>361890925</v>
      </c>
      <c r="H21" s="39">
        <f>H22+H28+H38</f>
        <v>240686065</v>
      </c>
      <c r="I21" s="40">
        <f>I22+I28+I38</f>
        <v>121204860</v>
      </c>
      <c r="J21" s="146"/>
    </row>
    <row r="22" spans="2:10" ht="15" customHeight="1" thickBot="1" x14ac:dyDescent="0.3">
      <c r="B22" s="443" t="s">
        <v>18</v>
      </c>
      <c r="C22" s="437" t="s">
        <v>833</v>
      </c>
      <c r="D22" s="41"/>
      <c r="E22" s="42"/>
      <c r="F22" s="43"/>
      <c r="G22" s="424">
        <f>SUM(G23:G27)</f>
        <v>19929735</v>
      </c>
      <c r="H22" s="44">
        <f>SUM(H23:H27)</f>
        <v>19929735</v>
      </c>
      <c r="I22" s="45">
        <f>I24</f>
        <v>0</v>
      </c>
      <c r="J22" s="147"/>
    </row>
    <row r="23" spans="2:10" ht="15" customHeight="1" x14ac:dyDescent="0.25">
      <c r="B23" s="367" t="s">
        <v>156</v>
      </c>
      <c r="C23" s="438" t="s">
        <v>274</v>
      </c>
      <c r="D23" s="75" t="s">
        <v>20</v>
      </c>
      <c r="E23" s="216" t="s">
        <v>157</v>
      </c>
      <c r="F23" s="217"/>
      <c r="G23" s="425">
        <f>H23</f>
        <v>380363</v>
      </c>
      <c r="H23" s="218">
        <v>380363</v>
      </c>
      <c r="I23" s="10">
        <v>0</v>
      </c>
      <c r="J23" s="198"/>
    </row>
    <row r="24" spans="2:10" ht="15" customHeight="1" x14ac:dyDescent="0.25">
      <c r="B24" s="338" t="s">
        <v>158</v>
      </c>
      <c r="C24" s="439" t="s">
        <v>275</v>
      </c>
      <c r="D24" s="22" t="s">
        <v>20</v>
      </c>
      <c r="E24" s="22" t="s">
        <v>153</v>
      </c>
      <c r="F24" s="22"/>
      <c r="G24" s="426">
        <v>15938452</v>
      </c>
      <c r="H24" s="49">
        <v>15938452</v>
      </c>
      <c r="I24" s="23">
        <v>0</v>
      </c>
      <c r="J24" s="152"/>
    </row>
    <row r="25" spans="2:10" ht="15" customHeight="1" x14ac:dyDescent="0.25">
      <c r="B25" s="338" t="s">
        <v>160</v>
      </c>
      <c r="C25" s="258" t="s">
        <v>161</v>
      </c>
      <c r="D25" s="22" t="s">
        <v>20</v>
      </c>
      <c r="E25" s="47" t="s">
        <v>30</v>
      </c>
      <c r="F25" s="12"/>
      <c r="G25" s="427">
        <f>H25+I25</f>
        <v>2391600</v>
      </c>
      <c r="H25" s="182">
        <v>2391600</v>
      </c>
      <c r="I25" s="14">
        <v>0</v>
      </c>
      <c r="J25" s="129"/>
    </row>
    <row r="26" spans="2:10" ht="25.5" customHeight="1" x14ac:dyDescent="0.25">
      <c r="B26" s="349" t="s">
        <v>162</v>
      </c>
      <c r="C26" s="233" t="s">
        <v>276</v>
      </c>
      <c r="D26" s="221" t="s">
        <v>20</v>
      </c>
      <c r="E26" s="221" t="s">
        <v>277</v>
      </c>
      <c r="F26" s="221"/>
      <c r="G26" s="428">
        <f>H26+I26</f>
        <v>1219320</v>
      </c>
      <c r="H26" s="222">
        <v>1219320</v>
      </c>
      <c r="I26" s="14">
        <v>0</v>
      </c>
      <c r="J26" s="129"/>
    </row>
    <row r="27" spans="2:10" ht="15" customHeight="1" thickBot="1" x14ac:dyDescent="0.3">
      <c r="B27" s="444"/>
      <c r="C27" s="440"/>
      <c r="D27" s="332"/>
      <c r="E27" s="333"/>
      <c r="F27" s="332"/>
      <c r="G27" s="429"/>
      <c r="H27" s="421"/>
      <c r="I27" s="334"/>
      <c r="J27" s="335"/>
    </row>
    <row r="28" spans="2:10" ht="15" customHeight="1" thickBot="1" x14ac:dyDescent="0.3">
      <c r="B28" s="445" t="s">
        <v>32</v>
      </c>
      <c r="C28" s="441" t="s">
        <v>832</v>
      </c>
      <c r="D28" s="88"/>
      <c r="E28" s="88"/>
      <c r="F28" s="54"/>
      <c r="G28" s="430">
        <f>SUM(G29:G37)</f>
        <v>58051190</v>
      </c>
      <c r="H28" s="55">
        <f>SUM(H29:H37)</f>
        <v>46046330</v>
      </c>
      <c r="I28" s="56">
        <f>SUM(I29:I35)</f>
        <v>12004860</v>
      </c>
      <c r="J28" s="149"/>
    </row>
    <row r="29" spans="2:10" ht="15" customHeight="1" x14ac:dyDescent="0.25">
      <c r="B29" s="336" t="s">
        <v>163</v>
      </c>
      <c r="C29" s="223" t="s">
        <v>278</v>
      </c>
      <c r="D29" s="46" t="s">
        <v>20</v>
      </c>
      <c r="E29" s="75" t="s">
        <v>279</v>
      </c>
      <c r="F29" s="76" t="s">
        <v>280</v>
      </c>
      <c r="G29" s="431">
        <f t="shared" ref="G29:G34" si="0">H29+I29</f>
        <v>1942740</v>
      </c>
      <c r="H29" s="57">
        <v>1942740</v>
      </c>
      <c r="I29" s="10">
        <v>0</v>
      </c>
      <c r="J29" s="337"/>
    </row>
    <row r="30" spans="2:10" ht="15" customHeight="1" x14ac:dyDescent="0.25">
      <c r="B30" s="338" t="s">
        <v>164</v>
      </c>
      <c r="C30" s="224" t="s">
        <v>281</v>
      </c>
      <c r="D30" s="215" t="s">
        <v>20</v>
      </c>
      <c r="E30" s="215" t="s">
        <v>282</v>
      </c>
      <c r="F30" s="215" t="s">
        <v>283</v>
      </c>
      <c r="G30" s="432">
        <f t="shared" si="0"/>
        <v>250000</v>
      </c>
      <c r="H30" s="225">
        <v>250000</v>
      </c>
      <c r="I30" s="226">
        <v>0</v>
      </c>
      <c r="J30" s="339"/>
    </row>
    <row r="31" spans="2:10" ht="15" customHeight="1" x14ac:dyDescent="0.25">
      <c r="B31" s="338" t="s">
        <v>165</v>
      </c>
      <c r="C31" s="227" t="s">
        <v>33</v>
      </c>
      <c r="D31" s="228" t="s">
        <v>20</v>
      </c>
      <c r="E31" s="221" t="s">
        <v>284</v>
      </c>
      <c r="F31" s="229" t="s">
        <v>285</v>
      </c>
      <c r="G31" s="432">
        <f t="shared" si="0"/>
        <v>1000000</v>
      </c>
      <c r="H31" s="225">
        <v>1000000</v>
      </c>
      <c r="I31" s="230">
        <v>0</v>
      </c>
      <c r="J31" s="340"/>
    </row>
    <row r="32" spans="2:10" ht="28.5" customHeight="1" x14ac:dyDescent="0.25">
      <c r="B32" s="338" t="s">
        <v>166</v>
      </c>
      <c r="C32" s="231" t="s">
        <v>286</v>
      </c>
      <c r="D32" s="215" t="s">
        <v>20</v>
      </c>
      <c r="E32" s="215" t="s">
        <v>34</v>
      </c>
      <c r="F32" s="215" t="s">
        <v>287</v>
      </c>
      <c r="G32" s="432">
        <f t="shared" si="0"/>
        <v>17149800</v>
      </c>
      <c r="H32" s="232">
        <v>5144940</v>
      </c>
      <c r="I32" s="230">
        <v>12004860</v>
      </c>
      <c r="J32" s="340" t="s">
        <v>155</v>
      </c>
    </row>
    <row r="33" spans="2:10" ht="15" customHeight="1" x14ac:dyDescent="0.25">
      <c r="B33" s="338" t="s">
        <v>167</v>
      </c>
      <c r="C33" s="233" t="s">
        <v>35</v>
      </c>
      <c r="D33" s="215" t="s">
        <v>20</v>
      </c>
      <c r="E33" s="215" t="s">
        <v>50</v>
      </c>
      <c r="F33" s="215" t="s">
        <v>288</v>
      </c>
      <c r="G33" s="432">
        <f t="shared" si="0"/>
        <v>3912030</v>
      </c>
      <c r="H33" s="232">
        <v>3912030</v>
      </c>
      <c r="I33" s="230">
        <v>0</v>
      </c>
      <c r="J33" s="340"/>
    </row>
    <row r="34" spans="2:10" ht="15" customHeight="1" x14ac:dyDescent="0.25">
      <c r="B34" s="338" t="s">
        <v>168</v>
      </c>
      <c r="C34" s="231" t="s">
        <v>289</v>
      </c>
      <c r="D34" s="215" t="s">
        <v>20</v>
      </c>
      <c r="E34" s="215" t="s">
        <v>153</v>
      </c>
      <c r="F34" s="215"/>
      <c r="G34" s="432">
        <f t="shared" si="0"/>
        <v>10000000</v>
      </c>
      <c r="H34" s="234">
        <v>10000000</v>
      </c>
      <c r="I34" s="230">
        <v>0</v>
      </c>
      <c r="J34" s="340"/>
    </row>
    <row r="35" spans="2:10" ht="15" customHeight="1" x14ac:dyDescent="0.25">
      <c r="B35" s="527" t="s">
        <v>290</v>
      </c>
      <c r="C35" s="528" t="s">
        <v>291</v>
      </c>
      <c r="D35" s="529" t="s">
        <v>20</v>
      </c>
      <c r="E35" s="529" t="s">
        <v>26</v>
      </c>
      <c r="F35" s="529" t="s">
        <v>292</v>
      </c>
      <c r="G35" s="530">
        <f>H35</f>
        <v>3424810</v>
      </c>
      <c r="H35" s="531">
        <v>3424810</v>
      </c>
      <c r="I35" s="230">
        <v>0</v>
      </c>
      <c r="J35" s="342"/>
    </row>
    <row r="36" spans="2:10" ht="15" customHeight="1" x14ac:dyDescent="0.25">
      <c r="B36" s="341" t="s">
        <v>293</v>
      </c>
      <c r="C36" s="235" t="s">
        <v>295</v>
      </c>
      <c r="D36" s="221" t="s">
        <v>20</v>
      </c>
      <c r="E36" s="221" t="s">
        <v>242</v>
      </c>
      <c r="F36" s="236" t="s">
        <v>294</v>
      </c>
      <c r="G36" s="428">
        <f>H36+H37</f>
        <v>20371810</v>
      </c>
      <c r="H36" s="57">
        <v>20371810</v>
      </c>
      <c r="I36" s="23">
        <v>0</v>
      </c>
      <c r="J36" s="129"/>
    </row>
    <row r="37" spans="2:10" ht="15" customHeight="1" thickBot="1" x14ac:dyDescent="0.3">
      <c r="B37" s="396"/>
      <c r="C37" s="446"/>
      <c r="D37" s="53"/>
      <c r="E37" s="47"/>
      <c r="F37" s="58"/>
      <c r="G37" s="426"/>
      <c r="H37" s="57"/>
      <c r="I37" s="23"/>
      <c r="J37" s="129"/>
    </row>
    <row r="38" spans="2:10" ht="15" customHeight="1" thickBot="1" x14ac:dyDescent="0.3">
      <c r="B38" s="445" t="s">
        <v>170</v>
      </c>
      <c r="C38" s="441" t="s">
        <v>171</v>
      </c>
      <c r="D38" s="88"/>
      <c r="E38" s="88"/>
      <c r="F38" s="54"/>
      <c r="G38" s="430">
        <f>SUM(G39:G52)</f>
        <v>283910000</v>
      </c>
      <c r="H38" s="55">
        <f>SUM(H39:H52)</f>
        <v>174710000</v>
      </c>
      <c r="I38" s="56">
        <f>SUM(I39:I52)</f>
        <v>109200000</v>
      </c>
      <c r="J38" s="149"/>
    </row>
    <row r="39" spans="2:10" ht="15" customHeight="1" x14ac:dyDescent="0.25">
      <c r="B39" s="449" t="s">
        <v>172</v>
      </c>
      <c r="C39" s="447" t="s">
        <v>173</v>
      </c>
      <c r="D39" s="183" t="s">
        <v>20</v>
      </c>
      <c r="E39" s="179" t="s">
        <v>174</v>
      </c>
      <c r="F39" s="184"/>
      <c r="G39" s="433">
        <f>H39+I39</f>
        <v>0</v>
      </c>
      <c r="H39" s="57">
        <v>0</v>
      </c>
      <c r="I39" s="69">
        <v>0</v>
      </c>
      <c r="J39" s="199"/>
    </row>
    <row r="40" spans="2:10" ht="15" customHeight="1" x14ac:dyDescent="0.25">
      <c r="B40" s="348" t="s">
        <v>175</v>
      </c>
      <c r="C40" s="447" t="s">
        <v>22</v>
      </c>
      <c r="D40" s="12" t="s">
        <v>20</v>
      </c>
      <c r="E40" s="179" t="s">
        <v>23</v>
      </c>
      <c r="F40" s="185"/>
      <c r="G40" s="451">
        <f>H40+I40</f>
        <v>219200000</v>
      </c>
      <c r="H40" s="50">
        <v>110000000</v>
      </c>
      <c r="I40" s="14">
        <v>109200000</v>
      </c>
      <c r="J40" s="129" t="s">
        <v>155</v>
      </c>
    </row>
    <row r="41" spans="2:10" ht="15" customHeight="1" x14ac:dyDescent="0.25">
      <c r="B41" s="450" t="s">
        <v>176</v>
      </c>
      <c r="C41" s="448" t="s">
        <v>177</v>
      </c>
      <c r="D41" s="22" t="s">
        <v>20</v>
      </c>
      <c r="E41" s="181" t="s">
        <v>296</v>
      </c>
      <c r="F41" s="22"/>
      <c r="G41" s="426">
        <f>H41+I41</f>
        <v>7160000</v>
      </c>
      <c r="H41" s="49">
        <v>7160000</v>
      </c>
      <c r="I41" s="14">
        <v>0</v>
      </c>
      <c r="J41" s="129"/>
    </row>
    <row r="42" spans="2:10" ht="15" customHeight="1" x14ac:dyDescent="0.25">
      <c r="B42" s="347" t="s">
        <v>297</v>
      </c>
      <c r="C42" s="233" t="s">
        <v>298</v>
      </c>
      <c r="D42" s="22" t="s">
        <v>20</v>
      </c>
      <c r="E42" s="73" t="s">
        <v>25</v>
      </c>
      <c r="F42" s="22"/>
      <c r="G42" s="426">
        <f>H42</f>
        <v>500000</v>
      </c>
      <c r="H42" s="49">
        <v>500000</v>
      </c>
      <c r="I42" s="14">
        <v>0</v>
      </c>
      <c r="J42" s="129"/>
    </row>
    <row r="43" spans="2:10" ht="15" customHeight="1" x14ac:dyDescent="0.25">
      <c r="B43" s="532" t="s">
        <v>299</v>
      </c>
      <c r="C43" s="533" t="s">
        <v>300</v>
      </c>
      <c r="D43" s="534" t="s">
        <v>20</v>
      </c>
      <c r="E43" s="535" t="s">
        <v>153</v>
      </c>
      <c r="F43" s="536"/>
      <c r="G43" s="537">
        <v>0</v>
      </c>
      <c r="H43" s="538">
        <v>0</v>
      </c>
      <c r="I43" s="14">
        <v>0</v>
      </c>
      <c r="J43" s="129"/>
    </row>
    <row r="44" spans="2:10" ht="26.25" customHeight="1" x14ac:dyDescent="0.25">
      <c r="B44" s="347" t="s">
        <v>301</v>
      </c>
      <c r="C44" s="223" t="s">
        <v>302</v>
      </c>
      <c r="D44" s="22" t="s">
        <v>20</v>
      </c>
      <c r="E44" s="237" t="s">
        <v>28</v>
      </c>
      <c r="F44" s="59"/>
      <c r="G44" s="452">
        <f>H44</f>
        <v>750000</v>
      </c>
      <c r="H44" s="72">
        <v>750000</v>
      </c>
      <c r="I44" s="14">
        <v>0</v>
      </c>
      <c r="J44" s="129"/>
    </row>
    <row r="45" spans="2:10" ht="24" customHeight="1" x14ac:dyDescent="0.25">
      <c r="B45" s="347" t="s">
        <v>303</v>
      </c>
      <c r="C45" s="224" t="s">
        <v>304</v>
      </c>
      <c r="D45" s="12" t="s">
        <v>20</v>
      </c>
      <c r="E45" s="22" t="s">
        <v>31</v>
      </c>
      <c r="F45" s="12"/>
      <c r="G45" s="427">
        <f t="shared" ref="G45:G52" si="1">H45</f>
        <v>28400000</v>
      </c>
      <c r="H45" s="15">
        <v>28400000</v>
      </c>
      <c r="I45" s="14">
        <v>0</v>
      </c>
      <c r="J45" s="129"/>
    </row>
    <row r="46" spans="2:10" ht="15" customHeight="1" x14ac:dyDescent="0.25">
      <c r="B46" s="348" t="s">
        <v>305</v>
      </c>
      <c r="C46" s="238" t="s">
        <v>169</v>
      </c>
      <c r="D46" s="12" t="s">
        <v>20</v>
      </c>
      <c r="E46" s="22"/>
      <c r="F46" s="48"/>
      <c r="G46" s="451">
        <f t="shared" si="1"/>
        <v>20000000</v>
      </c>
      <c r="H46" s="239">
        <v>20000000</v>
      </c>
      <c r="I46" s="14">
        <v>0</v>
      </c>
      <c r="J46" s="129"/>
    </row>
    <row r="47" spans="2:10" ht="15" customHeight="1" x14ac:dyDescent="0.25">
      <c r="B47" s="348" t="s">
        <v>306</v>
      </c>
      <c r="C47" s="238" t="s">
        <v>307</v>
      </c>
      <c r="D47" s="12"/>
      <c r="E47" s="22"/>
      <c r="F47" s="48"/>
      <c r="G47" s="451">
        <f t="shared" si="1"/>
        <v>2500000</v>
      </c>
      <c r="H47" s="239">
        <v>2500000</v>
      </c>
      <c r="I47" s="14">
        <v>0</v>
      </c>
      <c r="J47" s="129"/>
    </row>
    <row r="48" spans="2:10" ht="15" customHeight="1" x14ac:dyDescent="0.25">
      <c r="B48" s="348" t="s">
        <v>308</v>
      </c>
      <c r="C48" s="238" t="s">
        <v>316</v>
      </c>
      <c r="D48" s="12"/>
      <c r="E48" s="22" t="s">
        <v>30</v>
      </c>
      <c r="F48" s="48"/>
      <c r="G48" s="451">
        <f t="shared" si="1"/>
        <v>3000000</v>
      </c>
      <c r="H48" s="239">
        <v>3000000</v>
      </c>
      <c r="I48" s="14">
        <v>0</v>
      </c>
      <c r="J48" s="129"/>
    </row>
    <row r="49" spans="2:10" ht="15" customHeight="1" x14ac:dyDescent="0.25">
      <c r="B49" s="348" t="s">
        <v>309</v>
      </c>
      <c r="C49" s="238" t="s">
        <v>317</v>
      </c>
      <c r="D49" s="12"/>
      <c r="E49" s="22" t="s">
        <v>28</v>
      </c>
      <c r="F49" s="48"/>
      <c r="G49" s="451">
        <f t="shared" si="1"/>
        <v>1000000</v>
      </c>
      <c r="H49" s="239">
        <v>1000000</v>
      </c>
      <c r="I49" s="14">
        <v>0</v>
      </c>
      <c r="J49" s="129"/>
    </row>
    <row r="50" spans="2:10" ht="15" customHeight="1" x14ac:dyDescent="0.25">
      <c r="B50" s="348" t="s">
        <v>310</v>
      </c>
      <c r="C50" s="238" t="s">
        <v>311</v>
      </c>
      <c r="D50" s="12"/>
      <c r="E50" s="22" t="s">
        <v>25</v>
      </c>
      <c r="F50" s="48"/>
      <c r="G50" s="451">
        <f t="shared" si="1"/>
        <v>300000</v>
      </c>
      <c r="H50" s="239">
        <v>300000</v>
      </c>
      <c r="I50" s="14">
        <v>0</v>
      </c>
      <c r="J50" s="129"/>
    </row>
    <row r="51" spans="2:10" ht="15" customHeight="1" x14ac:dyDescent="0.25">
      <c r="B51" s="348" t="s">
        <v>312</v>
      </c>
      <c r="C51" s="238" t="s">
        <v>313</v>
      </c>
      <c r="D51" s="12"/>
      <c r="E51" s="22" t="s">
        <v>25</v>
      </c>
      <c r="F51" s="48"/>
      <c r="G51" s="451">
        <f t="shared" si="1"/>
        <v>1000000</v>
      </c>
      <c r="H51" s="239">
        <v>1000000</v>
      </c>
      <c r="I51" s="14">
        <v>0</v>
      </c>
      <c r="J51" s="129"/>
    </row>
    <row r="52" spans="2:10" ht="15" customHeight="1" thickBot="1" x14ac:dyDescent="0.3">
      <c r="B52" s="348" t="s">
        <v>314</v>
      </c>
      <c r="C52" s="238" t="s">
        <v>315</v>
      </c>
      <c r="D52" s="12"/>
      <c r="E52" s="22" t="s">
        <v>25</v>
      </c>
      <c r="F52" s="48"/>
      <c r="G52" s="451">
        <f t="shared" si="1"/>
        <v>100000</v>
      </c>
      <c r="H52" s="239">
        <v>100000</v>
      </c>
      <c r="I52" s="14">
        <v>0</v>
      </c>
      <c r="J52" s="200"/>
    </row>
    <row r="53" spans="2:10" ht="15" customHeight="1" thickBot="1" x14ac:dyDescent="0.3">
      <c r="B53" s="457" t="s">
        <v>36</v>
      </c>
      <c r="C53" s="455" t="s">
        <v>37</v>
      </c>
      <c r="D53" s="60"/>
      <c r="E53" s="60"/>
      <c r="F53" s="61"/>
      <c r="G53" s="453">
        <f>(G54+G132)+G167+G261</f>
        <v>373855302</v>
      </c>
      <c r="H53" s="62">
        <f>(H54+H132)+H167+H261</f>
        <v>192687953</v>
      </c>
      <c r="I53" s="63">
        <f>(I54+I132)+I167+I261</f>
        <v>181167349</v>
      </c>
      <c r="J53" s="201"/>
    </row>
    <row r="54" spans="2:10" ht="15" customHeight="1" thickBot="1" x14ac:dyDescent="0.3">
      <c r="B54" s="458" t="s">
        <v>38</v>
      </c>
      <c r="C54" s="456" t="s">
        <v>318</v>
      </c>
      <c r="D54" s="64"/>
      <c r="E54" s="64"/>
      <c r="F54" s="65"/>
      <c r="G54" s="205">
        <f>SUM(G55:G131)</f>
        <v>86651093</v>
      </c>
      <c r="H54" s="66">
        <f>SUM(H55:H131)</f>
        <v>67105953</v>
      </c>
      <c r="I54" s="67">
        <f>SUM(I55:I131)</f>
        <v>19545140</v>
      </c>
      <c r="J54" s="153"/>
    </row>
    <row r="55" spans="2:10" ht="15" customHeight="1" x14ac:dyDescent="0.25">
      <c r="B55" s="349" t="s">
        <v>178</v>
      </c>
      <c r="C55" s="240" t="s">
        <v>179</v>
      </c>
      <c r="D55" s="241" t="s">
        <v>39</v>
      </c>
      <c r="E55" s="219" t="s">
        <v>25</v>
      </c>
      <c r="F55" s="185"/>
      <c r="G55" s="434">
        <f>H55</f>
        <v>696930</v>
      </c>
      <c r="H55" s="57">
        <v>696930</v>
      </c>
      <c r="I55" s="69">
        <v>0</v>
      </c>
      <c r="J55" s="202"/>
    </row>
    <row r="56" spans="2:10" ht="15" customHeight="1" x14ac:dyDescent="0.25">
      <c r="B56" s="338" t="s">
        <v>184</v>
      </c>
      <c r="C56" s="242" t="s">
        <v>185</v>
      </c>
      <c r="D56" s="68" t="s">
        <v>39</v>
      </c>
      <c r="E56" s="22" t="s">
        <v>26</v>
      </c>
      <c r="F56" s="48"/>
      <c r="G56" s="451">
        <f>H56</f>
        <v>2313700</v>
      </c>
      <c r="H56" s="49">
        <v>2313700</v>
      </c>
      <c r="I56" s="14">
        <v>0</v>
      </c>
      <c r="J56" s="154"/>
    </row>
    <row r="57" spans="2:10" ht="15" customHeight="1" x14ac:dyDescent="0.25">
      <c r="B57" s="338" t="s">
        <v>187</v>
      </c>
      <c r="C57" s="233" t="s">
        <v>188</v>
      </c>
      <c r="D57" s="214" t="s">
        <v>39</v>
      </c>
      <c r="E57" s="215" t="s">
        <v>50</v>
      </c>
      <c r="F57" s="243"/>
      <c r="G57" s="454">
        <f>H57+I58</f>
        <v>171810</v>
      </c>
      <c r="H57" s="232">
        <v>171810</v>
      </c>
      <c r="I57" s="14">
        <v>0</v>
      </c>
      <c r="J57" s="154"/>
    </row>
    <row r="58" spans="2:10" ht="15" customHeight="1" x14ac:dyDescent="0.25">
      <c r="B58" s="338" t="s">
        <v>190</v>
      </c>
      <c r="C58" s="233" t="s">
        <v>191</v>
      </c>
      <c r="D58" s="214" t="s">
        <v>39</v>
      </c>
      <c r="E58" s="215" t="s">
        <v>319</v>
      </c>
      <c r="F58" s="243"/>
      <c r="G58" s="454">
        <f>H58+I87</f>
        <v>622870</v>
      </c>
      <c r="H58" s="232">
        <v>622870</v>
      </c>
      <c r="I58" s="14">
        <v>0</v>
      </c>
      <c r="J58" s="154"/>
    </row>
    <row r="59" spans="2:10" ht="15" customHeight="1" x14ac:dyDescent="0.25">
      <c r="B59" s="338" t="s">
        <v>320</v>
      </c>
      <c r="C59" s="233" t="s">
        <v>193</v>
      </c>
      <c r="D59" s="244" t="s">
        <v>39</v>
      </c>
      <c r="E59" s="215" t="s">
        <v>282</v>
      </c>
      <c r="F59" s="215"/>
      <c r="G59" s="432">
        <f>H59</f>
        <v>2600000</v>
      </c>
      <c r="H59" s="232">
        <v>2600000</v>
      </c>
      <c r="I59" s="14">
        <v>0</v>
      </c>
      <c r="J59" s="154"/>
    </row>
    <row r="60" spans="2:10" ht="27" customHeight="1" x14ac:dyDescent="0.25">
      <c r="B60" s="338" t="s">
        <v>66</v>
      </c>
      <c r="C60" s="245" t="s">
        <v>54</v>
      </c>
      <c r="D60" s="74" t="s">
        <v>39</v>
      </c>
      <c r="E60" s="22" t="s">
        <v>321</v>
      </c>
      <c r="F60" s="22">
        <v>2</v>
      </c>
      <c r="G60" s="427">
        <f t="shared" ref="G60:G65" si="2">H60+I60</f>
        <v>549370</v>
      </c>
      <c r="H60" s="71">
        <v>549370</v>
      </c>
      <c r="I60" s="14">
        <v>0</v>
      </c>
      <c r="J60" s="154"/>
    </row>
    <row r="61" spans="2:10" ht="15" customHeight="1" x14ac:dyDescent="0.25">
      <c r="B61" s="338" t="s">
        <v>68</v>
      </c>
      <c r="C61" s="246" t="s">
        <v>55</v>
      </c>
      <c r="D61" s="74" t="s">
        <v>39</v>
      </c>
      <c r="E61" s="22" t="s">
        <v>321</v>
      </c>
      <c r="F61" s="22">
        <v>1</v>
      </c>
      <c r="G61" s="427">
        <f t="shared" si="2"/>
        <v>2000000</v>
      </c>
      <c r="H61" s="71">
        <v>2000000</v>
      </c>
      <c r="I61" s="14">
        <v>0</v>
      </c>
      <c r="J61" s="154"/>
    </row>
    <row r="62" spans="2:10" ht="15" customHeight="1" x14ac:dyDescent="0.25">
      <c r="B62" s="338" t="s">
        <v>194</v>
      </c>
      <c r="C62" s="247" t="s">
        <v>57</v>
      </c>
      <c r="D62" s="74" t="s">
        <v>39</v>
      </c>
      <c r="E62" s="74" t="s">
        <v>44</v>
      </c>
      <c r="F62" s="22">
        <v>1</v>
      </c>
      <c r="G62" s="426">
        <f t="shared" si="2"/>
        <v>793270</v>
      </c>
      <c r="H62" s="71">
        <v>793270</v>
      </c>
      <c r="I62" s="14">
        <v>0</v>
      </c>
      <c r="J62" s="154"/>
    </row>
    <row r="63" spans="2:10" ht="15" customHeight="1" x14ac:dyDescent="0.25">
      <c r="B63" s="338" t="s">
        <v>195</v>
      </c>
      <c r="C63" s="248" t="s">
        <v>58</v>
      </c>
      <c r="D63" s="74" t="s">
        <v>39</v>
      </c>
      <c r="E63" s="22" t="s">
        <v>322</v>
      </c>
      <c r="F63" s="22">
        <v>1</v>
      </c>
      <c r="G63" s="427">
        <f t="shared" si="2"/>
        <v>280000</v>
      </c>
      <c r="H63" s="71">
        <v>280000</v>
      </c>
      <c r="I63" s="14">
        <v>0</v>
      </c>
      <c r="J63" s="154"/>
    </row>
    <row r="64" spans="2:10" ht="15" customHeight="1" x14ac:dyDescent="0.25">
      <c r="B64" s="338" t="s">
        <v>196</v>
      </c>
      <c r="C64" s="248" t="s">
        <v>60</v>
      </c>
      <c r="D64" s="74" t="s">
        <v>39</v>
      </c>
      <c r="E64" s="22" t="s">
        <v>29</v>
      </c>
      <c r="F64" s="22">
        <v>3</v>
      </c>
      <c r="G64" s="427">
        <f t="shared" si="2"/>
        <v>8210000</v>
      </c>
      <c r="H64" s="71">
        <v>8210000</v>
      </c>
      <c r="I64" s="14">
        <v>0</v>
      </c>
      <c r="J64" s="154"/>
    </row>
    <row r="65" spans="2:10" ht="15" customHeight="1" x14ac:dyDescent="0.25">
      <c r="B65" s="338" t="s">
        <v>197</v>
      </c>
      <c r="C65" s="249" t="s">
        <v>63</v>
      </c>
      <c r="D65" s="74" t="s">
        <v>39</v>
      </c>
      <c r="E65" s="22" t="s">
        <v>180</v>
      </c>
      <c r="F65" s="22"/>
      <c r="G65" s="427">
        <f t="shared" si="2"/>
        <v>3300000</v>
      </c>
      <c r="H65" s="71">
        <v>3300000</v>
      </c>
      <c r="I65" s="14">
        <v>0</v>
      </c>
      <c r="J65" s="154"/>
    </row>
    <row r="66" spans="2:10" ht="15" customHeight="1" x14ac:dyDescent="0.25">
      <c r="B66" s="338" t="s">
        <v>198</v>
      </c>
      <c r="C66" s="249" t="s">
        <v>64</v>
      </c>
      <c r="D66" s="74" t="s">
        <v>39</v>
      </c>
      <c r="E66" s="22" t="s">
        <v>180</v>
      </c>
      <c r="F66" s="22">
        <v>2</v>
      </c>
      <c r="G66" s="427">
        <f>H66</f>
        <v>120000</v>
      </c>
      <c r="H66" s="71">
        <v>120000</v>
      </c>
      <c r="I66" s="14">
        <v>0</v>
      </c>
      <c r="J66" s="154"/>
    </row>
    <row r="67" spans="2:10" ht="15" customHeight="1" x14ac:dyDescent="0.25">
      <c r="B67" s="338" t="s">
        <v>199</v>
      </c>
      <c r="C67" s="250" t="s">
        <v>65</v>
      </c>
      <c r="D67" s="74" t="s">
        <v>39</v>
      </c>
      <c r="E67" s="22" t="s">
        <v>180</v>
      </c>
      <c r="F67" s="22">
        <v>1</v>
      </c>
      <c r="G67" s="427">
        <f>H67</f>
        <v>130000</v>
      </c>
      <c r="H67" s="71">
        <v>130000</v>
      </c>
      <c r="I67" s="14">
        <v>0</v>
      </c>
      <c r="J67" s="154"/>
    </row>
    <row r="68" spans="2:10" ht="15" customHeight="1" x14ac:dyDescent="0.25">
      <c r="B68" s="338" t="s">
        <v>200</v>
      </c>
      <c r="C68" s="249" t="s">
        <v>67</v>
      </c>
      <c r="D68" s="74" t="s">
        <v>39</v>
      </c>
      <c r="E68" s="22" t="s">
        <v>180</v>
      </c>
      <c r="F68" s="22"/>
      <c r="G68" s="427">
        <f>H68</f>
        <v>110000</v>
      </c>
      <c r="H68" s="71">
        <v>110000</v>
      </c>
      <c r="I68" s="14">
        <v>0</v>
      </c>
      <c r="J68" s="154"/>
    </row>
    <row r="69" spans="2:10" ht="15" customHeight="1" x14ac:dyDescent="0.25">
      <c r="B69" s="338" t="s">
        <v>201</v>
      </c>
      <c r="C69" s="250" t="s">
        <v>323</v>
      </c>
      <c r="D69" s="244" t="s">
        <v>39</v>
      </c>
      <c r="E69" s="215" t="s">
        <v>180</v>
      </c>
      <c r="F69" s="22">
        <v>1</v>
      </c>
      <c r="G69" s="427">
        <f>H69</f>
        <v>318760</v>
      </c>
      <c r="H69" s="71">
        <v>318760</v>
      </c>
      <c r="I69" s="14">
        <v>0</v>
      </c>
      <c r="J69" s="154"/>
    </row>
    <row r="70" spans="2:10" ht="15" customHeight="1" x14ac:dyDescent="0.25">
      <c r="B70" s="338" t="s">
        <v>202</v>
      </c>
      <c r="C70" s="250" t="s">
        <v>69</v>
      </c>
      <c r="D70" s="74" t="s">
        <v>39</v>
      </c>
      <c r="E70" s="22" t="s">
        <v>180</v>
      </c>
      <c r="F70" s="22">
        <v>2</v>
      </c>
      <c r="G70" s="427">
        <f>H70</f>
        <v>250000</v>
      </c>
      <c r="H70" s="71">
        <v>250000</v>
      </c>
      <c r="I70" s="14">
        <v>0</v>
      </c>
      <c r="J70" s="154"/>
    </row>
    <row r="71" spans="2:10" ht="15" customHeight="1" x14ac:dyDescent="0.25">
      <c r="B71" s="338" t="s">
        <v>203</v>
      </c>
      <c r="C71" s="251" t="s">
        <v>70</v>
      </c>
      <c r="D71" s="244" t="s">
        <v>39</v>
      </c>
      <c r="E71" s="215" t="s">
        <v>34</v>
      </c>
      <c r="F71" s="215">
        <v>1</v>
      </c>
      <c r="G71" s="432">
        <f>H71+I71</f>
        <v>84700</v>
      </c>
      <c r="H71" s="252">
        <v>25410</v>
      </c>
      <c r="I71" s="230">
        <v>59290</v>
      </c>
      <c r="J71" s="340" t="s">
        <v>155</v>
      </c>
    </row>
    <row r="72" spans="2:10" ht="15" customHeight="1" x14ac:dyDescent="0.25">
      <c r="B72" s="338" t="s">
        <v>204</v>
      </c>
      <c r="C72" s="251" t="s">
        <v>71</v>
      </c>
      <c r="D72" s="244" t="s">
        <v>39</v>
      </c>
      <c r="E72" s="215" t="s">
        <v>34</v>
      </c>
      <c r="F72" s="215">
        <v>1</v>
      </c>
      <c r="G72" s="432">
        <f>H72+I72</f>
        <v>605000</v>
      </c>
      <c r="H72" s="252">
        <v>181500</v>
      </c>
      <c r="I72" s="230">
        <v>423500</v>
      </c>
      <c r="J72" s="340" t="s">
        <v>155</v>
      </c>
    </row>
    <row r="73" spans="2:10" ht="15" customHeight="1" x14ac:dyDescent="0.25">
      <c r="B73" s="338" t="s">
        <v>205</v>
      </c>
      <c r="C73" s="233" t="s">
        <v>72</v>
      </c>
      <c r="D73" s="244" t="s">
        <v>39</v>
      </c>
      <c r="E73" s="215" t="s">
        <v>26</v>
      </c>
      <c r="F73" s="215">
        <v>1</v>
      </c>
      <c r="G73" s="432">
        <f>H73</f>
        <v>194000</v>
      </c>
      <c r="H73" s="252">
        <v>194000</v>
      </c>
      <c r="I73" s="230">
        <v>0</v>
      </c>
      <c r="J73" s="350"/>
    </row>
    <row r="74" spans="2:10" ht="15" customHeight="1" x14ac:dyDescent="0.25">
      <c r="B74" s="338" t="s">
        <v>324</v>
      </c>
      <c r="C74" s="253" t="s">
        <v>325</v>
      </c>
      <c r="D74" s="244" t="s">
        <v>39</v>
      </c>
      <c r="E74" s="215" t="s">
        <v>34</v>
      </c>
      <c r="F74" s="215">
        <v>1</v>
      </c>
      <c r="G74" s="432">
        <f>H74+I74</f>
        <v>605000</v>
      </c>
      <c r="H74" s="232">
        <v>181500</v>
      </c>
      <c r="I74" s="230">
        <v>423500</v>
      </c>
      <c r="J74" s="340" t="s">
        <v>155</v>
      </c>
    </row>
    <row r="75" spans="2:10" ht="15" customHeight="1" x14ac:dyDescent="0.25">
      <c r="B75" s="338" t="s">
        <v>326</v>
      </c>
      <c r="C75" s="231" t="s">
        <v>327</v>
      </c>
      <c r="D75" s="244" t="s">
        <v>39</v>
      </c>
      <c r="E75" s="215" t="s">
        <v>34</v>
      </c>
      <c r="F75" s="215">
        <v>1</v>
      </c>
      <c r="G75" s="432">
        <f>H75+I75</f>
        <v>423500</v>
      </c>
      <c r="H75" s="232">
        <v>127050</v>
      </c>
      <c r="I75" s="230">
        <v>296450</v>
      </c>
      <c r="J75" s="340" t="s">
        <v>155</v>
      </c>
    </row>
    <row r="76" spans="2:10" ht="15" customHeight="1" x14ac:dyDescent="0.25">
      <c r="B76" s="338" t="s">
        <v>328</v>
      </c>
      <c r="C76" s="231" t="s">
        <v>329</v>
      </c>
      <c r="D76" s="244" t="s">
        <v>39</v>
      </c>
      <c r="E76" s="215" t="s">
        <v>34</v>
      </c>
      <c r="F76" s="215">
        <v>1</v>
      </c>
      <c r="G76" s="432">
        <f>H76+I76</f>
        <v>181500</v>
      </c>
      <c r="H76" s="232">
        <v>54450</v>
      </c>
      <c r="I76" s="230">
        <v>127050</v>
      </c>
      <c r="J76" s="340" t="s">
        <v>155</v>
      </c>
    </row>
    <row r="77" spans="2:10" ht="15" customHeight="1" x14ac:dyDescent="0.25">
      <c r="B77" s="338" t="s">
        <v>330</v>
      </c>
      <c r="C77" s="231" t="s">
        <v>331</v>
      </c>
      <c r="D77" s="244" t="s">
        <v>39</v>
      </c>
      <c r="E77" s="215" t="s">
        <v>34</v>
      </c>
      <c r="F77" s="215">
        <v>1</v>
      </c>
      <c r="G77" s="432">
        <f>H77+I77</f>
        <v>605000</v>
      </c>
      <c r="H77" s="232">
        <v>181500</v>
      </c>
      <c r="I77" s="230">
        <v>423500</v>
      </c>
      <c r="J77" s="340" t="s">
        <v>155</v>
      </c>
    </row>
    <row r="78" spans="2:10" ht="15" customHeight="1" x14ac:dyDescent="0.25">
      <c r="B78" s="351" t="s">
        <v>332</v>
      </c>
      <c r="C78" s="254" t="s">
        <v>333</v>
      </c>
      <c r="D78" s="244" t="s">
        <v>39</v>
      </c>
      <c r="E78" s="215" t="s">
        <v>34</v>
      </c>
      <c r="F78" s="215">
        <v>1</v>
      </c>
      <c r="G78" s="432">
        <f>H78+I78</f>
        <v>302500</v>
      </c>
      <c r="H78" s="232">
        <v>90750</v>
      </c>
      <c r="I78" s="230">
        <v>211750</v>
      </c>
      <c r="J78" s="340" t="s">
        <v>155</v>
      </c>
    </row>
    <row r="79" spans="2:10" ht="15" customHeight="1" x14ac:dyDescent="0.25">
      <c r="B79" s="338" t="s">
        <v>334</v>
      </c>
      <c r="C79" s="233" t="s">
        <v>335</v>
      </c>
      <c r="D79" s="244" t="s">
        <v>39</v>
      </c>
      <c r="E79" s="215" t="s">
        <v>30</v>
      </c>
      <c r="F79" s="215">
        <v>1</v>
      </c>
      <c r="G79" s="432">
        <v>990990</v>
      </c>
      <c r="H79" s="252">
        <v>990990</v>
      </c>
      <c r="I79" s="230">
        <v>0</v>
      </c>
      <c r="J79" s="340"/>
    </row>
    <row r="80" spans="2:10" ht="15" customHeight="1" x14ac:dyDescent="0.25">
      <c r="B80" s="338" t="s">
        <v>336</v>
      </c>
      <c r="C80" s="233" t="s">
        <v>337</v>
      </c>
      <c r="D80" s="244" t="s">
        <v>39</v>
      </c>
      <c r="E80" s="215" t="s">
        <v>24</v>
      </c>
      <c r="F80" s="215">
        <v>1</v>
      </c>
      <c r="G80" s="432">
        <v>255060</v>
      </c>
      <c r="H80" s="252">
        <v>255060</v>
      </c>
      <c r="I80" s="230">
        <v>0</v>
      </c>
      <c r="J80" s="340"/>
    </row>
    <row r="81" spans="2:10" ht="15" customHeight="1" x14ac:dyDescent="0.25">
      <c r="B81" s="338" t="s">
        <v>338</v>
      </c>
      <c r="C81" s="233" t="s">
        <v>339</v>
      </c>
      <c r="D81" s="244" t="s">
        <v>39</v>
      </c>
      <c r="E81" s="215" t="s">
        <v>24</v>
      </c>
      <c r="F81" s="215">
        <v>1</v>
      </c>
      <c r="G81" s="432">
        <v>121320</v>
      </c>
      <c r="H81" s="252">
        <v>121320</v>
      </c>
      <c r="I81" s="230">
        <v>0</v>
      </c>
      <c r="J81" s="340"/>
    </row>
    <row r="82" spans="2:10" ht="15" customHeight="1" x14ac:dyDescent="0.25">
      <c r="B82" s="338" t="s">
        <v>340</v>
      </c>
      <c r="C82" s="233" t="s">
        <v>341</v>
      </c>
      <c r="D82" s="244" t="s">
        <v>39</v>
      </c>
      <c r="E82" s="215" t="s">
        <v>186</v>
      </c>
      <c r="F82" s="215">
        <v>1</v>
      </c>
      <c r="G82" s="432">
        <v>400000</v>
      </c>
      <c r="H82" s="252">
        <v>400000</v>
      </c>
      <c r="I82" s="230">
        <v>0</v>
      </c>
      <c r="J82" s="340"/>
    </row>
    <row r="83" spans="2:10" ht="15" customHeight="1" x14ac:dyDescent="0.25">
      <c r="B83" s="338" t="s">
        <v>342</v>
      </c>
      <c r="C83" s="233" t="s">
        <v>343</v>
      </c>
      <c r="D83" s="244" t="s">
        <v>39</v>
      </c>
      <c r="E83" s="215" t="s">
        <v>87</v>
      </c>
      <c r="F83" s="215">
        <v>1</v>
      </c>
      <c r="G83" s="432">
        <f>H83</f>
        <v>4050100</v>
      </c>
      <c r="H83" s="252">
        <v>4050100</v>
      </c>
      <c r="I83" s="230">
        <v>0</v>
      </c>
      <c r="J83" s="340"/>
    </row>
    <row r="84" spans="2:10" ht="15" customHeight="1" x14ac:dyDescent="0.25">
      <c r="B84" s="338" t="s">
        <v>344</v>
      </c>
      <c r="C84" s="255" t="s">
        <v>345</v>
      </c>
      <c r="D84" s="215" t="s">
        <v>39</v>
      </c>
      <c r="E84" s="215" t="s">
        <v>24</v>
      </c>
      <c r="F84" s="215">
        <v>1</v>
      </c>
      <c r="G84" s="432">
        <v>300000</v>
      </c>
      <c r="H84" s="232">
        <v>300000</v>
      </c>
      <c r="I84" s="230">
        <v>0</v>
      </c>
      <c r="J84" s="340"/>
    </row>
    <row r="85" spans="2:10" ht="15" customHeight="1" x14ac:dyDescent="0.25">
      <c r="B85" s="338" t="s">
        <v>346</v>
      </c>
      <c r="C85" s="233" t="s">
        <v>347</v>
      </c>
      <c r="D85" s="215" t="s">
        <v>39</v>
      </c>
      <c r="E85" s="215" t="s">
        <v>30</v>
      </c>
      <c r="F85" s="215"/>
      <c r="G85" s="432">
        <v>332440</v>
      </c>
      <c r="H85" s="252">
        <v>332440</v>
      </c>
      <c r="I85" s="230">
        <v>0</v>
      </c>
      <c r="J85" s="340"/>
    </row>
    <row r="86" spans="2:10" ht="15" customHeight="1" x14ac:dyDescent="0.25">
      <c r="B86" s="338" t="s">
        <v>348</v>
      </c>
      <c r="C86" s="233" t="s">
        <v>349</v>
      </c>
      <c r="D86" s="215" t="s">
        <v>39</v>
      </c>
      <c r="E86" s="215" t="s">
        <v>42</v>
      </c>
      <c r="F86" s="215">
        <v>1</v>
      </c>
      <c r="G86" s="432">
        <v>400000</v>
      </c>
      <c r="H86" s="252">
        <v>400000</v>
      </c>
      <c r="I86" s="230">
        <v>0</v>
      </c>
      <c r="J86" s="340"/>
    </row>
    <row r="87" spans="2:10" ht="15" customHeight="1" x14ac:dyDescent="0.25">
      <c r="B87" s="349" t="s">
        <v>206</v>
      </c>
      <c r="C87" s="256" t="s">
        <v>75</v>
      </c>
      <c r="D87" s="214" t="s">
        <v>39</v>
      </c>
      <c r="E87" s="221" t="s">
        <v>30</v>
      </c>
      <c r="F87" s="236">
        <v>1</v>
      </c>
      <c r="G87" s="428">
        <f>H87+I87</f>
        <v>1860350</v>
      </c>
      <c r="H87" s="257">
        <v>1860350</v>
      </c>
      <c r="I87" s="69">
        <v>0</v>
      </c>
      <c r="J87" s="161"/>
    </row>
    <row r="88" spans="2:10" ht="15" customHeight="1" x14ac:dyDescent="0.25">
      <c r="B88" s="338" t="s">
        <v>207</v>
      </c>
      <c r="C88" s="258" t="s">
        <v>79</v>
      </c>
      <c r="D88" s="68" t="s">
        <v>39</v>
      </c>
      <c r="E88" s="22" t="s">
        <v>44</v>
      </c>
      <c r="F88" s="22"/>
      <c r="G88" s="427">
        <f t="shared" ref="G88:G106" si="3">H88+I88</f>
        <v>1338260</v>
      </c>
      <c r="H88" s="49">
        <v>1338260</v>
      </c>
      <c r="I88" s="69">
        <v>0</v>
      </c>
      <c r="J88" s="154"/>
    </row>
    <row r="89" spans="2:10" ht="15" customHeight="1" x14ac:dyDescent="0.25">
      <c r="B89" s="338" t="s">
        <v>208</v>
      </c>
      <c r="C89" s="258" t="s">
        <v>80</v>
      </c>
      <c r="D89" s="68" t="s">
        <v>39</v>
      </c>
      <c r="E89" s="22" t="s">
        <v>46</v>
      </c>
      <c r="F89" s="22">
        <v>1</v>
      </c>
      <c r="G89" s="427">
        <f t="shared" si="3"/>
        <v>1527740</v>
      </c>
      <c r="H89" s="49">
        <v>1527740</v>
      </c>
      <c r="I89" s="69">
        <v>0</v>
      </c>
      <c r="J89" s="154"/>
    </row>
    <row r="90" spans="2:10" ht="15" customHeight="1" x14ac:dyDescent="0.25">
      <c r="B90" s="338" t="s">
        <v>209</v>
      </c>
      <c r="C90" s="250" t="s">
        <v>81</v>
      </c>
      <c r="D90" s="68" t="s">
        <v>39</v>
      </c>
      <c r="E90" s="22" t="s">
        <v>46</v>
      </c>
      <c r="F90" s="22">
        <v>1</v>
      </c>
      <c r="G90" s="427">
        <f t="shared" si="3"/>
        <v>134550</v>
      </c>
      <c r="H90" s="49">
        <v>134550</v>
      </c>
      <c r="I90" s="69">
        <v>0</v>
      </c>
      <c r="J90" s="154"/>
    </row>
    <row r="91" spans="2:10" ht="15" customHeight="1" x14ac:dyDescent="0.25">
      <c r="B91" s="338" t="s">
        <v>210</v>
      </c>
      <c r="C91" s="250" t="s">
        <v>82</v>
      </c>
      <c r="D91" s="68" t="s">
        <v>39</v>
      </c>
      <c r="E91" s="22" t="s">
        <v>46</v>
      </c>
      <c r="F91" s="22">
        <v>1</v>
      </c>
      <c r="G91" s="427">
        <f t="shared" si="3"/>
        <v>134550</v>
      </c>
      <c r="H91" s="49">
        <v>134550</v>
      </c>
      <c r="I91" s="69">
        <v>0</v>
      </c>
      <c r="J91" s="154"/>
    </row>
    <row r="92" spans="2:10" ht="15" customHeight="1" x14ac:dyDescent="0.25">
      <c r="B92" s="338" t="s">
        <v>211</v>
      </c>
      <c r="C92" s="250" t="s">
        <v>83</v>
      </c>
      <c r="D92" s="68" t="s">
        <v>39</v>
      </c>
      <c r="E92" s="22" t="s">
        <v>46</v>
      </c>
      <c r="F92" s="22">
        <v>1</v>
      </c>
      <c r="G92" s="427">
        <f t="shared" si="3"/>
        <v>134550</v>
      </c>
      <c r="H92" s="49">
        <v>134550</v>
      </c>
      <c r="I92" s="69">
        <v>0</v>
      </c>
      <c r="J92" s="154"/>
    </row>
    <row r="93" spans="2:10" ht="15" customHeight="1" x14ac:dyDescent="0.25">
      <c r="B93" s="338" t="s">
        <v>212</v>
      </c>
      <c r="C93" s="250" t="s">
        <v>84</v>
      </c>
      <c r="D93" s="68" t="s">
        <v>39</v>
      </c>
      <c r="E93" s="22" t="s">
        <v>46</v>
      </c>
      <c r="F93" s="22">
        <v>1</v>
      </c>
      <c r="G93" s="427">
        <f t="shared" si="3"/>
        <v>134550</v>
      </c>
      <c r="H93" s="49">
        <v>134550</v>
      </c>
      <c r="I93" s="69">
        <v>0</v>
      </c>
      <c r="J93" s="154"/>
    </row>
    <row r="94" spans="2:10" ht="15" customHeight="1" x14ac:dyDescent="0.25">
      <c r="B94" s="351" t="s">
        <v>213</v>
      </c>
      <c r="C94" s="259" t="s">
        <v>85</v>
      </c>
      <c r="D94" s="186" t="s">
        <v>39</v>
      </c>
      <c r="E94" s="260" t="s">
        <v>29</v>
      </c>
      <c r="F94" s="59">
        <v>1</v>
      </c>
      <c r="G94" s="451">
        <f t="shared" si="3"/>
        <v>2168185</v>
      </c>
      <c r="H94" s="72">
        <v>2168185</v>
      </c>
      <c r="I94" s="69">
        <v>0</v>
      </c>
      <c r="J94" s="154"/>
    </row>
    <row r="95" spans="2:10" ht="15" customHeight="1" x14ac:dyDescent="0.25">
      <c r="B95" s="338" t="s">
        <v>214</v>
      </c>
      <c r="C95" s="261" t="s">
        <v>350</v>
      </c>
      <c r="D95" s="74" t="s">
        <v>39</v>
      </c>
      <c r="E95" s="244" t="s">
        <v>28</v>
      </c>
      <c r="F95" s="22">
        <v>1</v>
      </c>
      <c r="G95" s="427">
        <f t="shared" si="3"/>
        <v>1300000</v>
      </c>
      <c r="H95" s="49">
        <v>1300000</v>
      </c>
      <c r="I95" s="69">
        <v>0</v>
      </c>
      <c r="J95" s="154"/>
    </row>
    <row r="96" spans="2:10" ht="15" customHeight="1" x14ac:dyDescent="0.25">
      <c r="B96" s="349" t="s">
        <v>215</v>
      </c>
      <c r="C96" s="262" t="s">
        <v>86</v>
      </c>
      <c r="D96" s="68" t="s">
        <v>39</v>
      </c>
      <c r="E96" s="214" t="s">
        <v>28</v>
      </c>
      <c r="F96" s="47">
        <v>1</v>
      </c>
      <c r="G96" s="433">
        <f t="shared" si="3"/>
        <v>1000000</v>
      </c>
      <c r="H96" s="188">
        <v>1000000</v>
      </c>
      <c r="I96" s="69">
        <v>0</v>
      </c>
      <c r="J96" s="154"/>
    </row>
    <row r="97" spans="2:10" ht="15" customHeight="1" x14ac:dyDescent="0.25">
      <c r="B97" s="338" t="s">
        <v>216</v>
      </c>
      <c r="C97" s="249" t="s">
        <v>88</v>
      </c>
      <c r="D97" s="68" t="s">
        <v>39</v>
      </c>
      <c r="E97" s="52" t="s">
        <v>182</v>
      </c>
      <c r="F97" s="22">
        <v>1</v>
      </c>
      <c r="G97" s="427">
        <f t="shared" si="3"/>
        <v>3500000</v>
      </c>
      <c r="H97" s="49">
        <v>3500000</v>
      </c>
      <c r="I97" s="69">
        <v>0</v>
      </c>
      <c r="J97" s="154"/>
    </row>
    <row r="98" spans="2:10" ht="15" customHeight="1" x14ac:dyDescent="0.25">
      <c r="B98" s="338" t="s">
        <v>217</v>
      </c>
      <c r="C98" s="263" t="s">
        <v>86</v>
      </c>
      <c r="D98" s="68" t="s">
        <v>39</v>
      </c>
      <c r="E98" s="52" t="s">
        <v>48</v>
      </c>
      <c r="F98" s="22">
        <v>3</v>
      </c>
      <c r="G98" s="427">
        <f t="shared" si="3"/>
        <v>1800000</v>
      </c>
      <c r="H98" s="49">
        <v>1800000</v>
      </c>
      <c r="I98" s="69">
        <v>0</v>
      </c>
      <c r="J98" s="154"/>
    </row>
    <row r="99" spans="2:10" ht="24" customHeight="1" x14ac:dyDescent="0.25">
      <c r="B99" s="338" t="s">
        <v>218</v>
      </c>
      <c r="C99" s="523" t="s">
        <v>351</v>
      </c>
      <c r="D99" s="214" t="s">
        <v>39</v>
      </c>
      <c r="E99" s="215" t="s">
        <v>34</v>
      </c>
      <c r="F99" s="215">
        <v>2</v>
      </c>
      <c r="G99" s="432">
        <f t="shared" si="3"/>
        <v>6050000</v>
      </c>
      <c r="H99" s="264">
        <v>1815000</v>
      </c>
      <c r="I99" s="230">
        <v>4235000</v>
      </c>
      <c r="J99" s="340" t="s">
        <v>155</v>
      </c>
    </row>
    <row r="100" spans="2:10" ht="27" customHeight="1" x14ac:dyDescent="0.25">
      <c r="B100" s="338" t="s">
        <v>219</v>
      </c>
      <c r="C100" s="524" t="s">
        <v>352</v>
      </c>
      <c r="D100" s="214" t="s">
        <v>39</v>
      </c>
      <c r="E100" s="215" t="s">
        <v>34</v>
      </c>
      <c r="F100" s="215"/>
      <c r="G100" s="432">
        <f t="shared" si="3"/>
        <v>2420000</v>
      </c>
      <c r="H100" s="264">
        <v>726000</v>
      </c>
      <c r="I100" s="230">
        <v>1694000</v>
      </c>
      <c r="J100" s="340" t="s">
        <v>155</v>
      </c>
    </row>
    <row r="101" spans="2:10" ht="15" customHeight="1" x14ac:dyDescent="0.25">
      <c r="B101" s="338" t="s">
        <v>220</v>
      </c>
      <c r="C101" s="525" t="s">
        <v>353</v>
      </c>
      <c r="D101" s="214" t="s">
        <v>39</v>
      </c>
      <c r="E101" s="215" t="s">
        <v>34</v>
      </c>
      <c r="F101" s="215">
        <v>4</v>
      </c>
      <c r="G101" s="432">
        <f t="shared" si="3"/>
        <v>1210000</v>
      </c>
      <c r="H101" s="264">
        <v>363000</v>
      </c>
      <c r="I101" s="230">
        <v>847000</v>
      </c>
      <c r="J101" s="340" t="s">
        <v>155</v>
      </c>
    </row>
    <row r="102" spans="2:10" ht="28.5" customHeight="1" x14ac:dyDescent="0.25">
      <c r="B102" s="338" t="s">
        <v>221</v>
      </c>
      <c r="C102" s="231" t="s">
        <v>354</v>
      </c>
      <c r="D102" s="214" t="s">
        <v>39</v>
      </c>
      <c r="E102" s="215" t="s">
        <v>34</v>
      </c>
      <c r="F102" s="215">
        <v>1</v>
      </c>
      <c r="G102" s="432">
        <f t="shared" si="3"/>
        <v>121000</v>
      </c>
      <c r="H102" s="232">
        <v>36300</v>
      </c>
      <c r="I102" s="230">
        <v>84700</v>
      </c>
      <c r="J102" s="340" t="s">
        <v>155</v>
      </c>
    </row>
    <row r="103" spans="2:10" ht="15" customHeight="1" x14ac:dyDescent="0.25">
      <c r="B103" s="338" t="s">
        <v>222</v>
      </c>
      <c r="C103" s="231" t="s">
        <v>91</v>
      </c>
      <c r="D103" s="214" t="s">
        <v>39</v>
      </c>
      <c r="E103" s="215" t="s">
        <v>34</v>
      </c>
      <c r="F103" s="215">
        <v>1</v>
      </c>
      <c r="G103" s="432">
        <f t="shared" si="3"/>
        <v>242000</v>
      </c>
      <c r="H103" s="232">
        <v>72600</v>
      </c>
      <c r="I103" s="230">
        <v>169400</v>
      </c>
      <c r="J103" s="340" t="s">
        <v>155</v>
      </c>
    </row>
    <row r="104" spans="2:10" ht="15" customHeight="1" x14ac:dyDescent="0.25">
      <c r="B104" s="338" t="s">
        <v>223</v>
      </c>
      <c r="C104" s="250" t="s">
        <v>92</v>
      </c>
      <c r="D104" s="214" t="s">
        <v>39</v>
      </c>
      <c r="E104" s="215" t="s">
        <v>355</v>
      </c>
      <c r="F104" s="215">
        <v>8</v>
      </c>
      <c r="G104" s="432">
        <f t="shared" si="3"/>
        <v>3835700</v>
      </c>
      <c r="H104" s="232">
        <v>3835700</v>
      </c>
      <c r="I104" s="226">
        <v>0</v>
      </c>
      <c r="J104" s="350"/>
    </row>
    <row r="105" spans="2:10" ht="15" customHeight="1" x14ac:dyDescent="0.25">
      <c r="B105" s="338" t="s">
        <v>224</v>
      </c>
      <c r="C105" s="250" t="s">
        <v>93</v>
      </c>
      <c r="D105" s="214" t="s">
        <v>39</v>
      </c>
      <c r="E105" s="215" t="s">
        <v>27</v>
      </c>
      <c r="F105" s="215">
        <v>1</v>
      </c>
      <c r="G105" s="432">
        <f t="shared" si="3"/>
        <v>994620</v>
      </c>
      <c r="H105" s="232">
        <v>994620</v>
      </c>
      <c r="I105" s="226">
        <v>0</v>
      </c>
      <c r="J105" s="350"/>
    </row>
    <row r="106" spans="2:10" ht="15" customHeight="1" x14ac:dyDescent="0.25">
      <c r="B106" s="338" t="s">
        <v>225</v>
      </c>
      <c r="C106" s="250" t="s">
        <v>94</v>
      </c>
      <c r="D106" s="214" t="s">
        <v>39</v>
      </c>
      <c r="E106" s="215" t="s">
        <v>27</v>
      </c>
      <c r="F106" s="215">
        <v>1</v>
      </c>
      <c r="G106" s="432">
        <f t="shared" si="3"/>
        <v>527560</v>
      </c>
      <c r="H106" s="232">
        <v>527560</v>
      </c>
      <c r="I106" s="226">
        <v>0</v>
      </c>
      <c r="J106" s="350"/>
    </row>
    <row r="107" spans="2:10" ht="15" customHeight="1" x14ac:dyDescent="0.25">
      <c r="B107" s="338" t="s">
        <v>356</v>
      </c>
      <c r="C107" s="250" t="s">
        <v>357</v>
      </c>
      <c r="D107" s="244" t="s">
        <v>39</v>
      </c>
      <c r="E107" s="215" t="s">
        <v>59</v>
      </c>
      <c r="F107" s="265">
        <v>1</v>
      </c>
      <c r="G107" s="432">
        <f>H107</f>
        <v>342430</v>
      </c>
      <c r="H107" s="232">
        <v>342430</v>
      </c>
      <c r="I107" s="230">
        <v>0</v>
      </c>
      <c r="J107" s="350"/>
    </row>
    <row r="108" spans="2:10" ht="15" customHeight="1" x14ac:dyDescent="0.25">
      <c r="B108" s="338" t="s">
        <v>358</v>
      </c>
      <c r="C108" s="266" t="s">
        <v>359</v>
      </c>
      <c r="D108" s="244" t="s">
        <v>39</v>
      </c>
      <c r="E108" s="215" t="s">
        <v>42</v>
      </c>
      <c r="F108" s="265">
        <v>1</v>
      </c>
      <c r="G108" s="432">
        <f>H108+I108</f>
        <v>781055</v>
      </c>
      <c r="H108" s="232">
        <v>781055</v>
      </c>
      <c r="I108" s="230">
        <v>0</v>
      </c>
      <c r="J108" s="350"/>
    </row>
    <row r="109" spans="2:10" ht="15" customHeight="1" x14ac:dyDescent="0.25">
      <c r="B109" s="341" t="s">
        <v>360</v>
      </c>
      <c r="C109" s="255" t="s">
        <v>361</v>
      </c>
      <c r="D109" s="215" t="s">
        <v>39</v>
      </c>
      <c r="E109" s="215" t="s">
        <v>362</v>
      </c>
      <c r="F109" s="215">
        <v>1</v>
      </c>
      <c r="G109" s="432">
        <v>889290</v>
      </c>
      <c r="H109" s="232">
        <v>889290</v>
      </c>
      <c r="I109" s="230">
        <v>0</v>
      </c>
      <c r="J109" s="352"/>
    </row>
    <row r="110" spans="2:10" ht="15" customHeight="1" x14ac:dyDescent="0.25">
      <c r="B110" s="341" t="s">
        <v>363</v>
      </c>
      <c r="C110" s="254" t="s">
        <v>364</v>
      </c>
      <c r="D110" s="215" t="s">
        <v>39</v>
      </c>
      <c r="E110" s="215" t="s">
        <v>365</v>
      </c>
      <c r="F110" s="215">
        <v>1</v>
      </c>
      <c r="G110" s="432">
        <f>H110+I110</f>
        <v>14945661</v>
      </c>
      <c r="H110" s="232">
        <v>4445661</v>
      </c>
      <c r="I110" s="230">
        <v>10500000</v>
      </c>
      <c r="J110" s="353" t="s">
        <v>155</v>
      </c>
    </row>
    <row r="111" spans="2:10" ht="15" customHeight="1" x14ac:dyDescent="0.25">
      <c r="B111" s="343" t="s">
        <v>366</v>
      </c>
      <c r="C111" s="255" t="s">
        <v>367</v>
      </c>
      <c r="D111" s="215" t="s">
        <v>39</v>
      </c>
      <c r="E111" s="215" t="s">
        <v>30</v>
      </c>
      <c r="F111" s="215">
        <v>1</v>
      </c>
      <c r="G111" s="432">
        <v>332433</v>
      </c>
      <c r="H111" s="232">
        <v>332433</v>
      </c>
      <c r="I111" s="230">
        <v>0</v>
      </c>
      <c r="J111" s="353"/>
    </row>
    <row r="112" spans="2:10" ht="15" customHeight="1" x14ac:dyDescent="0.25">
      <c r="B112" s="343" t="s">
        <v>368</v>
      </c>
      <c r="C112" s="255" t="s">
        <v>369</v>
      </c>
      <c r="D112" s="215" t="s">
        <v>39</v>
      </c>
      <c r="E112" s="215" t="s">
        <v>362</v>
      </c>
      <c r="F112" s="215">
        <v>1</v>
      </c>
      <c r="G112" s="432">
        <v>865150</v>
      </c>
      <c r="H112" s="232">
        <v>865150</v>
      </c>
      <c r="I112" s="230">
        <v>0</v>
      </c>
      <c r="J112" s="353"/>
    </row>
    <row r="113" spans="2:10" ht="15" customHeight="1" x14ac:dyDescent="0.25">
      <c r="B113" s="343" t="s">
        <v>370</v>
      </c>
      <c r="C113" s="255" t="s">
        <v>371</v>
      </c>
      <c r="D113" s="215" t="s">
        <v>39</v>
      </c>
      <c r="E113" s="215" t="s">
        <v>355</v>
      </c>
      <c r="F113" s="215">
        <v>1</v>
      </c>
      <c r="G113" s="432">
        <v>79860</v>
      </c>
      <c r="H113" s="232">
        <v>79860</v>
      </c>
      <c r="I113" s="230">
        <v>0</v>
      </c>
      <c r="J113" s="353"/>
    </row>
    <row r="114" spans="2:10" ht="15" customHeight="1" x14ac:dyDescent="0.25">
      <c r="B114" s="343" t="s">
        <v>372</v>
      </c>
      <c r="C114" s="255" t="s">
        <v>373</v>
      </c>
      <c r="D114" s="215" t="s">
        <v>39</v>
      </c>
      <c r="E114" s="215" t="s">
        <v>282</v>
      </c>
      <c r="F114" s="215">
        <v>1</v>
      </c>
      <c r="G114" s="432">
        <v>610000</v>
      </c>
      <c r="H114" s="232">
        <v>610000</v>
      </c>
      <c r="I114" s="230">
        <v>0</v>
      </c>
      <c r="J114" s="353"/>
    </row>
    <row r="115" spans="2:10" ht="15" customHeight="1" x14ac:dyDescent="0.25">
      <c r="B115" s="343" t="s">
        <v>374</v>
      </c>
      <c r="C115" s="255" t="s">
        <v>375</v>
      </c>
      <c r="D115" s="215" t="s">
        <v>39</v>
      </c>
      <c r="E115" s="215" t="s">
        <v>62</v>
      </c>
      <c r="F115" s="215">
        <v>1</v>
      </c>
      <c r="G115" s="432">
        <v>231697</v>
      </c>
      <c r="H115" s="232">
        <v>231697</v>
      </c>
      <c r="I115" s="230">
        <v>0</v>
      </c>
      <c r="J115" s="353"/>
    </row>
    <row r="116" spans="2:10" ht="15" customHeight="1" x14ac:dyDescent="0.25">
      <c r="B116" s="343" t="s">
        <v>376</v>
      </c>
      <c r="C116" s="255" t="s">
        <v>377</v>
      </c>
      <c r="D116" s="215" t="s">
        <v>39</v>
      </c>
      <c r="E116" s="215" t="s">
        <v>40</v>
      </c>
      <c r="F116" s="215">
        <v>1</v>
      </c>
      <c r="G116" s="432">
        <f>H116</f>
        <v>206810</v>
      </c>
      <c r="H116" s="232">
        <v>206810</v>
      </c>
      <c r="I116" s="230">
        <v>0</v>
      </c>
      <c r="J116" s="353"/>
    </row>
    <row r="117" spans="2:10" ht="15" customHeight="1" x14ac:dyDescent="0.25">
      <c r="B117" s="343" t="s">
        <v>378</v>
      </c>
      <c r="C117" s="255" t="s">
        <v>379</v>
      </c>
      <c r="D117" s="215" t="s">
        <v>39</v>
      </c>
      <c r="E117" s="215" t="s">
        <v>46</v>
      </c>
      <c r="F117" s="215">
        <v>1</v>
      </c>
      <c r="G117" s="432">
        <v>163348</v>
      </c>
      <c r="H117" s="232">
        <v>163348</v>
      </c>
      <c r="I117" s="230">
        <v>0</v>
      </c>
      <c r="J117" s="353"/>
    </row>
    <row r="118" spans="2:10" ht="15" customHeight="1" x14ac:dyDescent="0.25">
      <c r="B118" s="343" t="s">
        <v>380</v>
      </c>
      <c r="C118" s="255" t="s">
        <v>381</v>
      </c>
      <c r="D118" s="215" t="s">
        <v>39</v>
      </c>
      <c r="E118" s="215" t="s">
        <v>40</v>
      </c>
      <c r="F118" s="215">
        <v>1</v>
      </c>
      <c r="G118" s="432">
        <v>123072</v>
      </c>
      <c r="H118" s="232">
        <v>123072</v>
      </c>
      <c r="I118" s="230">
        <v>0</v>
      </c>
      <c r="J118" s="353"/>
    </row>
    <row r="119" spans="2:10" ht="15" customHeight="1" x14ac:dyDescent="0.25">
      <c r="B119" s="343" t="s">
        <v>382</v>
      </c>
      <c r="C119" s="255" t="s">
        <v>383</v>
      </c>
      <c r="D119" s="215" t="s">
        <v>39</v>
      </c>
      <c r="E119" s="215" t="s">
        <v>87</v>
      </c>
      <c r="F119" s="215">
        <v>1</v>
      </c>
      <c r="G119" s="432">
        <v>273702</v>
      </c>
      <c r="H119" s="232">
        <v>273702</v>
      </c>
      <c r="I119" s="230">
        <v>0</v>
      </c>
      <c r="J119" s="353"/>
    </row>
    <row r="120" spans="2:10" ht="15" customHeight="1" x14ac:dyDescent="0.25">
      <c r="B120" s="343" t="s">
        <v>384</v>
      </c>
      <c r="C120" s="255" t="s">
        <v>385</v>
      </c>
      <c r="D120" s="215" t="s">
        <v>39</v>
      </c>
      <c r="E120" s="215" t="s">
        <v>40</v>
      </c>
      <c r="F120" s="215">
        <v>1</v>
      </c>
      <c r="G120" s="432">
        <v>100672</v>
      </c>
      <c r="H120" s="232">
        <v>100672</v>
      </c>
      <c r="I120" s="230">
        <v>0</v>
      </c>
      <c r="J120" s="353"/>
    </row>
    <row r="121" spans="2:10" ht="15" customHeight="1" x14ac:dyDescent="0.25">
      <c r="B121" s="343" t="s">
        <v>386</v>
      </c>
      <c r="C121" s="255" t="s">
        <v>387</v>
      </c>
      <c r="D121" s="215" t="s">
        <v>39</v>
      </c>
      <c r="E121" s="215" t="s">
        <v>46</v>
      </c>
      <c r="F121" s="215">
        <v>1</v>
      </c>
      <c r="G121" s="432">
        <v>696270</v>
      </c>
      <c r="H121" s="232">
        <v>696270</v>
      </c>
      <c r="I121" s="230">
        <v>0</v>
      </c>
      <c r="J121" s="353"/>
    </row>
    <row r="122" spans="2:10" ht="15" customHeight="1" x14ac:dyDescent="0.25">
      <c r="B122" s="343" t="s">
        <v>388</v>
      </c>
      <c r="C122" s="255" t="s">
        <v>337</v>
      </c>
      <c r="D122" s="215" t="s">
        <v>39</v>
      </c>
      <c r="E122" s="215" t="s">
        <v>242</v>
      </c>
      <c r="F122" s="215">
        <v>1</v>
      </c>
      <c r="G122" s="432">
        <v>462825</v>
      </c>
      <c r="H122" s="232">
        <v>462825</v>
      </c>
      <c r="I122" s="230">
        <v>0</v>
      </c>
      <c r="J122" s="353"/>
    </row>
    <row r="123" spans="2:10" ht="15" customHeight="1" x14ac:dyDescent="0.25">
      <c r="B123" s="343" t="s">
        <v>389</v>
      </c>
      <c r="C123" s="255" t="s">
        <v>390</v>
      </c>
      <c r="D123" s="215" t="s">
        <v>39</v>
      </c>
      <c r="E123" s="215" t="s">
        <v>228</v>
      </c>
      <c r="F123" s="215">
        <v>1</v>
      </c>
      <c r="G123" s="432">
        <v>637065</v>
      </c>
      <c r="H123" s="232">
        <v>637065</v>
      </c>
      <c r="I123" s="230">
        <v>0</v>
      </c>
      <c r="J123" s="353"/>
    </row>
    <row r="124" spans="2:10" ht="15" customHeight="1" x14ac:dyDescent="0.25">
      <c r="B124" s="343" t="s">
        <v>391</v>
      </c>
      <c r="C124" s="255" t="s">
        <v>392</v>
      </c>
      <c r="D124" s="215" t="s">
        <v>39</v>
      </c>
      <c r="E124" s="215" t="s">
        <v>59</v>
      </c>
      <c r="F124" s="215">
        <v>1</v>
      </c>
      <c r="G124" s="432">
        <v>451330</v>
      </c>
      <c r="H124" s="232">
        <v>451330</v>
      </c>
      <c r="I124" s="230">
        <v>0</v>
      </c>
      <c r="J124" s="353"/>
    </row>
    <row r="125" spans="2:10" ht="15" customHeight="1" x14ac:dyDescent="0.25">
      <c r="B125" s="343" t="s">
        <v>393</v>
      </c>
      <c r="C125" s="255" t="s">
        <v>394</v>
      </c>
      <c r="D125" s="215" t="s">
        <v>39</v>
      </c>
      <c r="E125" s="215" t="s">
        <v>59</v>
      </c>
      <c r="F125" s="215">
        <v>1</v>
      </c>
      <c r="G125" s="432">
        <v>241791</v>
      </c>
      <c r="H125" s="232">
        <v>241791</v>
      </c>
      <c r="I125" s="230">
        <v>0</v>
      </c>
      <c r="J125" s="353"/>
    </row>
    <row r="126" spans="2:10" ht="15" customHeight="1" x14ac:dyDescent="0.25">
      <c r="B126" s="343" t="s">
        <v>395</v>
      </c>
      <c r="C126" s="255" t="s">
        <v>396</v>
      </c>
      <c r="D126" s="215" t="s">
        <v>39</v>
      </c>
      <c r="E126" s="215" t="s">
        <v>76</v>
      </c>
      <c r="F126" s="215">
        <v>1</v>
      </c>
      <c r="G126" s="432">
        <f>H126+I126</f>
        <v>100000</v>
      </c>
      <c r="H126" s="232">
        <v>50000</v>
      </c>
      <c r="I126" s="230">
        <v>50000</v>
      </c>
      <c r="J126" s="353" t="s">
        <v>397</v>
      </c>
    </row>
    <row r="127" spans="2:10" ht="15" customHeight="1" x14ac:dyDescent="0.25">
      <c r="B127" s="343" t="s">
        <v>398</v>
      </c>
      <c r="C127" s="255" t="s">
        <v>399</v>
      </c>
      <c r="D127" s="215" t="s">
        <v>39</v>
      </c>
      <c r="E127" s="215" t="s">
        <v>277</v>
      </c>
      <c r="F127" s="215">
        <v>2</v>
      </c>
      <c r="G127" s="432">
        <v>992597</v>
      </c>
      <c r="H127" s="232">
        <v>992597</v>
      </c>
      <c r="I127" s="230">
        <v>0</v>
      </c>
      <c r="J127" s="353"/>
    </row>
    <row r="128" spans="2:10" ht="15" customHeight="1" x14ac:dyDescent="0.25">
      <c r="B128" s="343" t="s">
        <v>400</v>
      </c>
      <c r="C128" s="255" t="s">
        <v>371</v>
      </c>
      <c r="D128" s="215" t="s">
        <v>39</v>
      </c>
      <c r="E128" s="215" t="s">
        <v>181</v>
      </c>
      <c r="F128" s="215">
        <v>1</v>
      </c>
      <c r="G128" s="432">
        <v>72600</v>
      </c>
      <c r="H128" s="232">
        <v>72600</v>
      </c>
      <c r="I128" s="230">
        <v>0</v>
      </c>
      <c r="J128" s="353"/>
    </row>
    <row r="129" spans="2:10" ht="15" customHeight="1" x14ac:dyDescent="0.25">
      <c r="B129" s="343" t="s">
        <v>401</v>
      </c>
      <c r="C129" s="255" t="s">
        <v>402</v>
      </c>
      <c r="D129" s="215" t="s">
        <v>39</v>
      </c>
      <c r="E129" s="215" t="s">
        <v>62</v>
      </c>
      <c r="F129" s="215">
        <v>1</v>
      </c>
      <c r="G129" s="432">
        <v>150000</v>
      </c>
      <c r="H129" s="232">
        <v>150000</v>
      </c>
      <c r="I129" s="230">
        <v>0</v>
      </c>
      <c r="J129" s="353"/>
    </row>
    <row r="130" spans="2:10" ht="15" customHeight="1" x14ac:dyDescent="0.25">
      <c r="B130" s="338" t="s">
        <v>403</v>
      </c>
      <c r="C130" s="266" t="s">
        <v>404</v>
      </c>
      <c r="D130" s="215" t="s">
        <v>39</v>
      </c>
      <c r="E130" s="215" t="s">
        <v>355</v>
      </c>
      <c r="F130" s="265">
        <v>1</v>
      </c>
      <c r="G130" s="432">
        <v>150000</v>
      </c>
      <c r="H130" s="232">
        <v>150000</v>
      </c>
      <c r="I130" s="230">
        <v>0</v>
      </c>
      <c r="J130" s="353"/>
    </row>
    <row r="131" spans="2:10" ht="15" customHeight="1" thickBot="1" x14ac:dyDescent="0.3">
      <c r="B131" s="461"/>
      <c r="C131" s="462"/>
      <c r="D131" s="354"/>
      <c r="E131" s="355"/>
      <c r="F131" s="356"/>
      <c r="G131" s="460"/>
      <c r="H131" s="459"/>
      <c r="I131" s="357"/>
      <c r="J131" s="358"/>
    </row>
    <row r="132" spans="2:10" ht="15" customHeight="1" thickBot="1" x14ac:dyDescent="0.3">
      <c r="B132" s="463" t="s">
        <v>52</v>
      </c>
      <c r="C132" s="464" t="s">
        <v>53</v>
      </c>
      <c r="D132" s="64"/>
      <c r="E132" s="64"/>
      <c r="F132" s="64"/>
      <c r="G132" s="205">
        <f>SUM(G133:G166)</f>
        <v>27830000</v>
      </c>
      <c r="H132" s="66">
        <f>SUM(H133:H166)</f>
        <v>27830000</v>
      </c>
      <c r="I132" s="67">
        <f>SUM(I133:I159)</f>
        <v>0</v>
      </c>
      <c r="J132" s="153"/>
    </row>
    <row r="133" spans="2:10" ht="27" customHeight="1" x14ac:dyDescent="0.25">
      <c r="B133" s="349" t="s">
        <v>405</v>
      </c>
      <c r="C133" s="267" t="s">
        <v>406</v>
      </c>
      <c r="D133" s="12" t="s">
        <v>39</v>
      </c>
      <c r="E133" s="22" t="s">
        <v>24</v>
      </c>
      <c r="F133" s="268">
        <v>1</v>
      </c>
      <c r="G133" s="426">
        <f>H133</f>
        <v>282000</v>
      </c>
      <c r="H133" s="276">
        <v>282000</v>
      </c>
      <c r="I133" s="151">
        <v>0</v>
      </c>
      <c r="J133" s="155"/>
    </row>
    <row r="134" spans="2:10" ht="15" customHeight="1" x14ac:dyDescent="0.25">
      <c r="B134" s="338" t="s">
        <v>407</v>
      </c>
      <c r="C134" s="269" t="s">
        <v>408</v>
      </c>
      <c r="D134" s="12" t="s">
        <v>39</v>
      </c>
      <c r="E134" s="270" t="s">
        <v>242</v>
      </c>
      <c r="F134" s="268"/>
      <c r="G134" s="426">
        <f t="shared" ref="G134:G165" si="4">H134</f>
        <v>120000</v>
      </c>
      <c r="H134" s="276">
        <v>120000</v>
      </c>
      <c r="I134" s="23">
        <v>0</v>
      </c>
      <c r="J134" s="129"/>
    </row>
    <row r="135" spans="2:10" ht="15" customHeight="1" x14ac:dyDescent="0.25">
      <c r="B135" s="338" t="s">
        <v>409</v>
      </c>
      <c r="C135" s="263" t="s">
        <v>410</v>
      </c>
      <c r="D135" s="12" t="s">
        <v>39</v>
      </c>
      <c r="E135" s="270" t="s">
        <v>56</v>
      </c>
      <c r="F135" s="268"/>
      <c r="G135" s="426">
        <f t="shared" si="4"/>
        <v>150000</v>
      </c>
      <c r="H135" s="276">
        <v>150000</v>
      </c>
      <c r="I135" s="23">
        <v>0</v>
      </c>
      <c r="J135" s="129"/>
    </row>
    <row r="136" spans="2:10" ht="15" customHeight="1" x14ac:dyDescent="0.25">
      <c r="B136" s="338" t="s">
        <v>411</v>
      </c>
      <c r="C136" s="271" t="s">
        <v>412</v>
      </c>
      <c r="D136" s="12" t="s">
        <v>39</v>
      </c>
      <c r="E136" s="59" t="s">
        <v>44</v>
      </c>
      <c r="F136" s="268">
        <v>1</v>
      </c>
      <c r="G136" s="426">
        <f t="shared" si="4"/>
        <v>200000</v>
      </c>
      <c r="H136" s="276">
        <v>200000</v>
      </c>
      <c r="I136" s="23">
        <v>0</v>
      </c>
      <c r="J136" s="129"/>
    </row>
    <row r="137" spans="2:10" ht="26.25" customHeight="1" x14ac:dyDescent="0.25">
      <c r="B137" s="349" t="s">
        <v>413</v>
      </c>
      <c r="C137" s="267" t="s">
        <v>414</v>
      </c>
      <c r="D137" s="12" t="s">
        <v>39</v>
      </c>
      <c r="E137" s="270" t="s">
        <v>46</v>
      </c>
      <c r="F137" s="268">
        <v>1</v>
      </c>
      <c r="G137" s="426">
        <f t="shared" si="4"/>
        <v>1850000</v>
      </c>
      <c r="H137" s="276">
        <v>1850000</v>
      </c>
      <c r="I137" s="23">
        <v>0</v>
      </c>
      <c r="J137" s="129"/>
    </row>
    <row r="138" spans="2:10" ht="15" customHeight="1" x14ac:dyDescent="0.25">
      <c r="B138" s="338" t="s">
        <v>415</v>
      </c>
      <c r="C138" s="359" t="s">
        <v>416</v>
      </c>
      <c r="D138" s="12" t="s">
        <v>39</v>
      </c>
      <c r="E138" s="270" t="s">
        <v>28</v>
      </c>
      <c r="F138" s="268">
        <v>1</v>
      </c>
      <c r="G138" s="426">
        <f t="shared" si="4"/>
        <v>250000</v>
      </c>
      <c r="H138" s="276">
        <v>250000</v>
      </c>
      <c r="I138" s="23">
        <v>0</v>
      </c>
      <c r="J138" s="129"/>
    </row>
    <row r="139" spans="2:10" ht="15" customHeight="1" x14ac:dyDescent="0.25">
      <c r="B139" s="338" t="s">
        <v>417</v>
      </c>
      <c r="C139" s="272" t="s">
        <v>418</v>
      </c>
      <c r="D139" s="12" t="s">
        <v>39</v>
      </c>
      <c r="E139" s="270" t="s">
        <v>181</v>
      </c>
      <c r="F139" s="268">
        <v>2</v>
      </c>
      <c r="G139" s="426">
        <f t="shared" si="4"/>
        <v>860000</v>
      </c>
      <c r="H139" s="276">
        <v>860000</v>
      </c>
      <c r="I139" s="23">
        <v>0</v>
      </c>
      <c r="J139" s="129"/>
    </row>
    <row r="140" spans="2:10" ht="15" customHeight="1" x14ac:dyDescent="0.25">
      <c r="B140" s="338" t="s">
        <v>419</v>
      </c>
      <c r="C140" s="273" t="s">
        <v>420</v>
      </c>
      <c r="D140" s="12" t="s">
        <v>39</v>
      </c>
      <c r="E140" s="270" t="s">
        <v>421</v>
      </c>
      <c r="F140" s="12">
        <v>1</v>
      </c>
      <c r="G140" s="426">
        <f t="shared" si="4"/>
        <v>85000</v>
      </c>
      <c r="H140" s="276">
        <v>85000</v>
      </c>
      <c r="I140" s="23">
        <v>0</v>
      </c>
      <c r="J140" s="129"/>
    </row>
    <row r="141" spans="2:10" ht="15" customHeight="1" x14ac:dyDescent="0.25">
      <c r="B141" s="338" t="s">
        <v>422</v>
      </c>
      <c r="C141" s="272" t="s">
        <v>423</v>
      </c>
      <c r="D141" s="12" t="s">
        <v>39</v>
      </c>
      <c r="E141" s="270" t="s">
        <v>279</v>
      </c>
      <c r="F141" s="12">
        <v>1</v>
      </c>
      <c r="G141" s="426">
        <f t="shared" si="4"/>
        <v>120000</v>
      </c>
      <c r="H141" s="276">
        <v>120000</v>
      </c>
      <c r="I141" s="23">
        <v>0</v>
      </c>
      <c r="J141" s="129"/>
    </row>
    <row r="142" spans="2:10" ht="15" customHeight="1" x14ac:dyDescent="0.25">
      <c r="B142" s="338" t="s">
        <v>424</v>
      </c>
      <c r="C142" s="273" t="s">
        <v>425</v>
      </c>
      <c r="D142" s="12" t="s">
        <v>39</v>
      </c>
      <c r="E142" s="274" t="s">
        <v>192</v>
      </c>
      <c r="F142" s="12">
        <v>1</v>
      </c>
      <c r="G142" s="426">
        <f t="shared" si="4"/>
        <v>102000</v>
      </c>
      <c r="H142" s="276">
        <v>102000</v>
      </c>
      <c r="I142" s="23">
        <v>0</v>
      </c>
      <c r="J142" s="129"/>
    </row>
    <row r="143" spans="2:10" ht="15" customHeight="1" x14ac:dyDescent="0.25">
      <c r="B143" s="338" t="s">
        <v>426</v>
      </c>
      <c r="C143" s="272" t="s">
        <v>427</v>
      </c>
      <c r="D143" s="12" t="s">
        <v>39</v>
      </c>
      <c r="E143" s="270" t="s">
        <v>26</v>
      </c>
      <c r="F143" s="12">
        <v>1</v>
      </c>
      <c r="G143" s="426">
        <f t="shared" si="4"/>
        <v>70000</v>
      </c>
      <c r="H143" s="276">
        <v>70000</v>
      </c>
      <c r="I143" s="23">
        <v>0</v>
      </c>
      <c r="J143" s="129"/>
    </row>
    <row r="144" spans="2:10" ht="15" customHeight="1" x14ac:dyDescent="0.25">
      <c r="B144" s="338" t="s">
        <v>428</v>
      </c>
      <c r="C144" s="272" t="s">
        <v>429</v>
      </c>
      <c r="D144" s="12" t="s">
        <v>39</v>
      </c>
      <c r="E144" s="270" t="s">
        <v>430</v>
      </c>
      <c r="F144" s="12">
        <v>1</v>
      </c>
      <c r="G144" s="426">
        <f t="shared" si="4"/>
        <v>221000</v>
      </c>
      <c r="H144" s="276">
        <v>221000</v>
      </c>
      <c r="I144" s="23">
        <v>0</v>
      </c>
      <c r="J144" s="129"/>
    </row>
    <row r="145" spans="2:10" ht="28.5" customHeight="1" x14ac:dyDescent="0.25">
      <c r="B145" s="338" t="s">
        <v>431</v>
      </c>
      <c r="C145" s="272" t="s">
        <v>432</v>
      </c>
      <c r="D145" s="12" t="s">
        <v>39</v>
      </c>
      <c r="E145" s="270" t="s">
        <v>433</v>
      </c>
      <c r="F145" s="12">
        <v>1</v>
      </c>
      <c r="G145" s="426">
        <f t="shared" si="4"/>
        <v>170000</v>
      </c>
      <c r="H145" s="276">
        <v>170000</v>
      </c>
      <c r="I145" s="23">
        <v>0</v>
      </c>
      <c r="J145" s="129"/>
    </row>
    <row r="146" spans="2:10" ht="15" customHeight="1" x14ac:dyDescent="0.25">
      <c r="B146" s="338" t="s">
        <v>434</v>
      </c>
      <c r="C146" s="272" t="s">
        <v>435</v>
      </c>
      <c r="D146" s="12" t="s">
        <v>39</v>
      </c>
      <c r="E146" s="270" t="s">
        <v>436</v>
      </c>
      <c r="F146" s="12">
        <v>1</v>
      </c>
      <c r="G146" s="426">
        <f t="shared" si="4"/>
        <v>350000</v>
      </c>
      <c r="H146" s="276">
        <v>350000</v>
      </c>
      <c r="I146" s="23">
        <v>0</v>
      </c>
      <c r="J146" s="156"/>
    </row>
    <row r="147" spans="2:10" ht="15" customHeight="1" x14ac:dyDescent="0.25">
      <c r="B147" s="338" t="s">
        <v>437</v>
      </c>
      <c r="C147" s="272" t="s">
        <v>438</v>
      </c>
      <c r="D147" s="12" t="s">
        <v>39</v>
      </c>
      <c r="E147" s="270" t="s">
        <v>439</v>
      </c>
      <c r="F147" s="12">
        <v>1</v>
      </c>
      <c r="G147" s="426">
        <f t="shared" si="4"/>
        <v>120000</v>
      </c>
      <c r="H147" s="276">
        <v>120000</v>
      </c>
      <c r="I147" s="23">
        <v>0</v>
      </c>
      <c r="J147" s="129"/>
    </row>
    <row r="148" spans="2:10" ht="15" customHeight="1" x14ac:dyDescent="0.25">
      <c r="B148" s="338" t="s">
        <v>440</v>
      </c>
      <c r="C148" s="275" t="s">
        <v>441</v>
      </c>
      <c r="D148" s="12" t="s">
        <v>39</v>
      </c>
      <c r="E148" s="270" t="s">
        <v>442</v>
      </c>
      <c r="F148" s="12">
        <v>14</v>
      </c>
      <c r="G148" s="426">
        <f t="shared" si="4"/>
        <v>1820000</v>
      </c>
      <c r="H148" s="276">
        <v>1820000</v>
      </c>
      <c r="I148" s="23">
        <v>0</v>
      </c>
      <c r="J148" s="129"/>
    </row>
    <row r="149" spans="2:10" ht="15" customHeight="1" x14ac:dyDescent="0.25">
      <c r="B149" s="338" t="s">
        <v>443</v>
      </c>
      <c r="C149" s="277" t="s">
        <v>444</v>
      </c>
      <c r="D149" s="12" t="s">
        <v>39</v>
      </c>
      <c r="E149" s="270" t="s">
        <v>442</v>
      </c>
      <c r="F149" s="12">
        <v>14</v>
      </c>
      <c r="G149" s="426">
        <f t="shared" si="4"/>
        <v>840000</v>
      </c>
      <c r="H149" s="276">
        <v>840000</v>
      </c>
      <c r="I149" s="23">
        <v>0</v>
      </c>
      <c r="J149" s="129"/>
    </row>
    <row r="150" spans="2:10" ht="15" customHeight="1" x14ac:dyDescent="0.25">
      <c r="B150" s="338" t="s">
        <v>445</v>
      </c>
      <c r="C150" s="277" t="s">
        <v>840</v>
      </c>
      <c r="D150" s="12" t="s">
        <v>39</v>
      </c>
      <c r="E150" s="270" t="s">
        <v>442</v>
      </c>
      <c r="F150" s="12">
        <v>14</v>
      </c>
      <c r="G150" s="426">
        <f t="shared" si="4"/>
        <v>7700000</v>
      </c>
      <c r="H150" s="276">
        <v>7700000</v>
      </c>
      <c r="I150" s="23">
        <v>0</v>
      </c>
      <c r="J150" s="129"/>
    </row>
    <row r="151" spans="2:10" ht="15" customHeight="1" x14ac:dyDescent="0.25">
      <c r="B151" s="338" t="s">
        <v>446</v>
      </c>
      <c r="C151" s="277" t="s">
        <v>447</v>
      </c>
      <c r="D151" s="12" t="s">
        <v>39</v>
      </c>
      <c r="E151" s="270" t="s">
        <v>442</v>
      </c>
      <c r="F151" s="12">
        <v>14</v>
      </c>
      <c r="G151" s="426">
        <f t="shared" si="4"/>
        <v>2100000</v>
      </c>
      <c r="H151" s="276">
        <v>2100000</v>
      </c>
      <c r="I151" s="23">
        <v>0</v>
      </c>
      <c r="J151" s="129"/>
    </row>
    <row r="152" spans="2:10" ht="15" customHeight="1" x14ac:dyDescent="0.25">
      <c r="B152" s="338" t="s">
        <v>448</v>
      </c>
      <c r="C152" s="278" t="s">
        <v>449</v>
      </c>
      <c r="D152" s="12" t="s">
        <v>39</v>
      </c>
      <c r="E152" s="270" t="s">
        <v>442</v>
      </c>
      <c r="F152" s="12">
        <v>5</v>
      </c>
      <c r="G152" s="426">
        <f t="shared" si="4"/>
        <v>2000000</v>
      </c>
      <c r="H152" s="276">
        <v>2000000</v>
      </c>
      <c r="I152" s="23">
        <v>0</v>
      </c>
      <c r="J152" s="129"/>
    </row>
    <row r="153" spans="2:10" ht="15" customHeight="1" x14ac:dyDescent="0.25">
      <c r="B153" s="338" t="s">
        <v>450</v>
      </c>
      <c r="C153" s="278" t="s">
        <v>451</v>
      </c>
      <c r="D153" s="12" t="s">
        <v>39</v>
      </c>
      <c r="E153" s="270" t="s">
        <v>452</v>
      </c>
      <c r="F153" s="12">
        <v>3</v>
      </c>
      <c r="G153" s="426">
        <f t="shared" si="4"/>
        <v>480000</v>
      </c>
      <c r="H153" s="276">
        <v>480000</v>
      </c>
      <c r="I153" s="23">
        <v>0</v>
      </c>
      <c r="J153" s="129"/>
    </row>
    <row r="154" spans="2:10" ht="15" customHeight="1" x14ac:dyDescent="0.25">
      <c r="B154" s="338" t="s">
        <v>453</v>
      </c>
      <c r="C154" s="278" t="s">
        <v>454</v>
      </c>
      <c r="D154" s="12" t="s">
        <v>39</v>
      </c>
      <c r="E154" s="270" t="s">
        <v>442</v>
      </c>
      <c r="F154" s="12">
        <v>3</v>
      </c>
      <c r="G154" s="426">
        <f t="shared" si="4"/>
        <v>120000</v>
      </c>
      <c r="H154" s="276">
        <v>120000</v>
      </c>
      <c r="I154" s="23">
        <v>0</v>
      </c>
      <c r="J154" s="129"/>
    </row>
    <row r="155" spans="2:10" ht="15" customHeight="1" x14ac:dyDescent="0.25">
      <c r="B155" s="338" t="s">
        <v>455</v>
      </c>
      <c r="C155" s="278" t="s">
        <v>456</v>
      </c>
      <c r="D155" s="12" t="s">
        <v>39</v>
      </c>
      <c r="E155" s="270" t="s">
        <v>442</v>
      </c>
      <c r="F155" s="12">
        <v>1</v>
      </c>
      <c r="G155" s="426">
        <f t="shared" si="4"/>
        <v>840000</v>
      </c>
      <c r="H155" s="276">
        <v>840000</v>
      </c>
      <c r="I155" s="23">
        <v>0</v>
      </c>
      <c r="J155" s="129"/>
    </row>
    <row r="156" spans="2:10" ht="15" customHeight="1" x14ac:dyDescent="0.25">
      <c r="B156" s="338" t="s">
        <v>457</v>
      </c>
      <c r="C156" s="278" t="s">
        <v>47</v>
      </c>
      <c r="D156" s="12" t="s">
        <v>39</v>
      </c>
      <c r="E156" s="270" t="s">
        <v>442</v>
      </c>
      <c r="F156" s="12">
        <v>1</v>
      </c>
      <c r="G156" s="426">
        <f t="shared" si="4"/>
        <v>150000</v>
      </c>
      <c r="H156" s="276">
        <v>150000</v>
      </c>
      <c r="I156" s="23">
        <v>0</v>
      </c>
      <c r="J156" s="129"/>
    </row>
    <row r="157" spans="2:10" ht="15" customHeight="1" x14ac:dyDescent="0.25">
      <c r="B157" s="338" t="s">
        <v>458</v>
      </c>
      <c r="C157" s="278" t="s">
        <v>459</v>
      </c>
      <c r="D157" s="12" t="s">
        <v>39</v>
      </c>
      <c r="E157" s="270" t="s">
        <v>442</v>
      </c>
      <c r="F157" s="12">
        <v>1</v>
      </c>
      <c r="G157" s="426">
        <f t="shared" si="4"/>
        <v>200000</v>
      </c>
      <c r="H157" s="276">
        <v>200000</v>
      </c>
      <c r="I157" s="23">
        <v>0</v>
      </c>
      <c r="J157" s="129"/>
    </row>
    <row r="158" spans="2:10" ht="15" customHeight="1" x14ac:dyDescent="0.25">
      <c r="B158" s="338" t="s">
        <v>460</v>
      </c>
      <c r="C158" s="278" t="s">
        <v>461</v>
      </c>
      <c r="D158" s="12" t="s">
        <v>39</v>
      </c>
      <c r="E158" s="270" t="s">
        <v>442</v>
      </c>
      <c r="F158" s="12">
        <v>1</v>
      </c>
      <c r="G158" s="426">
        <f t="shared" si="4"/>
        <v>240000</v>
      </c>
      <c r="H158" s="276">
        <v>240000</v>
      </c>
      <c r="I158" s="23">
        <v>0</v>
      </c>
      <c r="J158" s="129"/>
    </row>
    <row r="159" spans="2:10" ht="15" customHeight="1" x14ac:dyDescent="0.25">
      <c r="B159" s="338" t="s">
        <v>462</v>
      </c>
      <c r="C159" s="278" t="s">
        <v>463</v>
      </c>
      <c r="D159" s="12" t="s">
        <v>39</v>
      </c>
      <c r="E159" s="270" t="s">
        <v>442</v>
      </c>
      <c r="F159" s="12">
        <v>1</v>
      </c>
      <c r="G159" s="426">
        <f t="shared" si="4"/>
        <v>800000</v>
      </c>
      <c r="H159" s="276">
        <v>800000</v>
      </c>
      <c r="I159" s="23">
        <v>0</v>
      </c>
      <c r="J159" s="129"/>
    </row>
    <row r="160" spans="2:10" ht="15" customHeight="1" x14ac:dyDescent="0.25">
      <c r="B160" s="338" t="s">
        <v>464</v>
      </c>
      <c r="C160" s="278" t="s">
        <v>465</v>
      </c>
      <c r="D160" s="12" t="s">
        <v>39</v>
      </c>
      <c r="E160" s="270" t="s">
        <v>442</v>
      </c>
      <c r="F160" s="12">
        <v>1</v>
      </c>
      <c r="G160" s="426">
        <f t="shared" si="4"/>
        <v>80000</v>
      </c>
      <c r="H160" s="276">
        <v>80000</v>
      </c>
      <c r="I160" s="23">
        <v>0</v>
      </c>
      <c r="J160" s="129"/>
    </row>
    <row r="161" spans="2:10" ht="15" customHeight="1" x14ac:dyDescent="0.25">
      <c r="B161" s="338" t="s">
        <v>466</v>
      </c>
      <c r="C161" s="278" t="s">
        <v>467</v>
      </c>
      <c r="D161" s="12" t="s">
        <v>39</v>
      </c>
      <c r="E161" s="270" t="s">
        <v>442</v>
      </c>
      <c r="F161" s="12">
        <v>1</v>
      </c>
      <c r="G161" s="426">
        <f t="shared" si="4"/>
        <v>160000</v>
      </c>
      <c r="H161" s="276">
        <v>160000</v>
      </c>
      <c r="I161" s="23">
        <v>0</v>
      </c>
      <c r="J161" s="129"/>
    </row>
    <row r="162" spans="2:10" ht="15" customHeight="1" x14ac:dyDescent="0.25">
      <c r="B162" s="338" t="s">
        <v>468</v>
      </c>
      <c r="C162" s="279" t="s">
        <v>469</v>
      </c>
      <c r="D162" s="12" t="s">
        <v>39</v>
      </c>
      <c r="E162" s="270" t="s">
        <v>442</v>
      </c>
      <c r="F162" s="12">
        <v>1</v>
      </c>
      <c r="G162" s="426">
        <f t="shared" si="4"/>
        <v>120000</v>
      </c>
      <c r="H162" s="276">
        <v>120000</v>
      </c>
      <c r="I162" s="23">
        <v>0</v>
      </c>
      <c r="J162" s="129"/>
    </row>
    <row r="163" spans="2:10" ht="15" customHeight="1" x14ac:dyDescent="0.25">
      <c r="B163" s="338" t="s">
        <v>470</v>
      </c>
      <c r="C163" s="279" t="s">
        <v>471</v>
      </c>
      <c r="D163" s="12" t="s">
        <v>39</v>
      </c>
      <c r="E163" s="270" t="s">
        <v>442</v>
      </c>
      <c r="F163" s="12">
        <v>1</v>
      </c>
      <c r="G163" s="426">
        <f t="shared" si="4"/>
        <v>90000</v>
      </c>
      <c r="H163" s="276">
        <v>90000</v>
      </c>
      <c r="I163" s="23">
        <v>0</v>
      </c>
      <c r="J163" s="129"/>
    </row>
    <row r="164" spans="2:10" ht="15" customHeight="1" x14ac:dyDescent="0.25">
      <c r="B164" s="338" t="s">
        <v>472</v>
      </c>
      <c r="C164" s="279" t="s">
        <v>473</v>
      </c>
      <c r="D164" s="12" t="s">
        <v>39</v>
      </c>
      <c r="E164" s="270" t="s">
        <v>442</v>
      </c>
      <c r="F164" s="12">
        <v>1</v>
      </c>
      <c r="G164" s="426">
        <f t="shared" si="4"/>
        <v>240000</v>
      </c>
      <c r="H164" s="276">
        <v>240000</v>
      </c>
      <c r="I164" s="23">
        <v>0</v>
      </c>
      <c r="J164" s="129"/>
    </row>
    <row r="165" spans="2:10" ht="15" customHeight="1" x14ac:dyDescent="0.25">
      <c r="B165" s="338" t="s">
        <v>474</v>
      </c>
      <c r="C165" s="233" t="s">
        <v>475</v>
      </c>
      <c r="D165" s="12" t="s">
        <v>39</v>
      </c>
      <c r="E165" s="215" t="s">
        <v>442</v>
      </c>
      <c r="F165" s="215">
        <v>14</v>
      </c>
      <c r="G165" s="432">
        <f t="shared" si="4"/>
        <v>4900000</v>
      </c>
      <c r="H165" s="252">
        <v>4900000</v>
      </c>
      <c r="I165" s="23">
        <v>0</v>
      </c>
      <c r="J165" s="129"/>
    </row>
    <row r="166" spans="2:10" ht="15" customHeight="1" thickBot="1" x14ac:dyDescent="0.3">
      <c r="B166" s="465"/>
      <c r="C166" s="462"/>
      <c r="D166" s="68"/>
      <c r="E166" s="22"/>
      <c r="F166" s="58"/>
      <c r="G166" s="427"/>
      <c r="H166" s="71"/>
      <c r="I166" s="23"/>
      <c r="J166" s="129"/>
    </row>
    <row r="167" spans="2:10" ht="15" customHeight="1" thickBot="1" x14ac:dyDescent="0.3">
      <c r="B167" s="463" t="s">
        <v>73</v>
      </c>
      <c r="C167" s="464" t="s">
        <v>74</v>
      </c>
      <c r="D167" s="77" t="s">
        <v>39</v>
      </c>
      <c r="E167" s="77"/>
      <c r="F167" s="78"/>
      <c r="G167" s="205">
        <f>SUM(G168:G260)</f>
        <v>259374209</v>
      </c>
      <c r="H167" s="66">
        <f>SUM(H168:H260)</f>
        <v>97752000</v>
      </c>
      <c r="I167" s="67">
        <f>SUM(I168:I260)</f>
        <v>161622209</v>
      </c>
      <c r="J167" s="153"/>
    </row>
    <row r="168" spans="2:10" ht="15" customHeight="1" x14ac:dyDescent="0.25">
      <c r="B168" s="338" t="s">
        <v>476</v>
      </c>
      <c r="C168" s="250" t="s">
        <v>477</v>
      </c>
      <c r="D168" s="12" t="s">
        <v>39</v>
      </c>
      <c r="E168" s="228" t="s">
        <v>362</v>
      </c>
      <c r="F168" s="280">
        <v>1</v>
      </c>
      <c r="G168" s="432">
        <f t="shared" ref="G168:G231" si="5">H168</f>
        <v>12000000</v>
      </c>
      <c r="H168" s="466">
        <v>12000000</v>
      </c>
      <c r="I168" s="69">
        <v>0</v>
      </c>
      <c r="J168" s="203"/>
    </row>
    <row r="169" spans="2:10" ht="15" customHeight="1" x14ac:dyDescent="0.25">
      <c r="B169" s="338" t="s">
        <v>478</v>
      </c>
      <c r="C169" s="267" t="s">
        <v>479</v>
      </c>
      <c r="D169" s="12" t="s">
        <v>39</v>
      </c>
      <c r="E169" s="228" t="s">
        <v>45</v>
      </c>
      <c r="F169" s="280">
        <v>1</v>
      </c>
      <c r="G169" s="432">
        <f t="shared" si="5"/>
        <v>3000000</v>
      </c>
      <c r="H169" s="466">
        <v>3000000</v>
      </c>
      <c r="I169" s="14">
        <v>0</v>
      </c>
      <c r="J169" s="130"/>
    </row>
    <row r="170" spans="2:10" ht="26.25" customHeight="1" x14ac:dyDescent="0.25">
      <c r="B170" s="338" t="s">
        <v>480</v>
      </c>
      <c r="C170" s="250" t="s">
        <v>481</v>
      </c>
      <c r="D170" s="12" t="s">
        <v>39</v>
      </c>
      <c r="E170" s="22" t="s">
        <v>30</v>
      </c>
      <c r="F170" s="22">
        <v>1</v>
      </c>
      <c r="G170" s="426">
        <f t="shared" si="5"/>
        <v>6200000</v>
      </c>
      <c r="H170" s="189">
        <v>6200000</v>
      </c>
      <c r="I170" s="14">
        <v>0</v>
      </c>
      <c r="J170" s="130"/>
    </row>
    <row r="171" spans="2:10" ht="15" customHeight="1" x14ac:dyDescent="0.25">
      <c r="B171" s="338" t="s">
        <v>482</v>
      </c>
      <c r="C171" s="250" t="s">
        <v>483</v>
      </c>
      <c r="D171" s="12" t="s">
        <v>39</v>
      </c>
      <c r="E171" s="22" t="s">
        <v>30</v>
      </c>
      <c r="F171" s="22">
        <v>2</v>
      </c>
      <c r="G171" s="426">
        <f t="shared" si="5"/>
        <v>160000</v>
      </c>
      <c r="H171" s="189">
        <v>160000</v>
      </c>
      <c r="I171" s="14">
        <v>0</v>
      </c>
      <c r="J171" s="130"/>
    </row>
    <row r="172" spans="2:10" ht="15" customHeight="1" x14ac:dyDescent="0.25">
      <c r="B172" s="338" t="s">
        <v>484</v>
      </c>
      <c r="C172" s="267" t="s">
        <v>485</v>
      </c>
      <c r="D172" s="12" t="s">
        <v>39</v>
      </c>
      <c r="E172" s="22" t="s">
        <v>30</v>
      </c>
      <c r="F172" s="190">
        <v>1</v>
      </c>
      <c r="G172" s="426">
        <f t="shared" si="5"/>
        <v>3000000</v>
      </c>
      <c r="H172" s="276">
        <v>3000000</v>
      </c>
      <c r="I172" s="14">
        <v>0</v>
      </c>
      <c r="J172" s="130"/>
    </row>
    <row r="173" spans="2:10" ht="15" customHeight="1" x14ac:dyDescent="0.25">
      <c r="B173" s="338" t="s">
        <v>486</v>
      </c>
      <c r="C173" s="281" t="s">
        <v>459</v>
      </c>
      <c r="D173" s="12" t="s">
        <v>39</v>
      </c>
      <c r="E173" s="22" t="s">
        <v>24</v>
      </c>
      <c r="F173" s="190">
        <v>1</v>
      </c>
      <c r="G173" s="426">
        <f t="shared" si="5"/>
        <v>80000</v>
      </c>
      <c r="H173" s="276">
        <v>80000</v>
      </c>
      <c r="I173" s="14">
        <v>0</v>
      </c>
      <c r="J173" s="130"/>
    </row>
    <row r="174" spans="2:10" ht="25.5" customHeight="1" x14ac:dyDescent="0.25">
      <c r="B174" s="338" t="s">
        <v>487</v>
      </c>
      <c r="C174" s="267" t="s">
        <v>488</v>
      </c>
      <c r="D174" s="12" t="s">
        <v>39</v>
      </c>
      <c r="E174" s="22" t="s">
        <v>24</v>
      </c>
      <c r="F174" s="190">
        <v>1</v>
      </c>
      <c r="G174" s="426">
        <f t="shared" si="5"/>
        <v>550000</v>
      </c>
      <c r="H174" s="276">
        <v>550000</v>
      </c>
      <c r="I174" s="14">
        <v>0</v>
      </c>
      <c r="J174" s="130"/>
    </row>
    <row r="175" spans="2:10" ht="15" customHeight="1" x14ac:dyDescent="0.25">
      <c r="B175" s="338" t="s">
        <v>489</v>
      </c>
      <c r="C175" s="250" t="s">
        <v>189</v>
      </c>
      <c r="D175" s="12" t="s">
        <v>39</v>
      </c>
      <c r="E175" s="22" t="s">
        <v>43</v>
      </c>
      <c r="F175" s="190">
        <v>1</v>
      </c>
      <c r="G175" s="426">
        <f t="shared" si="5"/>
        <v>350000</v>
      </c>
      <c r="H175" s="276">
        <v>350000</v>
      </c>
      <c r="I175" s="14">
        <v>0</v>
      </c>
      <c r="J175" s="130"/>
    </row>
    <row r="176" spans="2:10" ht="15" customHeight="1" x14ac:dyDescent="0.25">
      <c r="B176" s="338" t="s">
        <v>490</v>
      </c>
      <c r="C176" s="281" t="s">
        <v>491</v>
      </c>
      <c r="D176" s="12" t="s">
        <v>39</v>
      </c>
      <c r="E176" s="59" t="s">
        <v>242</v>
      </c>
      <c r="F176" s="282">
        <v>2</v>
      </c>
      <c r="G176" s="452">
        <f t="shared" si="5"/>
        <v>280000</v>
      </c>
      <c r="H176" s="285">
        <v>280000</v>
      </c>
      <c r="I176" s="14">
        <v>0</v>
      </c>
      <c r="J176" s="130"/>
    </row>
    <row r="177" spans="2:10" ht="15" customHeight="1" x14ac:dyDescent="0.25">
      <c r="B177" s="338" t="s">
        <v>492</v>
      </c>
      <c r="C177" s="250" t="s">
        <v>189</v>
      </c>
      <c r="D177" s="12" t="s">
        <v>39</v>
      </c>
      <c r="E177" s="59" t="s">
        <v>242</v>
      </c>
      <c r="F177" s="282">
        <v>1</v>
      </c>
      <c r="G177" s="452">
        <f t="shared" si="5"/>
        <v>350000</v>
      </c>
      <c r="H177" s="285">
        <v>350000</v>
      </c>
      <c r="I177" s="14">
        <v>0</v>
      </c>
      <c r="J177" s="130"/>
    </row>
    <row r="178" spans="2:10" ht="15" customHeight="1" x14ac:dyDescent="0.25">
      <c r="B178" s="338" t="s">
        <v>493</v>
      </c>
      <c r="C178" s="281" t="s">
        <v>459</v>
      </c>
      <c r="D178" s="12" t="s">
        <v>39</v>
      </c>
      <c r="E178" s="59" t="s">
        <v>56</v>
      </c>
      <c r="F178" s="282">
        <v>1</v>
      </c>
      <c r="G178" s="452">
        <f t="shared" si="5"/>
        <v>80000</v>
      </c>
      <c r="H178" s="285">
        <v>80000</v>
      </c>
      <c r="I178" s="14">
        <v>0</v>
      </c>
      <c r="J178" s="130"/>
    </row>
    <row r="179" spans="2:10" ht="15" customHeight="1" x14ac:dyDescent="0.25">
      <c r="B179" s="338" t="s">
        <v>494</v>
      </c>
      <c r="C179" s="281" t="s">
        <v>459</v>
      </c>
      <c r="D179" s="12" t="s">
        <v>39</v>
      </c>
      <c r="E179" s="59" t="s">
        <v>282</v>
      </c>
      <c r="F179" s="282">
        <v>1</v>
      </c>
      <c r="G179" s="452">
        <f t="shared" si="5"/>
        <v>80000</v>
      </c>
      <c r="H179" s="285">
        <v>80000</v>
      </c>
      <c r="I179" s="14">
        <v>0</v>
      </c>
      <c r="J179" s="130"/>
    </row>
    <row r="180" spans="2:10" ht="15" customHeight="1" x14ac:dyDescent="0.25">
      <c r="B180" s="338" t="s">
        <v>495</v>
      </c>
      <c r="C180" s="267" t="s">
        <v>47</v>
      </c>
      <c r="D180" s="12" t="s">
        <v>39</v>
      </c>
      <c r="E180" s="59" t="s">
        <v>282</v>
      </c>
      <c r="F180" s="282">
        <v>2</v>
      </c>
      <c r="G180" s="452">
        <f t="shared" si="5"/>
        <v>400000</v>
      </c>
      <c r="H180" s="285">
        <v>400000</v>
      </c>
      <c r="I180" s="14">
        <v>0</v>
      </c>
      <c r="J180" s="130"/>
    </row>
    <row r="181" spans="2:10" ht="15" customHeight="1" x14ac:dyDescent="0.25">
      <c r="B181" s="338" t="s">
        <v>496</v>
      </c>
      <c r="C181" s="283" t="s">
        <v>497</v>
      </c>
      <c r="D181" s="12" t="s">
        <v>39</v>
      </c>
      <c r="E181" s="59" t="s">
        <v>362</v>
      </c>
      <c r="F181" s="282">
        <v>1</v>
      </c>
      <c r="G181" s="452">
        <f t="shared" si="5"/>
        <v>450000</v>
      </c>
      <c r="H181" s="285">
        <v>450000</v>
      </c>
      <c r="I181" s="14">
        <v>0</v>
      </c>
      <c r="J181" s="130"/>
    </row>
    <row r="182" spans="2:10" ht="15" customHeight="1" x14ac:dyDescent="0.25">
      <c r="B182" s="338" t="s">
        <v>498</v>
      </c>
      <c r="C182" s="250" t="s">
        <v>499</v>
      </c>
      <c r="D182" s="12" t="s">
        <v>39</v>
      </c>
      <c r="E182" s="59" t="s">
        <v>362</v>
      </c>
      <c r="F182" s="282">
        <v>3</v>
      </c>
      <c r="G182" s="452">
        <f t="shared" si="5"/>
        <v>240000</v>
      </c>
      <c r="H182" s="285">
        <v>240000</v>
      </c>
      <c r="I182" s="14">
        <v>0</v>
      </c>
      <c r="J182" s="130"/>
    </row>
    <row r="183" spans="2:10" ht="15" customHeight="1" x14ac:dyDescent="0.25">
      <c r="B183" s="338" t="s">
        <v>500</v>
      </c>
      <c r="C183" s="267" t="s">
        <v>501</v>
      </c>
      <c r="D183" s="12" t="s">
        <v>39</v>
      </c>
      <c r="E183" s="59" t="s">
        <v>284</v>
      </c>
      <c r="F183" s="282">
        <v>1</v>
      </c>
      <c r="G183" s="452">
        <f t="shared" si="5"/>
        <v>80000</v>
      </c>
      <c r="H183" s="285">
        <v>80000</v>
      </c>
      <c r="I183" s="14">
        <v>0</v>
      </c>
      <c r="J183" s="130"/>
    </row>
    <row r="184" spans="2:10" ht="15" customHeight="1" x14ac:dyDescent="0.25">
      <c r="B184" s="338" t="s">
        <v>502</v>
      </c>
      <c r="C184" s="250" t="s">
        <v>183</v>
      </c>
      <c r="D184" s="12" t="s">
        <v>39</v>
      </c>
      <c r="E184" s="59" t="s">
        <v>284</v>
      </c>
      <c r="F184" s="282">
        <v>2</v>
      </c>
      <c r="G184" s="452">
        <f t="shared" si="5"/>
        <v>500000</v>
      </c>
      <c r="H184" s="285">
        <v>500000</v>
      </c>
      <c r="I184" s="14">
        <v>0</v>
      </c>
      <c r="J184" s="130"/>
    </row>
    <row r="185" spans="2:10" ht="15" customHeight="1" x14ac:dyDescent="0.25">
      <c r="B185" s="338" t="s">
        <v>503</v>
      </c>
      <c r="C185" s="267" t="s">
        <v>47</v>
      </c>
      <c r="D185" s="12" t="s">
        <v>39</v>
      </c>
      <c r="E185" s="59" t="s">
        <v>284</v>
      </c>
      <c r="F185" s="282">
        <v>1</v>
      </c>
      <c r="G185" s="452">
        <f t="shared" si="5"/>
        <v>200000</v>
      </c>
      <c r="H185" s="285">
        <v>200000</v>
      </c>
      <c r="I185" s="14">
        <v>0</v>
      </c>
      <c r="J185" s="130"/>
    </row>
    <row r="186" spans="2:10" ht="15" customHeight="1" x14ac:dyDescent="0.25">
      <c r="B186" s="338" t="s">
        <v>504</v>
      </c>
      <c r="C186" s="250" t="s">
        <v>189</v>
      </c>
      <c r="D186" s="12" t="s">
        <v>39</v>
      </c>
      <c r="E186" s="59" t="s">
        <v>77</v>
      </c>
      <c r="F186" s="282">
        <v>1</v>
      </c>
      <c r="G186" s="452">
        <f t="shared" si="5"/>
        <v>350000</v>
      </c>
      <c r="H186" s="285">
        <v>350000</v>
      </c>
      <c r="I186" s="14">
        <v>0</v>
      </c>
      <c r="J186" s="130"/>
    </row>
    <row r="187" spans="2:10" ht="15" customHeight="1" x14ac:dyDescent="0.25">
      <c r="B187" s="338" t="s">
        <v>505</v>
      </c>
      <c r="C187" s="281" t="s">
        <v>459</v>
      </c>
      <c r="D187" s="12" t="s">
        <v>39</v>
      </c>
      <c r="E187" s="59" t="s">
        <v>77</v>
      </c>
      <c r="F187" s="282">
        <v>1</v>
      </c>
      <c r="G187" s="452">
        <f t="shared" si="5"/>
        <v>80000</v>
      </c>
      <c r="H187" s="285">
        <v>80000</v>
      </c>
      <c r="I187" s="14">
        <v>0</v>
      </c>
      <c r="J187" s="130"/>
    </row>
    <row r="188" spans="2:10" ht="15" customHeight="1" x14ac:dyDescent="0.25">
      <c r="B188" s="338" t="s">
        <v>506</v>
      </c>
      <c r="C188" s="250" t="s">
        <v>507</v>
      </c>
      <c r="D188" s="12" t="s">
        <v>39</v>
      </c>
      <c r="E188" s="59" t="s">
        <v>78</v>
      </c>
      <c r="F188" s="282">
        <v>1</v>
      </c>
      <c r="G188" s="426">
        <f t="shared" si="5"/>
        <v>4400000</v>
      </c>
      <c r="H188" s="285">
        <v>4400000</v>
      </c>
      <c r="I188" s="69">
        <v>0</v>
      </c>
      <c r="J188" s="130"/>
    </row>
    <row r="189" spans="2:10" ht="15" customHeight="1" x14ac:dyDescent="0.25">
      <c r="B189" s="338" t="s">
        <v>508</v>
      </c>
      <c r="C189" s="250" t="s">
        <v>509</v>
      </c>
      <c r="D189" s="12" t="s">
        <v>39</v>
      </c>
      <c r="E189" s="59" t="s">
        <v>78</v>
      </c>
      <c r="F189" s="282">
        <v>1</v>
      </c>
      <c r="G189" s="452">
        <f t="shared" si="5"/>
        <v>470000</v>
      </c>
      <c r="H189" s="285">
        <v>470000</v>
      </c>
      <c r="I189" s="14">
        <v>0</v>
      </c>
      <c r="J189" s="130"/>
    </row>
    <row r="190" spans="2:10" ht="15" customHeight="1" x14ac:dyDescent="0.25">
      <c r="B190" s="338" t="s">
        <v>510</v>
      </c>
      <c r="C190" s="267" t="s">
        <v>47</v>
      </c>
      <c r="D190" s="12" t="s">
        <v>39</v>
      </c>
      <c r="E190" s="59" t="s">
        <v>78</v>
      </c>
      <c r="F190" s="282">
        <v>1</v>
      </c>
      <c r="G190" s="452">
        <f t="shared" si="5"/>
        <v>200000</v>
      </c>
      <c r="H190" s="285">
        <v>200000</v>
      </c>
      <c r="I190" s="14">
        <v>0</v>
      </c>
      <c r="J190" s="130"/>
    </row>
    <row r="191" spans="2:10" ht="15" customHeight="1" x14ac:dyDescent="0.25">
      <c r="B191" s="338" t="s">
        <v>511</v>
      </c>
      <c r="C191" s="267" t="s">
        <v>512</v>
      </c>
      <c r="D191" s="12" t="s">
        <v>39</v>
      </c>
      <c r="E191" s="59" t="s">
        <v>44</v>
      </c>
      <c r="F191" s="282">
        <v>2</v>
      </c>
      <c r="G191" s="452">
        <f t="shared" si="5"/>
        <v>160000</v>
      </c>
      <c r="H191" s="285">
        <v>160000</v>
      </c>
      <c r="I191" s="69">
        <v>0</v>
      </c>
      <c r="J191" s="130"/>
    </row>
    <row r="192" spans="2:10" ht="15.75" customHeight="1" x14ac:dyDescent="0.25">
      <c r="B192" s="338" t="s">
        <v>513</v>
      </c>
      <c r="C192" s="267" t="s">
        <v>841</v>
      </c>
      <c r="D192" s="12" t="s">
        <v>39</v>
      </c>
      <c r="E192" s="59" t="s">
        <v>44</v>
      </c>
      <c r="F192" s="282">
        <v>1</v>
      </c>
      <c r="G192" s="452">
        <f t="shared" si="5"/>
        <v>100000</v>
      </c>
      <c r="H192" s="285">
        <v>100000</v>
      </c>
      <c r="I192" s="69">
        <v>0</v>
      </c>
      <c r="J192" s="130"/>
    </row>
    <row r="193" spans="2:10" ht="15" customHeight="1" x14ac:dyDescent="0.25">
      <c r="B193" s="338" t="s">
        <v>514</v>
      </c>
      <c r="C193" s="267" t="s">
        <v>515</v>
      </c>
      <c r="D193" s="12" t="s">
        <v>39</v>
      </c>
      <c r="E193" s="59" t="s">
        <v>44</v>
      </c>
      <c r="F193" s="282">
        <v>1</v>
      </c>
      <c r="G193" s="452">
        <f t="shared" si="5"/>
        <v>1000000</v>
      </c>
      <c r="H193" s="285">
        <v>1000000</v>
      </c>
      <c r="I193" s="69">
        <v>0</v>
      </c>
      <c r="J193" s="130"/>
    </row>
    <row r="194" spans="2:10" ht="15" customHeight="1" x14ac:dyDescent="0.25">
      <c r="B194" s="338" t="s">
        <v>516</v>
      </c>
      <c r="C194" s="267" t="s">
        <v>183</v>
      </c>
      <c r="D194" s="12" t="s">
        <v>39</v>
      </c>
      <c r="E194" s="59" t="s">
        <v>44</v>
      </c>
      <c r="F194" s="282">
        <v>1</v>
      </c>
      <c r="G194" s="452">
        <f t="shared" si="5"/>
        <v>200000</v>
      </c>
      <c r="H194" s="285">
        <v>200000</v>
      </c>
      <c r="I194" s="69">
        <v>0</v>
      </c>
      <c r="J194" s="130"/>
    </row>
    <row r="195" spans="2:10" ht="15" customHeight="1" x14ac:dyDescent="0.25">
      <c r="B195" s="338" t="s">
        <v>517</v>
      </c>
      <c r="C195" s="250" t="s">
        <v>518</v>
      </c>
      <c r="D195" s="12" t="s">
        <v>39</v>
      </c>
      <c r="E195" s="59" t="s">
        <v>45</v>
      </c>
      <c r="F195" s="282">
        <v>1</v>
      </c>
      <c r="G195" s="452">
        <f t="shared" si="5"/>
        <v>1350000</v>
      </c>
      <c r="H195" s="285">
        <v>1350000</v>
      </c>
      <c r="I195" s="69">
        <v>0</v>
      </c>
      <c r="J195" s="130"/>
    </row>
    <row r="196" spans="2:10" ht="15" customHeight="1" x14ac:dyDescent="0.25">
      <c r="B196" s="338" t="s">
        <v>519</v>
      </c>
      <c r="C196" s="267" t="s">
        <v>459</v>
      </c>
      <c r="D196" s="12" t="s">
        <v>39</v>
      </c>
      <c r="E196" s="59" t="s">
        <v>45</v>
      </c>
      <c r="F196" s="282">
        <v>1</v>
      </c>
      <c r="G196" s="452">
        <f t="shared" si="5"/>
        <v>77000</v>
      </c>
      <c r="H196" s="285">
        <v>77000</v>
      </c>
      <c r="I196" s="69">
        <v>0</v>
      </c>
      <c r="J196" s="130"/>
    </row>
    <row r="197" spans="2:10" ht="15" customHeight="1" x14ac:dyDescent="0.25">
      <c r="B197" s="338" t="s">
        <v>520</v>
      </c>
      <c r="C197" s="267" t="s">
        <v>47</v>
      </c>
      <c r="D197" s="12" t="s">
        <v>39</v>
      </c>
      <c r="E197" s="59" t="s">
        <v>45</v>
      </c>
      <c r="F197" s="282">
        <v>1</v>
      </c>
      <c r="G197" s="452">
        <f t="shared" si="5"/>
        <v>200000</v>
      </c>
      <c r="H197" s="285">
        <v>200000</v>
      </c>
      <c r="I197" s="69">
        <v>0</v>
      </c>
      <c r="J197" s="130"/>
    </row>
    <row r="198" spans="2:10" ht="15" customHeight="1" x14ac:dyDescent="0.25">
      <c r="B198" s="338" t="s">
        <v>521</v>
      </c>
      <c r="C198" s="281" t="s">
        <v>459</v>
      </c>
      <c r="D198" s="12" t="s">
        <v>39</v>
      </c>
      <c r="E198" s="270" t="s">
        <v>46</v>
      </c>
      <c r="F198" s="282">
        <v>1</v>
      </c>
      <c r="G198" s="452">
        <f t="shared" si="5"/>
        <v>80000</v>
      </c>
      <c r="H198" s="285">
        <v>80000</v>
      </c>
      <c r="I198" s="69">
        <v>0</v>
      </c>
      <c r="J198" s="130"/>
    </row>
    <row r="199" spans="2:10" ht="15" customHeight="1" x14ac:dyDescent="0.25">
      <c r="B199" s="338" t="s">
        <v>522</v>
      </c>
      <c r="C199" s="267" t="s">
        <v>183</v>
      </c>
      <c r="D199" s="12" t="s">
        <v>39</v>
      </c>
      <c r="E199" s="270" t="s">
        <v>46</v>
      </c>
      <c r="F199" s="282">
        <v>1</v>
      </c>
      <c r="G199" s="452">
        <f t="shared" si="5"/>
        <v>200000</v>
      </c>
      <c r="H199" s="285">
        <v>200000</v>
      </c>
      <c r="I199" s="69">
        <v>0</v>
      </c>
      <c r="J199" s="130"/>
    </row>
    <row r="200" spans="2:10" ht="15" customHeight="1" x14ac:dyDescent="0.25">
      <c r="B200" s="338" t="s">
        <v>523</v>
      </c>
      <c r="C200" s="267" t="s">
        <v>459</v>
      </c>
      <c r="D200" s="12" t="s">
        <v>39</v>
      </c>
      <c r="E200" s="274" t="s">
        <v>524</v>
      </c>
      <c r="F200" s="282">
        <v>2</v>
      </c>
      <c r="G200" s="452">
        <f t="shared" si="5"/>
        <v>160000</v>
      </c>
      <c r="H200" s="285">
        <v>160000</v>
      </c>
      <c r="I200" s="69">
        <v>0</v>
      </c>
      <c r="J200" s="130"/>
    </row>
    <row r="201" spans="2:10" ht="15" customHeight="1" x14ac:dyDescent="0.25">
      <c r="B201" s="338" t="s">
        <v>525</v>
      </c>
      <c r="C201" s="267" t="s">
        <v>183</v>
      </c>
      <c r="D201" s="12" t="s">
        <v>39</v>
      </c>
      <c r="E201" s="274" t="s">
        <v>524</v>
      </c>
      <c r="F201" s="282">
        <v>1</v>
      </c>
      <c r="G201" s="452">
        <f t="shared" si="5"/>
        <v>200000</v>
      </c>
      <c r="H201" s="285">
        <v>200000</v>
      </c>
      <c r="I201" s="69">
        <v>0</v>
      </c>
      <c r="J201" s="130"/>
    </row>
    <row r="202" spans="2:10" ht="15" customHeight="1" x14ac:dyDescent="0.25">
      <c r="B202" s="338" t="s">
        <v>526</v>
      </c>
      <c r="C202" s="267" t="s">
        <v>527</v>
      </c>
      <c r="D202" s="12" t="s">
        <v>39</v>
      </c>
      <c r="E202" s="274" t="s">
        <v>29</v>
      </c>
      <c r="F202" s="282">
        <v>1</v>
      </c>
      <c r="G202" s="452">
        <f t="shared" si="5"/>
        <v>9000000</v>
      </c>
      <c r="H202" s="285">
        <v>9000000</v>
      </c>
      <c r="I202" s="69">
        <v>0</v>
      </c>
      <c r="J202" s="130"/>
    </row>
    <row r="203" spans="2:10" ht="15" customHeight="1" x14ac:dyDescent="0.25">
      <c r="B203" s="338" t="s">
        <v>528</v>
      </c>
      <c r="C203" s="250" t="s">
        <v>529</v>
      </c>
      <c r="D203" s="12" t="s">
        <v>39</v>
      </c>
      <c r="E203" s="274" t="s">
        <v>29</v>
      </c>
      <c r="F203" s="282">
        <v>1</v>
      </c>
      <c r="G203" s="452">
        <f t="shared" si="5"/>
        <v>3000000</v>
      </c>
      <c r="H203" s="285">
        <v>3000000</v>
      </c>
      <c r="I203" s="69">
        <v>0</v>
      </c>
      <c r="J203" s="130"/>
    </row>
    <row r="204" spans="2:10" ht="15" customHeight="1" x14ac:dyDescent="0.25">
      <c r="B204" s="338" t="s">
        <v>530</v>
      </c>
      <c r="C204" s="267" t="s">
        <v>459</v>
      </c>
      <c r="D204" s="12" t="s">
        <v>39</v>
      </c>
      <c r="E204" s="274" t="s">
        <v>28</v>
      </c>
      <c r="F204" s="282">
        <v>1</v>
      </c>
      <c r="G204" s="452">
        <f t="shared" si="5"/>
        <v>80000</v>
      </c>
      <c r="H204" s="285">
        <v>80000</v>
      </c>
      <c r="I204" s="69">
        <v>0</v>
      </c>
      <c r="J204" s="130"/>
    </row>
    <row r="205" spans="2:10" ht="15" customHeight="1" x14ac:dyDescent="0.25">
      <c r="B205" s="338" t="s">
        <v>531</v>
      </c>
      <c r="C205" s="267" t="s">
        <v>183</v>
      </c>
      <c r="D205" s="12" t="s">
        <v>39</v>
      </c>
      <c r="E205" s="274" t="s">
        <v>28</v>
      </c>
      <c r="F205" s="282">
        <v>2</v>
      </c>
      <c r="G205" s="452">
        <f t="shared" si="5"/>
        <v>400000</v>
      </c>
      <c r="H205" s="285">
        <v>400000</v>
      </c>
      <c r="I205" s="69">
        <v>0</v>
      </c>
      <c r="J205" s="130"/>
    </row>
    <row r="206" spans="2:10" ht="15" customHeight="1" x14ac:dyDescent="0.25">
      <c r="B206" s="338" t="s">
        <v>532</v>
      </c>
      <c r="C206" s="267" t="s">
        <v>183</v>
      </c>
      <c r="D206" s="12" t="s">
        <v>39</v>
      </c>
      <c r="E206" s="270" t="s">
        <v>181</v>
      </c>
      <c r="F206" s="282">
        <v>4</v>
      </c>
      <c r="G206" s="426">
        <f t="shared" si="5"/>
        <v>800000</v>
      </c>
      <c r="H206" s="285">
        <v>800000</v>
      </c>
      <c r="I206" s="69">
        <v>0</v>
      </c>
      <c r="J206" s="130"/>
    </row>
    <row r="207" spans="2:10" ht="15" customHeight="1" x14ac:dyDescent="0.25">
      <c r="B207" s="338" t="s">
        <v>533</v>
      </c>
      <c r="C207" s="250" t="s">
        <v>534</v>
      </c>
      <c r="D207" s="12" t="s">
        <v>39</v>
      </c>
      <c r="E207" s="270" t="s">
        <v>181</v>
      </c>
      <c r="F207" s="282">
        <v>10</v>
      </c>
      <c r="G207" s="452">
        <f t="shared" si="5"/>
        <v>2500000</v>
      </c>
      <c r="H207" s="285">
        <v>2500000</v>
      </c>
      <c r="I207" s="69">
        <v>0</v>
      </c>
      <c r="J207" s="130"/>
    </row>
    <row r="208" spans="2:10" ht="15" customHeight="1" x14ac:dyDescent="0.25">
      <c r="B208" s="338" t="s">
        <v>535</v>
      </c>
      <c r="C208" s="250" t="s">
        <v>536</v>
      </c>
      <c r="D208" s="12" t="s">
        <v>39</v>
      </c>
      <c r="E208" s="274" t="s">
        <v>87</v>
      </c>
      <c r="F208" s="282">
        <v>1</v>
      </c>
      <c r="G208" s="452">
        <f t="shared" si="5"/>
        <v>260000</v>
      </c>
      <c r="H208" s="285">
        <v>260000</v>
      </c>
      <c r="I208" s="69">
        <v>0</v>
      </c>
      <c r="J208" s="130"/>
    </row>
    <row r="209" spans="2:10" ht="15" customHeight="1" x14ac:dyDescent="0.25">
      <c r="B209" s="338" t="s">
        <v>537</v>
      </c>
      <c r="C209" s="281" t="s">
        <v>538</v>
      </c>
      <c r="D209" s="12" t="s">
        <v>39</v>
      </c>
      <c r="E209" s="274" t="s">
        <v>87</v>
      </c>
      <c r="F209" s="282">
        <v>1</v>
      </c>
      <c r="G209" s="452">
        <f t="shared" si="5"/>
        <v>350000</v>
      </c>
      <c r="H209" s="285">
        <v>350000</v>
      </c>
      <c r="I209" s="69">
        <v>0</v>
      </c>
      <c r="J209" s="130"/>
    </row>
    <row r="210" spans="2:10" ht="15" customHeight="1" x14ac:dyDescent="0.25">
      <c r="B210" s="338" t="s">
        <v>539</v>
      </c>
      <c r="C210" s="250" t="s">
        <v>540</v>
      </c>
      <c r="D210" s="12" t="s">
        <v>39</v>
      </c>
      <c r="E210" s="274" t="s">
        <v>182</v>
      </c>
      <c r="F210" s="282">
        <v>1</v>
      </c>
      <c r="G210" s="452">
        <f t="shared" si="5"/>
        <v>650000</v>
      </c>
      <c r="H210" s="285">
        <v>650000</v>
      </c>
      <c r="I210" s="69">
        <v>0</v>
      </c>
      <c r="J210" s="130"/>
    </row>
    <row r="211" spans="2:10" ht="15" customHeight="1" x14ac:dyDescent="0.25">
      <c r="B211" s="338" t="s">
        <v>541</v>
      </c>
      <c r="C211" s="250" t="s">
        <v>189</v>
      </c>
      <c r="D211" s="12" t="s">
        <v>39</v>
      </c>
      <c r="E211" s="274" t="s">
        <v>182</v>
      </c>
      <c r="F211" s="282">
        <v>1</v>
      </c>
      <c r="G211" s="452">
        <f t="shared" si="5"/>
        <v>110000</v>
      </c>
      <c r="H211" s="285">
        <v>110000</v>
      </c>
      <c r="I211" s="69">
        <v>0</v>
      </c>
      <c r="J211" s="130"/>
    </row>
    <row r="212" spans="2:10" ht="15" customHeight="1" x14ac:dyDescent="0.25">
      <c r="B212" s="338" t="s">
        <v>542</v>
      </c>
      <c r="C212" s="281" t="s">
        <v>543</v>
      </c>
      <c r="D212" s="12" t="s">
        <v>39</v>
      </c>
      <c r="E212" s="274" t="s">
        <v>21</v>
      </c>
      <c r="F212" s="282">
        <v>2</v>
      </c>
      <c r="G212" s="452">
        <f t="shared" si="5"/>
        <v>360000</v>
      </c>
      <c r="H212" s="285">
        <v>360000</v>
      </c>
      <c r="I212" s="69">
        <v>0</v>
      </c>
      <c r="J212" s="130"/>
    </row>
    <row r="213" spans="2:10" ht="15" customHeight="1" x14ac:dyDescent="0.25">
      <c r="B213" s="338" t="s">
        <v>544</v>
      </c>
      <c r="C213" s="250" t="s">
        <v>545</v>
      </c>
      <c r="D213" s="12" t="s">
        <v>39</v>
      </c>
      <c r="E213" s="274" t="s">
        <v>21</v>
      </c>
      <c r="F213" s="282">
        <v>2</v>
      </c>
      <c r="G213" s="452">
        <f t="shared" si="5"/>
        <v>120000</v>
      </c>
      <c r="H213" s="285">
        <v>120000</v>
      </c>
      <c r="I213" s="69">
        <v>0</v>
      </c>
      <c r="J213" s="130"/>
    </row>
    <row r="214" spans="2:10" ht="15" customHeight="1" x14ac:dyDescent="0.25">
      <c r="B214" s="338" t="s">
        <v>546</v>
      </c>
      <c r="C214" s="250" t="s">
        <v>547</v>
      </c>
      <c r="D214" s="12" t="s">
        <v>39</v>
      </c>
      <c r="E214" s="274" t="s">
        <v>21</v>
      </c>
      <c r="F214" s="282">
        <v>1</v>
      </c>
      <c r="G214" s="452">
        <f t="shared" si="5"/>
        <v>90000</v>
      </c>
      <c r="H214" s="285">
        <v>90000</v>
      </c>
      <c r="I214" s="69">
        <v>0</v>
      </c>
      <c r="J214" s="130"/>
    </row>
    <row r="215" spans="2:10" ht="15" customHeight="1" x14ac:dyDescent="0.25">
      <c r="B215" s="338" t="s">
        <v>548</v>
      </c>
      <c r="C215" s="250" t="s">
        <v>89</v>
      </c>
      <c r="D215" s="12" t="s">
        <v>39</v>
      </c>
      <c r="E215" s="274" t="s">
        <v>62</v>
      </c>
      <c r="F215" s="282">
        <v>1</v>
      </c>
      <c r="G215" s="452">
        <f t="shared" si="5"/>
        <v>90000</v>
      </c>
      <c r="H215" s="285">
        <v>90000</v>
      </c>
      <c r="I215" s="69">
        <v>0</v>
      </c>
      <c r="J215" s="130"/>
    </row>
    <row r="216" spans="2:10" ht="15" customHeight="1" x14ac:dyDescent="0.25">
      <c r="B216" s="338" t="s">
        <v>549</v>
      </c>
      <c r="C216" s="250" t="s">
        <v>61</v>
      </c>
      <c r="D216" s="12" t="s">
        <v>39</v>
      </c>
      <c r="E216" s="274" t="s">
        <v>62</v>
      </c>
      <c r="F216" s="282">
        <v>2</v>
      </c>
      <c r="G216" s="452">
        <f t="shared" si="5"/>
        <v>120000</v>
      </c>
      <c r="H216" s="285">
        <v>120000</v>
      </c>
      <c r="I216" s="69">
        <v>0</v>
      </c>
      <c r="J216" s="130"/>
    </row>
    <row r="217" spans="2:10" ht="15" customHeight="1" x14ac:dyDescent="0.25">
      <c r="B217" s="338" t="s">
        <v>550</v>
      </c>
      <c r="C217" s="250" t="s">
        <v>90</v>
      </c>
      <c r="D217" s="12" t="s">
        <v>39</v>
      </c>
      <c r="E217" s="274" t="s">
        <v>48</v>
      </c>
      <c r="F217" s="282">
        <v>2</v>
      </c>
      <c r="G217" s="452">
        <f t="shared" si="5"/>
        <v>540000</v>
      </c>
      <c r="H217" s="285">
        <v>540000</v>
      </c>
      <c r="I217" s="14">
        <v>0</v>
      </c>
      <c r="J217" s="130"/>
    </row>
    <row r="218" spans="2:10" ht="15" customHeight="1" x14ac:dyDescent="0.25">
      <c r="B218" s="338" t="s">
        <v>551</v>
      </c>
      <c r="C218" s="267" t="s">
        <v>183</v>
      </c>
      <c r="D218" s="12" t="s">
        <v>39</v>
      </c>
      <c r="E218" s="274" t="s">
        <v>48</v>
      </c>
      <c r="F218" s="282">
        <v>1</v>
      </c>
      <c r="G218" s="452">
        <f t="shared" si="5"/>
        <v>200000</v>
      </c>
      <c r="H218" s="285">
        <v>200000</v>
      </c>
      <c r="I218" s="14">
        <v>0</v>
      </c>
      <c r="J218" s="130"/>
    </row>
    <row r="219" spans="2:10" ht="15" customHeight="1" x14ac:dyDescent="0.25">
      <c r="B219" s="338" t="s">
        <v>552</v>
      </c>
      <c r="C219" s="250" t="s">
        <v>553</v>
      </c>
      <c r="D219" s="12" t="s">
        <v>39</v>
      </c>
      <c r="E219" s="274" t="s">
        <v>41</v>
      </c>
      <c r="F219" s="282">
        <v>1</v>
      </c>
      <c r="G219" s="452">
        <f t="shared" si="5"/>
        <v>4500000</v>
      </c>
      <c r="H219" s="285">
        <v>4500000</v>
      </c>
      <c r="I219" s="69">
        <v>0</v>
      </c>
      <c r="J219" s="130"/>
    </row>
    <row r="220" spans="2:10" ht="15" customHeight="1" x14ac:dyDescent="0.25">
      <c r="B220" s="338" t="s">
        <v>554</v>
      </c>
      <c r="C220" s="250" t="s">
        <v>555</v>
      </c>
      <c r="D220" s="12" t="s">
        <v>39</v>
      </c>
      <c r="E220" s="274" t="s">
        <v>556</v>
      </c>
      <c r="F220" s="282">
        <v>1</v>
      </c>
      <c r="G220" s="452">
        <f t="shared" si="5"/>
        <v>115000</v>
      </c>
      <c r="H220" s="285">
        <v>115000</v>
      </c>
      <c r="I220" s="14">
        <v>0</v>
      </c>
      <c r="J220" s="130"/>
    </row>
    <row r="221" spans="2:10" ht="15" customHeight="1" x14ac:dyDescent="0.25">
      <c r="B221" s="338" t="s">
        <v>557</v>
      </c>
      <c r="C221" s="250" t="s">
        <v>90</v>
      </c>
      <c r="D221" s="12" t="s">
        <v>39</v>
      </c>
      <c r="E221" s="274" t="s">
        <v>556</v>
      </c>
      <c r="F221" s="282">
        <v>2</v>
      </c>
      <c r="G221" s="452">
        <f t="shared" si="5"/>
        <v>540000</v>
      </c>
      <c r="H221" s="285">
        <v>540000</v>
      </c>
      <c r="I221" s="14">
        <v>0</v>
      </c>
      <c r="J221" s="130"/>
    </row>
    <row r="222" spans="2:10" ht="15" customHeight="1" x14ac:dyDescent="0.25">
      <c r="B222" s="338" t="s">
        <v>558</v>
      </c>
      <c r="C222" s="250" t="s">
        <v>559</v>
      </c>
      <c r="D222" s="12" t="s">
        <v>39</v>
      </c>
      <c r="E222" s="274" t="s">
        <v>49</v>
      </c>
      <c r="F222" s="282">
        <v>1</v>
      </c>
      <c r="G222" s="452">
        <f t="shared" si="5"/>
        <v>250000</v>
      </c>
      <c r="H222" s="285">
        <v>250000</v>
      </c>
      <c r="I222" s="69">
        <v>0</v>
      </c>
      <c r="J222" s="130"/>
    </row>
    <row r="223" spans="2:10" ht="15" customHeight="1" x14ac:dyDescent="0.25">
      <c r="B223" s="338" t="s">
        <v>560</v>
      </c>
      <c r="C223" s="267" t="s">
        <v>459</v>
      </c>
      <c r="D223" s="12" t="s">
        <v>39</v>
      </c>
      <c r="E223" s="274" t="s">
        <v>279</v>
      </c>
      <c r="F223" s="282">
        <v>1</v>
      </c>
      <c r="G223" s="452">
        <f t="shared" si="5"/>
        <v>80000</v>
      </c>
      <c r="H223" s="285">
        <v>80000</v>
      </c>
      <c r="I223" s="14">
        <v>0</v>
      </c>
      <c r="J223" s="130"/>
    </row>
    <row r="224" spans="2:10" ht="15" customHeight="1" x14ac:dyDescent="0.25">
      <c r="B224" s="338" t="s">
        <v>561</v>
      </c>
      <c r="C224" s="250" t="s">
        <v>562</v>
      </c>
      <c r="D224" s="12" t="s">
        <v>39</v>
      </c>
      <c r="E224" s="274" t="s">
        <v>51</v>
      </c>
      <c r="F224" s="282">
        <v>1</v>
      </c>
      <c r="G224" s="452">
        <f t="shared" si="5"/>
        <v>80000</v>
      </c>
      <c r="H224" s="285">
        <v>80000</v>
      </c>
      <c r="I224" s="14">
        <v>0</v>
      </c>
      <c r="J224" s="130"/>
    </row>
    <row r="225" spans="2:10" ht="15" customHeight="1" x14ac:dyDescent="0.25">
      <c r="B225" s="338" t="s">
        <v>563</v>
      </c>
      <c r="C225" s="250" t="s">
        <v>90</v>
      </c>
      <c r="D225" s="12" t="s">
        <v>39</v>
      </c>
      <c r="E225" s="274" t="s">
        <v>51</v>
      </c>
      <c r="F225" s="282">
        <v>2</v>
      </c>
      <c r="G225" s="452">
        <f t="shared" si="5"/>
        <v>540000</v>
      </c>
      <c r="H225" s="285">
        <v>540000</v>
      </c>
      <c r="I225" s="69">
        <v>0</v>
      </c>
      <c r="J225" s="130"/>
    </row>
    <row r="226" spans="2:10" ht="15" customHeight="1" x14ac:dyDescent="0.25">
      <c r="B226" s="338" t="s">
        <v>564</v>
      </c>
      <c r="C226" s="267" t="s">
        <v>183</v>
      </c>
      <c r="D226" s="12" t="s">
        <v>39</v>
      </c>
      <c r="E226" s="274" t="s">
        <v>51</v>
      </c>
      <c r="F226" s="282">
        <v>1</v>
      </c>
      <c r="G226" s="452">
        <f t="shared" si="5"/>
        <v>200000</v>
      </c>
      <c r="H226" s="285">
        <v>200000</v>
      </c>
      <c r="I226" s="14">
        <v>0</v>
      </c>
      <c r="J226" s="130"/>
    </row>
    <row r="227" spans="2:10" ht="15" customHeight="1" x14ac:dyDescent="0.25">
      <c r="B227" s="338" t="s">
        <v>565</v>
      </c>
      <c r="C227" s="283" t="s">
        <v>47</v>
      </c>
      <c r="D227" s="12" t="s">
        <v>39</v>
      </c>
      <c r="E227" s="274" t="s">
        <v>355</v>
      </c>
      <c r="F227" s="282">
        <v>7</v>
      </c>
      <c r="G227" s="426">
        <f t="shared" si="5"/>
        <v>1050000</v>
      </c>
      <c r="H227" s="285">
        <v>1050000</v>
      </c>
      <c r="I227" s="14">
        <v>0</v>
      </c>
      <c r="J227" s="130"/>
    </row>
    <row r="228" spans="2:10" ht="15" customHeight="1" x14ac:dyDescent="0.25">
      <c r="B228" s="338" t="s">
        <v>566</v>
      </c>
      <c r="C228" s="283" t="s">
        <v>567</v>
      </c>
      <c r="D228" s="12" t="s">
        <v>39</v>
      </c>
      <c r="E228" s="274" t="s">
        <v>355</v>
      </c>
      <c r="F228" s="282">
        <v>2</v>
      </c>
      <c r="G228" s="452">
        <f t="shared" si="5"/>
        <v>200000</v>
      </c>
      <c r="H228" s="285">
        <v>200000</v>
      </c>
      <c r="I228" s="69">
        <v>0</v>
      </c>
      <c r="J228" s="130"/>
    </row>
    <row r="229" spans="2:10" ht="15" customHeight="1" x14ac:dyDescent="0.25">
      <c r="B229" s="338" t="s">
        <v>568</v>
      </c>
      <c r="C229" s="267" t="s">
        <v>569</v>
      </c>
      <c r="D229" s="12" t="s">
        <v>39</v>
      </c>
      <c r="E229" s="274" t="s">
        <v>570</v>
      </c>
      <c r="F229" s="282">
        <v>1</v>
      </c>
      <c r="G229" s="452">
        <f t="shared" si="5"/>
        <v>1200000</v>
      </c>
      <c r="H229" s="285">
        <v>1200000</v>
      </c>
      <c r="I229" s="14">
        <v>0</v>
      </c>
      <c r="J229" s="130"/>
    </row>
    <row r="230" spans="2:10" ht="15" customHeight="1" x14ac:dyDescent="0.25">
      <c r="B230" s="338" t="s">
        <v>571</v>
      </c>
      <c r="C230" s="250" t="s">
        <v>562</v>
      </c>
      <c r="D230" s="12" t="s">
        <v>39</v>
      </c>
      <c r="E230" s="274" t="s">
        <v>570</v>
      </c>
      <c r="F230" s="282">
        <v>1</v>
      </c>
      <c r="G230" s="452">
        <f t="shared" si="5"/>
        <v>80000</v>
      </c>
      <c r="H230" s="285">
        <v>80000</v>
      </c>
      <c r="I230" s="14">
        <v>0</v>
      </c>
      <c r="J230" s="130"/>
    </row>
    <row r="231" spans="2:10" ht="15" customHeight="1" x14ac:dyDescent="0.25">
      <c r="B231" s="338" t="s">
        <v>572</v>
      </c>
      <c r="C231" s="250" t="s">
        <v>90</v>
      </c>
      <c r="D231" s="12" t="s">
        <v>39</v>
      </c>
      <c r="E231" s="274" t="s">
        <v>570</v>
      </c>
      <c r="F231" s="282">
        <v>2</v>
      </c>
      <c r="G231" s="452">
        <f t="shared" si="5"/>
        <v>540000</v>
      </c>
      <c r="H231" s="285">
        <v>540000</v>
      </c>
      <c r="I231" s="69">
        <v>0</v>
      </c>
      <c r="J231" s="130"/>
    </row>
    <row r="232" spans="2:10" ht="15" customHeight="1" x14ac:dyDescent="0.25">
      <c r="B232" s="338" t="s">
        <v>573</v>
      </c>
      <c r="C232" s="284" t="s">
        <v>574</v>
      </c>
      <c r="D232" s="12" t="s">
        <v>39</v>
      </c>
      <c r="E232" s="274" t="s">
        <v>192</v>
      </c>
      <c r="F232" s="282">
        <v>1</v>
      </c>
      <c r="G232" s="452">
        <f t="shared" ref="G232:G238" si="6">H232</f>
        <v>110000</v>
      </c>
      <c r="H232" s="285">
        <v>110000</v>
      </c>
      <c r="I232" s="14">
        <v>0</v>
      </c>
      <c r="J232" s="130"/>
    </row>
    <row r="233" spans="2:10" ht="15" customHeight="1" x14ac:dyDescent="0.25">
      <c r="B233" s="338" t="s">
        <v>575</v>
      </c>
      <c r="C233" s="250" t="s">
        <v>576</v>
      </c>
      <c r="D233" s="12" t="s">
        <v>39</v>
      </c>
      <c r="E233" s="274" t="s">
        <v>95</v>
      </c>
      <c r="F233" s="282">
        <v>1</v>
      </c>
      <c r="G233" s="452">
        <f t="shared" si="6"/>
        <v>330000</v>
      </c>
      <c r="H233" s="285">
        <v>330000</v>
      </c>
      <c r="I233" s="14">
        <v>0</v>
      </c>
      <c r="J233" s="130"/>
    </row>
    <row r="234" spans="2:10" ht="15" customHeight="1" x14ac:dyDescent="0.25">
      <c r="B234" s="338" t="s">
        <v>577</v>
      </c>
      <c r="C234" s="250" t="s">
        <v>562</v>
      </c>
      <c r="D234" s="12" t="s">
        <v>39</v>
      </c>
      <c r="E234" s="274" t="s">
        <v>95</v>
      </c>
      <c r="F234" s="282">
        <v>1</v>
      </c>
      <c r="G234" s="452">
        <f t="shared" si="6"/>
        <v>80000</v>
      </c>
      <c r="H234" s="285">
        <v>80000</v>
      </c>
      <c r="I234" s="23">
        <v>0</v>
      </c>
      <c r="J234" s="204"/>
    </row>
    <row r="235" spans="2:10" ht="15" customHeight="1" x14ac:dyDescent="0.25">
      <c r="B235" s="338" t="s">
        <v>578</v>
      </c>
      <c r="C235" s="250" t="s">
        <v>579</v>
      </c>
      <c r="D235" s="12" t="s">
        <v>39</v>
      </c>
      <c r="E235" s="274" t="s">
        <v>277</v>
      </c>
      <c r="F235" s="282">
        <v>1</v>
      </c>
      <c r="G235" s="452">
        <f t="shared" si="6"/>
        <v>550000</v>
      </c>
      <c r="H235" s="285">
        <v>550000</v>
      </c>
      <c r="I235" s="23">
        <v>0</v>
      </c>
      <c r="J235" s="204"/>
    </row>
    <row r="236" spans="2:10" ht="15" customHeight="1" x14ac:dyDescent="0.25">
      <c r="B236" s="338" t="s">
        <v>580</v>
      </c>
      <c r="C236" s="250" t="s">
        <v>581</v>
      </c>
      <c r="D236" s="12" t="s">
        <v>39</v>
      </c>
      <c r="E236" s="274" t="s">
        <v>277</v>
      </c>
      <c r="F236" s="282">
        <v>1</v>
      </c>
      <c r="G236" s="452">
        <f t="shared" si="6"/>
        <v>900000</v>
      </c>
      <c r="H236" s="285">
        <v>900000</v>
      </c>
      <c r="I236" s="14">
        <v>0</v>
      </c>
      <c r="J236" s="129"/>
    </row>
    <row r="237" spans="2:10" ht="15" customHeight="1" x14ac:dyDescent="0.25">
      <c r="B237" s="338" t="s">
        <v>582</v>
      </c>
      <c r="C237" s="250" t="s">
        <v>581</v>
      </c>
      <c r="D237" s="12" t="s">
        <v>39</v>
      </c>
      <c r="E237" s="270" t="s">
        <v>277</v>
      </c>
      <c r="F237" s="190">
        <v>1</v>
      </c>
      <c r="G237" s="426">
        <f t="shared" si="6"/>
        <v>900000</v>
      </c>
      <c r="H237" s="276">
        <v>900000</v>
      </c>
      <c r="I237" s="14">
        <v>0</v>
      </c>
      <c r="J237" s="129"/>
    </row>
    <row r="238" spans="2:10" ht="15" customHeight="1" x14ac:dyDescent="0.25">
      <c r="B238" s="338" t="s">
        <v>583</v>
      </c>
      <c r="C238" s="250" t="s">
        <v>562</v>
      </c>
      <c r="D238" s="12" t="s">
        <v>39</v>
      </c>
      <c r="E238" s="270" t="s">
        <v>439</v>
      </c>
      <c r="F238" s="190">
        <v>1</v>
      </c>
      <c r="G238" s="426">
        <f t="shared" si="6"/>
        <v>80000</v>
      </c>
      <c r="H238" s="276">
        <v>80000</v>
      </c>
      <c r="I238" s="14">
        <v>0</v>
      </c>
      <c r="J238" s="129"/>
    </row>
    <row r="239" spans="2:10" ht="15" customHeight="1" x14ac:dyDescent="0.25">
      <c r="B239" s="338" t="s">
        <v>584</v>
      </c>
      <c r="C239" s="263" t="s">
        <v>585</v>
      </c>
      <c r="D239" s="12" t="s">
        <v>39</v>
      </c>
      <c r="E239" s="270"/>
      <c r="F239" s="12">
        <v>170</v>
      </c>
      <c r="G239" s="426">
        <f t="shared" ref="G239:G249" si="7">I239</f>
        <v>17186350</v>
      </c>
      <c r="H239" s="276">
        <v>0</v>
      </c>
      <c r="I239" s="14">
        <v>17186350</v>
      </c>
      <c r="J239" s="129" t="s">
        <v>842</v>
      </c>
    </row>
    <row r="240" spans="2:10" ht="15" customHeight="1" x14ac:dyDescent="0.25">
      <c r="B240" s="338" t="s">
        <v>586</v>
      </c>
      <c r="C240" s="263" t="s">
        <v>587</v>
      </c>
      <c r="D240" s="12" t="s">
        <v>39</v>
      </c>
      <c r="E240" s="270"/>
      <c r="F240" s="12">
        <v>6</v>
      </c>
      <c r="G240" s="426">
        <f t="shared" si="7"/>
        <v>0</v>
      </c>
      <c r="H240" s="276">
        <v>0</v>
      </c>
      <c r="I240" s="14">
        <v>0</v>
      </c>
      <c r="J240" s="129" t="s">
        <v>842</v>
      </c>
    </row>
    <row r="241" spans="2:10" ht="15" customHeight="1" x14ac:dyDescent="0.25">
      <c r="B241" s="338" t="s">
        <v>588</v>
      </c>
      <c r="C241" s="263" t="s">
        <v>589</v>
      </c>
      <c r="D241" s="12" t="s">
        <v>39</v>
      </c>
      <c r="E241" s="270"/>
      <c r="F241" s="12">
        <v>27</v>
      </c>
      <c r="G241" s="426">
        <f t="shared" si="7"/>
        <v>0</v>
      </c>
      <c r="H241" s="276">
        <v>0</v>
      </c>
      <c r="I241" s="14">
        <v>0</v>
      </c>
      <c r="J241" s="129" t="s">
        <v>842</v>
      </c>
    </row>
    <row r="242" spans="2:10" ht="15" customHeight="1" x14ac:dyDescent="0.25">
      <c r="B242" s="338" t="s">
        <v>590</v>
      </c>
      <c r="C242" s="263" t="s">
        <v>591</v>
      </c>
      <c r="D242" s="12" t="s">
        <v>39</v>
      </c>
      <c r="E242" s="270"/>
      <c r="F242" s="12">
        <v>3</v>
      </c>
      <c r="G242" s="426">
        <f t="shared" si="7"/>
        <v>7721978</v>
      </c>
      <c r="H242" s="276">
        <v>0</v>
      </c>
      <c r="I242" s="14">
        <v>7721978</v>
      </c>
      <c r="J242" s="129" t="s">
        <v>842</v>
      </c>
    </row>
    <row r="243" spans="2:10" ht="15" customHeight="1" x14ac:dyDescent="0.25">
      <c r="B243" s="338" t="s">
        <v>592</v>
      </c>
      <c r="C243" s="263" t="s">
        <v>593</v>
      </c>
      <c r="D243" s="12" t="s">
        <v>39</v>
      </c>
      <c r="E243" s="270"/>
      <c r="F243" s="12">
        <v>14</v>
      </c>
      <c r="G243" s="426">
        <f t="shared" si="7"/>
        <v>20143394</v>
      </c>
      <c r="H243" s="276">
        <v>0</v>
      </c>
      <c r="I243" s="14">
        <v>20143394</v>
      </c>
      <c r="J243" s="129" t="s">
        <v>842</v>
      </c>
    </row>
    <row r="244" spans="2:10" ht="15" customHeight="1" x14ac:dyDescent="0.25">
      <c r="B244" s="338" t="s">
        <v>594</v>
      </c>
      <c r="C244" s="250" t="s">
        <v>86</v>
      </c>
      <c r="D244" s="12" t="s">
        <v>39</v>
      </c>
      <c r="E244" s="22"/>
      <c r="F244" s="22">
        <v>16</v>
      </c>
      <c r="G244" s="427">
        <f t="shared" si="7"/>
        <v>12596472</v>
      </c>
      <c r="H244" s="49">
        <v>0</v>
      </c>
      <c r="I244" s="14">
        <v>12596472</v>
      </c>
      <c r="J244" s="129" t="s">
        <v>842</v>
      </c>
    </row>
    <row r="245" spans="2:10" ht="15" customHeight="1" x14ac:dyDescent="0.25">
      <c r="B245" s="338" t="s">
        <v>595</v>
      </c>
      <c r="C245" s="250" t="s">
        <v>596</v>
      </c>
      <c r="D245" s="12" t="s">
        <v>39</v>
      </c>
      <c r="E245" s="22"/>
      <c r="F245" s="22">
        <v>7</v>
      </c>
      <c r="G245" s="427">
        <f t="shared" si="7"/>
        <v>22207624</v>
      </c>
      <c r="H245" s="49">
        <v>0</v>
      </c>
      <c r="I245" s="14">
        <v>22207624</v>
      </c>
      <c r="J245" s="129" t="s">
        <v>842</v>
      </c>
    </row>
    <row r="246" spans="2:10" ht="15" customHeight="1" x14ac:dyDescent="0.25">
      <c r="B246" s="343" t="s">
        <v>597</v>
      </c>
      <c r="C246" s="255" t="s">
        <v>598</v>
      </c>
      <c r="D246" s="12" t="s">
        <v>39</v>
      </c>
      <c r="E246" s="215"/>
      <c r="F246" s="215">
        <v>9</v>
      </c>
      <c r="G246" s="432">
        <f t="shared" si="7"/>
        <v>7692065</v>
      </c>
      <c r="H246" s="232">
        <v>0</v>
      </c>
      <c r="I246" s="230">
        <v>7692065</v>
      </c>
      <c r="J246" s="129" t="s">
        <v>842</v>
      </c>
    </row>
    <row r="247" spans="2:10" ht="15" customHeight="1" x14ac:dyDescent="0.25">
      <c r="B247" s="343" t="s">
        <v>599</v>
      </c>
      <c r="C247" s="255" t="s">
        <v>600</v>
      </c>
      <c r="D247" s="12" t="s">
        <v>39</v>
      </c>
      <c r="E247" s="215"/>
      <c r="F247" s="215">
        <v>9</v>
      </c>
      <c r="G247" s="432">
        <f t="shared" si="7"/>
        <v>2874143</v>
      </c>
      <c r="H247" s="232">
        <v>0</v>
      </c>
      <c r="I247" s="230">
        <v>2874143</v>
      </c>
      <c r="J247" s="129" t="s">
        <v>842</v>
      </c>
    </row>
    <row r="248" spans="2:10" ht="15" customHeight="1" x14ac:dyDescent="0.25">
      <c r="B248" s="341" t="s">
        <v>601</v>
      </c>
      <c r="C248" s="255" t="s">
        <v>602</v>
      </c>
      <c r="D248" s="12" t="s">
        <v>39</v>
      </c>
      <c r="E248" s="215"/>
      <c r="F248" s="215">
        <v>4</v>
      </c>
      <c r="G248" s="432">
        <f t="shared" si="7"/>
        <v>5128396</v>
      </c>
      <c r="H248" s="232">
        <v>0</v>
      </c>
      <c r="I248" s="230">
        <v>5128396</v>
      </c>
      <c r="J248" s="129" t="s">
        <v>842</v>
      </c>
    </row>
    <row r="249" spans="2:10" ht="15" customHeight="1" x14ac:dyDescent="0.25">
      <c r="B249" s="343" t="s">
        <v>603</v>
      </c>
      <c r="C249" s="255" t="s">
        <v>604</v>
      </c>
      <c r="D249" s="12" t="s">
        <v>39</v>
      </c>
      <c r="E249" s="215"/>
      <c r="F249" s="215">
        <v>2</v>
      </c>
      <c r="G249" s="432">
        <f t="shared" si="7"/>
        <v>3071787</v>
      </c>
      <c r="H249" s="232">
        <v>0</v>
      </c>
      <c r="I249" s="230">
        <v>3071787</v>
      </c>
      <c r="J249" s="129" t="s">
        <v>842</v>
      </c>
    </row>
    <row r="250" spans="2:10" ht="15" customHeight="1" x14ac:dyDescent="0.25">
      <c r="B250" s="343" t="s">
        <v>605</v>
      </c>
      <c r="C250" s="233" t="s">
        <v>606</v>
      </c>
      <c r="D250" s="244" t="s">
        <v>39</v>
      </c>
      <c r="E250" s="215" t="s">
        <v>43</v>
      </c>
      <c r="F250" s="215"/>
      <c r="G250" s="432">
        <f>H250</f>
        <v>300000</v>
      </c>
      <c r="H250" s="232">
        <v>300000</v>
      </c>
      <c r="I250" s="230">
        <v>0</v>
      </c>
      <c r="J250" s="353"/>
    </row>
    <row r="251" spans="2:10" ht="15" customHeight="1" x14ac:dyDescent="0.25">
      <c r="B251" s="343" t="s">
        <v>607</v>
      </c>
      <c r="C251" s="233" t="s">
        <v>608</v>
      </c>
      <c r="D251" s="244" t="s">
        <v>39</v>
      </c>
      <c r="E251" s="215" t="s">
        <v>43</v>
      </c>
      <c r="F251" s="215"/>
      <c r="G251" s="432">
        <f t="shared" ref="G251:G257" si="8">H251</f>
        <v>300000</v>
      </c>
      <c r="H251" s="232">
        <v>300000</v>
      </c>
      <c r="I251" s="230">
        <v>0</v>
      </c>
      <c r="J251" s="353"/>
    </row>
    <row r="252" spans="2:10" ht="15" customHeight="1" x14ac:dyDescent="0.25">
      <c r="B252" s="343" t="s">
        <v>609</v>
      </c>
      <c r="C252" s="233" t="s">
        <v>610</v>
      </c>
      <c r="D252" s="244" t="s">
        <v>39</v>
      </c>
      <c r="E252" s="215" t="s">
        <v>43</v>
      </c>
      <c r="F252" s="215"/>
      <c r="G252" s="432">
        <f t="shared" si="8"/>
        <v>80000</v>
      </c>
      <c r="H252" s="232">
        <v>80000</v>
      </c>
      <c r="I252" s="230">
        <v>0</v>
      </c>
      <c r="J252" s="353"/>
    </row>
    <row r="253" spans="2:10" ht="15" customHeight="1" x14ac:dyDescent="0.25">
      <c r="B253" s="343" t="s">
        <v>611</v>
      </c>
      <c r="C253" s="233" t="s">
        <v>612</v>
      </c>
      <c r="D253" s="244" t="s">
        <v>39</v>
      </c>
      <c r="E253" s="215" t="s">
        <v>43</v>
      </c>
      <c r="F253" s="215"/>
      <c r="G253" s="432">
        <f t="shared" si="8"/>
        <v>800000</v>
      </c>
      <c r="H253" s="232">
        <v>800000</v>
      </c>
      <c r="I253" s="230">
        <v>0</v>
      </c>
      <c r="J253" s="353"/>
    </row>
    <row r="254" spans="2:10" ht="15" customHeight="1" x14ac:dyDescent="0.25">
      <c r="B254" s="343" t="s">
        <v>613</v>
      </c>
      <c r="C254" s="233" t="s">
        <v>614</v>
      </c>
      <c r="D254" s="244" t="s">
        <v>39</v>
      </c>
      <c r="E254" s="215" t="s">
        <v>43</v>
      </c>
      <c r="F254" s="215"/>
      <c r="G254" s="432">
        <f t="shared" si="8"/>
        <v>300000</v>
      </c>
      <c r="H254" s="232">
        <v>300000</v>
      </c>
      <c r="I254" s="230">
        <v>0</v>
      </c>
      <c r="J254" s="353"/>
    </row>
    <row r="255" spans="2:10" ht="15" customHeight="1" x14ac:dyDescent="0.25">
      <c r="B255" s="343" t="s">
        <v>615</v>
      </c>
      <c r="C255" s="233" t="s">
        <v>616</v>
      </c>
      <c r="D255" s="244" t="s">
        <v>39</v>
      </c>
      <c r="E255" s="215" t="s">
        <v>43</v>
      </c>
      <c r="F255" s="215"/>
      <c r="G255" s="432">
        <f t="shared" si="8"/>
        <v>80000</v>
      </c>
      <c r="H255" s="232">
        <v>80000</v>
      </c>
      <c r="I255" s="230">
        <v>0</v>
      </c>
      <c r="J255" s="353"/>
    </row>
    <row r="256" spans="2:10" ht="15" customHeight="1" x14ac:dyDescent="0.25">
      <c r="B256" s="343" t="s">
        <v>617</v>
      </c>
      <c r="C256" s="233" t="s">
        <v>618</v>
      </c>
      <c r="D256" s="244" t="s">
        <v>39</v>
      </c>
      <c r="E256" s="215" t="s">
        <v>43</v>
      </c>
      <c r="F256" s="215"/>
      <c r="G256" s="432">
        <f t="shared" si="8"/>
        <v>100000</v>
      </c>
      <c r="H256" s="232">
        <v>100000</v>
      </c>
      <c r="I256" s="230">
        <v>0</v>
      </c>
      <c r="J256" s="353"/>
    </row>
    <row r="257" spans="2:10" ht="15" customHeight="1" x14ac:dyDescent="0.25">
      <c r="B257" s="343" t="s">
        <v>619</v>
      </c>
      <c r="C257" s="233" t="s">
        <v>620</v>
      </c>
      <c r="D257" s="244" t="s">
        <v>39</v>
      </c>
      <c r="E257" s="215" t="s">
        <v>43</v>
      </c>
      <c r="F257" s="215"/>
      <c r="G257" s="432">
        <f t="shared" si="8"/>
        <v>570000</v>
      </c>
      <c r="H257" s="232">
        <v>570000</v>
      </c>
      <c r="I257" s="230">
        <v>0</v>
      </c>
      <c r="J257" s="353"/>
    </row>
    <row r="258" spans="2:10" ht="15" customHeight="1" x14ac:dyDescent="0.25">
      <c r="B258" s="343" t="s">
        <v>621</v>
      </c>
      <c r="C258" s="254" t="s">
        <v>622</v>
      </c>
      <c r="D258" s="244" t="s">
        <v>39</v>
      </c>
      <c r="E258" s="215" t="s">
        <v>44</v>
      </c>
      <c r="F258" s="215"/>
      <c r="G258" s="432">
        <f>H258+I258</f>
        <v>25000000</v>
      </c>
      <c r="H258" s="232">
        <v>7500000</v>
      </c>
      <c r="I258" s="230">
        <v>17500000</v>
      </c>
      <c r="J258" s="353" t="s">
        <v>155</v>
      </c>
    </row>
    <row r="259" spans="2:10" ht="15" customHeight="1" x14ac:dyDescent="0.25">
      <c r="B259" s="343" t="s">
        <v>623</v>
      </c>
      <c r="C259" s="254" t="s">
        <v>624</v>
      </c>
      <c r="D259" s="244" t="s">
        <v>39</v>
      </c>
      <c r="E259" s="215" t="s">
        <v>46</v>
      </c>
      <c r="F259" s="215"/>
      <c r="G259" s="432">
        <f>H259+I259</f>
        <v>65000000</v>
      </c>
      <c r="H259" s="232">
        <v>19500000</v>
      </c>
      <c r="I259" s="230">
        <v>45500000</v>
      </c>
      <c r="J259" s="353" t="s">
        <v>155</v>
      </c>
    </row>
    <row r="260" spans="2:10" ht="15" customHeight="1" thickBot="1" x14ac:dyDescent="0.3">
      <c r="B260" s="220"/>
      <c r="C260" s="467"/>
      <c r="D260" s="68"/>
      <c r="E260" s="22"/>
      <c r="F260" s="22"/>
      <c r="G260" s="427"/>
      <c r="H260" s="49"/>
      <c r="I260" s="14">
        <v>0</v>
      </c>
      <c r="J260" s="130"/>
    </row>
    <row r="261" spans="2:10" ht="15" customHeight="1" thickBot="1" x14ac:dyDescent="0.3">
      <c r="B261" s="463" t="s">
        <v>226</v>
      </c>
      <c r="C261" s="464" t="s">
        <v>227</v>
      </c>
      <c r="D261" s="77" t="s">
        <v>39</v>
      </c>
      <c r="E261" s="77"/>
      <c r="F261" s="78"/>
      <c r="G261" s="205">
        <f>SUM(G262:G265)</f>
        <v>0</v>
      </c>
      <c r="H261" s="66">
        <f>SUM(H262:H265)</f>
        <v>0</v>
      </c>
      <c r="I261" s="67">
        <f>SUM(I262:I265)</f>
        <v>0</v>
      </c>
      <c r="J261" s="205">
        <f>SUM(J262:J266)</f>
        <v>12000000</v>
      </c>
    </row>
    <row r="262" spans="2:10" ht="15" customHeight="1" x14ac:dyDescent="0.25">
      <c r="B262" s="338" t="s">
        <v>625</v>
      </c>
      <c r="C262" s="233" t="s">
        <v>626</v>
      </c>
      <c r="D262" s="244" t="s">
        <v>39</v>
      </c>
      <c r="E262" s="215" t="s">
        <v>43</v>
      </c>
      <c r="F262" s="265">
        <v>6</v>
      </c>
      <c r="G262" s="404">
        <v>0</v>
      </c>
      <c r="H262" s="180"/>
      <c r="I262" s="23"/>
      <c r="J262" s="206">
        <v>9000000</v>
      </c>
    </row>
    <row r="263" spans="2:10" ht="15" customHeight="1" x14ac:dyDescent="0.25">
      <c r="B263" s="338" t="s">
        <v>627</v>
      </c>
      <c r="C263" s="233" t="s">
        <v>628</v>
      </c>
      <c r="D263" s="244" t="s">
        <v>39</v>
      </c>
      <c r="E263" s="215" t="s">
        <v>43</v>
      </c>
      <c r="F263" s="265">
        <v>1</v>
      </c>
      <c r="G263" s="404">
        <v>0</v>
      </c>
      <c r="H263" s="180"/>
      <c r="I263" s="23"/>
      <c r="J263" s="206">
        <v>1500000</v>
      </c>
    </row>
    <row r="264" spans="2:10" ht="15" customHeight="1" x14ac:dyDescent="0.25">
      <c r="B264" s="338" t="s">
        <v>629</v>
      </c>
      <c r="C264" s="233" t="s">
        <v>630</v>
      </c>
      <c r="D264" s="244" t="s">
        <v>39</v>
      </c>
      <c r="E264" s="215" t="s">
        <v>43</v>
      </c>
      <c r="F264" s="265">
        <v>1</v>
      </c>
      <c r="G264" s="404">
        <v>0</v>
      </c>
      <c r="H264" s="180"/>
      <c r="I264" s="23"/>
      <c r="J264" s="206">
        <v>1500000</v>
      </c>
    </row>
    <row r="265" spans="2:10" ht="15" customHeight="1" thickBot="1" x14ac:dyDescent="0.3">
      <c r="B265" s="471"/>
      <c r="C265" s="360"/>
      <c r="D265" s="361"/>
      <c r="E265" s="362"/>
      <c r="F265" s="363"/>
      <c r="G265" s="468"/>
      <c r="H265" s="364"/>
      <c r="I265" s="334"/>
      <c r="J265" s="365"/>
    </row>
    <row r="266" spans="2:10" ht="15" customHeight="1" thickBot="1" x14ac:dyDescent="0.3">
      <c r="B266" s="472" t="s">
        <v>96</v>
      </c>
      <c r="C266" s="469" t="s">
        <v>97</v>
      </c>
      <c r="D266" s="192"/>
      <c r="E266" s="193"/>
      <c r="F266" s="194"/>
      <c r="G266" s="482">
        <f>G267+G282+G292</f>
        <v>70898034</v>
      </c>
      <c r="H266" s="195">
        <f>H267+H282+H292</f>
        <v>70898034</v>
      </c>
      <c r="I266" s="196">
        <v>0</v>
      </c>
      <c r="J266" s="197"/>
    </row>
    <row r="267" spans="2:10" ht="15" customHeight="1" thickBot="1" x14ac:dyDescent="0.3">
      <c r="B267" s="473" t="s">
        <v>98</v>
      </c>
      <c r="C267" s="470" t="s">
        <v>99</v>
      </c>
      <c r="D267" s="80"/>
      <c r="E267" s="80"/>
      <c r="F267" s="81"/>
      <c r="G267" s="483">
        <f>SUM(G268:G281)</f>
        <v>36198034</v>
      </c>
      <c r="H267" s="82">
        <f>SUM(H268:H281)</f>
        <v>36198034</v>
      </c>
      <c r="I267" s="83">
        <f>SUM(I268:I281)</f>
        <v>0</v>
      </c>
      <c r="J267" s="157"/>
    </row>
    <row r="268" spans="2:10" ht="15" customHeight="1" x14ac:dyDescent="0.25">
      <c r="B268" s="366" t="s">
        <v>229</v>
      </c>
      <c r="C268" s="286" t="s">
        <v>230</v>
      </c>
      <c r="D268" s="183" t="s">
        <v>631</v>
      </c>
      <c r="E268" s="187"/>
      <c r="F268" s="183"/>
      <c r="G268" s="433">
        <f>H268</f>
        <v>460970</v>
      </c>
      <c r="H268" s="474">
        <v>460970</v>
      </c>
      <c r="I268" s="14">
        <v>0</v>
      </c>
      <c r="J268" s="154"/>
    </row>
    <row r="269" spans="2:10" ht="15" customHeight="1" x14ac:dyDescent="0.25">
      <c r="B269" s="338" t="s">
        <v>231</v>
      </c>
      <c r="C269" s="258" t="s">
        <v>232</v>
      </c>
      <c r="D269" s="183" t="s">
        <v>631</v>
      </c>
      <c r="E269" s="187" t="s">
        <v>843</v>
      </c>
      <c r="F269" s="183"/>
      <c r="G269" s="433">
        <f>H269</f>
        <v>559020</v>
      </c>
      <c r="H269" s="474">
        <v>559020</v>
      </c>
      <c r="I269" s="14">
        <v>0</v>
      </c>
      <c r="J269" s="154"/>
    </row>
    <row r="270" spans="2:10" ht="15" customHeight="1" x14ac:dyDescent="0.25">
      <c r="B270" s="338" t="s">
        <v>233</v>
      </c>
      <c r="C270" s="287" t="s">
        <v>234</v>
      </c>
      <c r="D270" s="183" t="s">
        <v>631</v>
      </c>
      <c r="E270" s="288"/>
      <c r="F270" s="46"/>
      <c r="G270" s="434">
        <v>500000</v>
      </c>
      <c r="H270" s="475">
        <v>500000</v>
      </c>
      <c r="I270" s="14">
        <v>0</v>
      </c>
      <c r="J270" s="154"/>
    </row>
    <row r="271" spans="2:10" ht="15" customHeight="1" x14ac:dyDescent="0.25">
      <c r="B271" s="338" t="s">
        <v>235</v>
      </c>
      <c r="C271" s="258" t="s">
        <v>236</v>
      </c>
      <c r="D271" s="12" t="s">
        <v>631</v>
      </c>
      <c r="E271" s="84"/>
      <c r="F271" s="12"/>
      <c r="G271" s="427">
        <v>854800</v>
      </c>
      <c r="H271" s="476">
        <v>854800</v>
      </c>
      <c r="I271" s="14">
        <v>0</v>
      </c>
      <c r="J271" s="154"/>
    </row>
    <row r="272" spans="2:10" ht="15" customHeight="1" x14ac:dyDescent="0.25">
      <c r="B272" s="338" t="s">
        <v>103</v>
      </c>
      <c r="C272" s="235" t="s">
        <v>632</v>
      </c>
      <c r="D272" s="289" t="s">
        <v>631</v>
      </c>
      <c r="E272" s="221"/>
      <c r="F272" s="236" t="s">
        <v>633</v>
      </c>
      <c r="G272" s="428">
        <f>H272</f>
        <v>11000000</v>
      </c>
      <c r="H272" s="477">
        <v>11000000</v>
      </c>
      <c r="I272" s="69">
        <v>0</v>
      </c>
      <c r="J272" s="202"/>
    </row>
    <row r="273" spans="2:10" ht="15" customHeight="1" x14ac:dyDescent="0.25">
      <c r="B273" s="338" t="s">
        <v>105</v>
      </c>
      <c r="C273" s="287" t="s">
        <v>106</v>
      </c>
      <c r="D273" s="12" t="s">
        <v>631</v>
      </c>
      <c r="E273" s="22"/>
      <c r="F273" s="58" t="s">
        <v>634</v>
      </c>
      <c r="G273" s="426">
        <f>H273+I273</f>
        <v>5144250</v>
      </c>
      <c r="H273" s="478">
        <v>5144250</v>
      </c>
      <c r="I273" s="69">
        <v>0</v>
      </c>
      <c r="J273" s="202"/>
    </row>
    <row r="274" spans="2:10" ht="15" customHeight="1" x14ac:dyDescent="0.25">
      <c r="B274" s="338" t="s">
        <v>107</v>
      </c>
      <c r="C274" s="286" t="s">
        <v>635</v>
      </c>
      <c r="D274" s="53" t="s">
        <v>631</v>
      </c>
      <c r="E274" s="59"/>
      <c r="F274" s="59" t="s">
        <v>636</v>
      </c>
      <c r="G274" s="452">
        <f>H274+I274</f>
        <v>4800000</v>
      </c>
      <c r="H274" s="479">
        <v>4800000</v>
      </c>
      <c r="I274" s="69">
        <v>0</v>
      </c>
      <c r="J274" s="202"/>
    </row>
    <row r="275" spans="2:10" ht="15" customHeight="1" x14ac:dyDescent="0.25">
      <c r="B275" s="338" t="s">
        <v>108</v>
      </c>
      <c r="C275" s="258" t="s">
        <v>637</v>
      </c>
      <c r="D275" s="53" t="s">
        <v>631</v>
      </c>
      <c r="E275" s="22" t="s">
        <v>49</v>
      </c>
      <c r="F275" s="22"/>
      <c r="G275" s="426">
        <f>H275</f>
        <v>570774</v>
      </c>
      <c r="H275" s="478">
        <v>570774</v>
      </c>
      <c r="I275" s="14">
        <v>0</v>
      </c>
      <c r="J275" s="154"/>
    </row>
    <row r="276" spans="2:10" ht="15" customHeight="1" x14ac:dyDescent="0.25">
      <c r="B276" s="338" t="s">
        <v>110</v>
      </c>
      <c r="C276" s="233" t="s">
        <v>111</v>
      </c>
      <c r="D276" s="215" t="s">
        <v>631</v>
      </c>
      <c r="E276" s="215"/>
      <c r="F276" s="215" t="s">
        <v>638</v>
      </c>
      <c r="G276" s="432">
        <f>H276</f>
        <v>8409000</v>
      </c>
      <c r="H276" s="480">
        <v>8409000</v>
      </c>
      <c r="I276" s="69">
        <v>0</v>
      </c>
      <c r="J276" s="148"/>
    </row>
    <row r="277" spans="2:10" ht="15" customHeight="1" x14ac:dyDescent="0.25">
      <c r="B277" s="338" t="s">
        <v>112</v>
      </c>
      <c r="C277" s="287" t="s">
        <v>113</v>
      </c>
      <c r="D277" s="183" t="s">
        <v>631</v>
      </c>
      <c r="E277" s="47"/>
      <c r="F277" s="79" t="s">
        <v>639</v>
      </c>
      <c r="G277" s="431">
        <f>H277+I277</f>
        <v>99220</v>
      </c>
      <c r="H277" s="481">
        <v>99220</v>
      </c>
      <c r="I277" s="14">
        <v>0</v>
      </c>
      <c r="J277" s="148"/>
    </row>
    <row r="278" spans="2:10" ht="15" customHeight="1" x14ac:dyDescent="0.25">
      <c r="B278" s="338" t="s">
        <v>114</v>
      </c>
      <c r="C278" s="233" t="s">
        <v>640</v>
      </c>
      <c r="D278" s="12" t="s">
        <v>631</v>
      </c>
      <c r="E278" s="22" t="s">
        <v>43</v>
      </c>
      <c r="F278" s="58" t="s">
        <v>641</v>
      </c>
      <c r="G278" s="426">
        <f>H278+I278</f>
        <v>1800000</v>
      </c>
      <c r="H278" s="478">
        <v>1800000</v>
      </c>
      <c r="I278" s="69">
        <v>0</v>
      </c>
      <c r="J278" s="148"/>
    </row>
    <row r="279" spans="2:10" ht="15" customHeight="1" x14ac:dyDescent="0.25">
      <c r="B279" s="338" t="s">
        <v>115</v>
      </c>
      <c r="C279" s="287" t="s">
        <v>116</v>
      </c>
      <c r="D279" s="12" t="s">
        <v>631</v>
      </c>
      <c r="E279" s="22"/>
      <c r="F279" s="22" t="s">
        <v>642</v>
      </c>
      <c r="G279" s="426">
        <f>H279+I279</f>
        <v>1000000</v>
      </c>
      <c r="H279" s="476">
        <v>1000000</v>
      </c>
      <c r="I279" s="14">
        <v>0</v>
      </c>
      <c r="J279" s="148"/>
    </row>
    <row r="280" spans="2:10" ht="15" customHeight="1" x14ac:dyDescent="0.25">
      <c r="B280" s="338" t="s">
        <v>117</v>
      </c>
      <c r="C280" s="526" t="s">
        <v>118</v>
      </c>
      <c r="D280" s="183" t="s">
        <v>631</v>
      </c>
      <c r="E280" s="75"/>
      <c r="F280" s="76"/>
      <c r="G280" s="431">
        <f>H280+I280</f>
        <v>1000000</v>
      </c>
      <c r="H280" s="49">
        <v>1000000</v>
      </c>
      <c r="I280" s="86">
        <v>0</v>
      </c>
      <c r="J280" s="148"/>
    </row>
    <row r="281" spans="2:10" ht="15" customHeight="1" thickBot="1" x14ac:dyDescent="0.3">
      <c r="B281" s="366"/>
      <c r="C281" s="484"/>
      <c r="D281" s="12"/>
      <c r="E281" s="84"/>
      <c r="F281" s="12"/>
      <c r="G281" s="427"/>
      <c r="H281" s="188"/>
      <c r="I281" s="14"/>
      <c r="J281" s="154"/>
    </row>
    <row r="282" spans="2:10" ht="15" customHeight="1" thickBot="1" x14ac:dyDescent="0.3">
      <c r="B282" s="473" t="s">
        <v>101</v>
      </c>
      <c r="C282" s="85" t="s">
        <v>102</v>
      </c>
      <c r="D282" s="80"/>
      <c r="E282" s="80"/>
      <c r="F282" s="81"/>
      <c r="G282" s="483">
        <f>SUM(G283:G291)</f>
        <v>24700000</v>
      </c>
      <c r="H282" s="82">
        <f>SUM(H283:H291)</f>
        <v>24700000</v>
      </c>
      <c r="I282" s="83">
        <f>SUM(I283:I285)</f>
        <v>0</v>
      </c>
      <c r="J282" s="158"/>
    </row>
    <row r="283" spans="2:10" ht="35.25" customHeight="1" x14ac:dyDescent="0.25">
      <c r="B283" s="336" t="s">
        <v>643</v>
      </c>
      <c r="C283" s="290" t="s">
        <v>116</v>
      </c>
      <c r="D283" s="291" t="s">
        <v>631</v>
      </c>
      <c r="E283" s="292" t="s">
        <v>670</v>
      </c>
      <c r="F283" s="22"/>
      <c r="G283" s="486">
        <v>3000000</v>
      </c>
      <c r="H283" s="293">
        <v>3000000</v>
      </c>
      <c r="I283" s="69">
        <v>0</v>
      </c>
      <c r="J283" s="159"/>
    </row>
    <row r="284" spans="2:10" ht="15" customHeight="1" x14ac:dyDescent="0.25">
      <c r="B284" s="367" t="s">
        <v>644</v>
      </c>
      <c r="C284" s="290" t="s">
        <v>645</v>
      </c>
      <c r="D284" s="291" t="s">
        <v>631</v>
      </c>
      <c r="E284" s="294" t="s">
        <v>100</v>
      </c>
      <c r="F284" s="295"/>
      <c r="G284" s="487">
        <v>1000000</v>
      </c>
      <c r="H284" s="293">
        <v>1000000</v>
      </c>
      <c r="I284" s="14">
        <v>0</v>
      </c>
      <c r="J284" s="160"/>
    </row>
    <row r="285" spans="2:10" ht="36" customHeight="1" x14ac:dyDescent="0.25">
      <c r="B285" s="338" t="s">
        <v>646</v>
      </c>
      <c r="C285" s="290" t="s">
        <v>647</v>
      </c>
      <c r="D285" s="291" t="s">
        <v>631</v>
      </c>
      <c r="E285" s="294" t="s">
        <v>648</v>
      </c>
      <c r="F285" s="295"/>
      <c r="G285" s="487">
        <v>2500000</v>
      </c>
      <c r="H285" s="293">
        <v>2500000</v>
      </c>
      <c r="I285" s="14">
        <v>0</v>
      </c>
      <c r="J285" s="160"/>
    </row>
    <row r="286" spans="2:10" ht="15" customHeight="1" x14ac:dyDescent="0.25">
      <c r="B286" s="338" t="s">
        <v>649</v>
      </c>
      <c r="C286" s="290" t="s">
        <v>104</v>
      </c>
      <c r="D286" s="291" t="s">
        <v>631</v>
      </c>
      <c r="E286" s="294" t="s">
        <v>29</v>
      </c>
      <c r="F286" s="296"/>
      <c r="G286" s="488">
        <v>1800000</v>
      </c>
      <c r="H286" s="297">
        <v>1800000</v>
      </c>
      <c r="I286" s="14">
        <v>0</v>
      </c>
      <c r="J286" s="160"/>
    </row>
    <row r="287" spans="2:10" ht="15" customHeight="1" x14ac:dyDescent="0.25">
      <c r="B287" s="338" t="s">
        <v>650</v>
      </c>
      <c r="C287" s="290" t="s">
        <v>635</v>
      </c>
      <c r="D287" s="291" t="s">
        <v>631</v>
      </c>
      <c r="E287" s="294" t="s">
        <v>100</v>
      </c>
      <c r="F287" s="296"/>
      <c r="G287" s="488">
        <v>4700000</v>
      </c>
      <c r="H287" s="297">
        <v>4700000</v>
      </c>
      <c r="I287" s="14">
        <v>0</v>
      </c>
      <c r="J287" s="160"/>
    </row>
    <row r="288" spans="2:10" ht="15" customHeight="1" x14ac:dyDescent="0.25">
      <c r="B288" s="338" t="s">
        <v>651</v>
      </c>
      <c r="C288" s="290" t="s">
        <v>109</v>
      </c>
      <c r="D288" s="291" t="s">
        <v>631</v>
      </c>
      <c r="E288" s="294" t="s">
        <v>100</v>
      </c>
      <c r="F288" s="296"/>
      <c r="G288" s="488">
        <v>3800000</v>
      </c>
      <c r="H288" s="297">
        <v>3800000</v>
      </c>
      <c r="I288" s="14">
        <v>0</v>
      </c>
      <c r="J288" s="160"/>
    </row>
    <row r="289" spans="2:10" ht="15" customHeight="1" x14ac:dyDescent="0.25">
      <c r="B289" s="338" t="s">
        <v>652</v>
      </c>
      <c r="C289" s="290" t="s">
        <v>653</v>
      </c>
      <c r="D289" s="291" t="s">
        <v>631</v>
      </c>
      <c r="E289" s="294" t="s">
        <v>100</v>
      </c>
      <c r="F289" s="295"/>
      <c r="G289" s="487">
        <v>6600000</v>
      </c>
      <c r="H289" s="293">
        <v>6600000</v>
      </c>
      <c r="I289" s="14">
        <v>0</v>
      </c>
      <c r="J289" s="160"/>
    </row>
    <row r="290" spans="2:10" ht="15" customHeight="1" x14ac:dyDescent="0.25">
      <c r="B290" s="338" t="s">
        <v>654</v>
      </c>
      <c r="C290" s="290" t="s">
        <v>655</v>
      </c>
      <c r="D290" s="291" t="s">
        <v>631</v>
      </c>
      <c r="E290" s="294" t="s">
        <v>26</v>
      </c>
      <c r="F290" s="295"/>
      <c r="G290" s="487">
        <v>1300000</v>
      </c>
      <c r="H290" s="293">
        <v>1300000</v>
      </c>
      <c r="I290" s="14">
        <v>0</v>
      </c>
      <c r="J290" s="160"/>
    </row>
    <row r="291" spans="2:10" ht="15" customHeight="1" thickBot="1" x14ac:dyDescent="0.3">
      <c r="B291" s="369"/>
      <c r="C291" s="370"/>
      <c r="D291" s="371"/>
      <c r="E291" s="372"/>
      <c r="F291" s="373"/>
      <c r="G291" s="489"/>
      <c r="H291" s="374"/>
      <c r="I291" s="375"/>
      <c r="J291" s="376"/>
    </row>
    <row r="292" spans="2:10" ht="15" customHeight="1" thickBot="1" x14ac:dyDescent="0.3">
      <c r="B292" s="377" t="s">
        <v>656</v>
      </c>
      <c r="C292" s="298" t="s">
        <v>657</v>
      </c>
      <c r="D292" s="299"/>
      <c r="E292" s="299"/>
      <c r="F292" s="300"/>
      <c r="G292" s="490">
        <f>SUM(G293:G299)</f>
        <v>10000000</v>
      </c>
      <c r="H292" s="485">
        <f>SUM(H293:H299)</f>
        <v>10000000</v>
      </c>
      <c r="I292" s="301">
        <f>SUM(I293:I295)</f>
        <v>0</v>
      </c>
      <c r="J292" s="368"/>
    </row>
    <row r="293" spans="2:10" ht="15" customHeight="1" x14ac:dyDescent="0.25">
      <c r="B293" s="338" t="s">
        <v>658</v>
      </c>
      <c r="C293" s="302" t="s">
        <v>237</v>
      </c>
      <c r="D293" s="291" t="s">
        <v>631</v>
      </c>
      <c r="E293" s="292" t="s">
        <v>153</v>
      </c>
      <c r="F293" s="12"/>
      <c r="G293" s="492">
        <v>4000000</v>
      </c>
      <c r="H293" s="303">
        <v>4000000</v>
      </c>
      <c r="I293" s="230">
        <v>0</v>
      </c>
      <c r="J293" s="350"/>
    </row>
    <row r="294" spans="2:10" ht="15" customHeight="1" x14ac:dyDescent="0.25">
      <c r="B294" s="338" t="s">
        <v>659</v>
      </c>
      <c r="C294" s="302" t="s">
        <v>106</v>
      </c>
      <c r="D294" s="291" t="s">
        <v>631</v>
      </c>
      <c r="E294" s="294" t="s">
        <v>100</v>
      </c>
      <c r="F294" s="12"/>
      <c r="G294" s="493">
        <v>5000000</v>
      </c>
      <c r="H294" s="304">
        <v>5000000</v>
      </c>
      <c r="I294" s="230">
        <v>0</v>
      </c>
      <c r="J294" s="350"/>
    </row>
    <row r="295" spans="2:10" ht="15" customHeight="1" x14ac:dyDescent="0.25">
      <c r="B295" s="338" t="s">
        <v>660</v>
      </c>
      <c r="C295" s="302" t="s">
        <v>661</v>
      </c>
      <c r="D295" s="291" t="s">
        <v>631</v>
      </c>
      <c r="E295" s="294" t="s">
        <v>100</v>
      </c>
      <c r="F295" s="12"/>
      <c r="G295" s="494">
        <v>1000000</v>
      </c>
      <c r="H295" s="303">
        <v>1000000</v>
      </c>
      <c r="I295" s="230">
        <v>0</v>
      </c>
      <c r="J295" s="350"/>
    </row>
    <row r="296" spans="2:10" ht="15" customHeight="1" x14ac:dyDescent="0.25">
      <c r="B296" s="351" t="s">
        <v>662</v>
      </c>
      <c r="C296" s="302" t="s">
        <v>663</v>
      </c>
      <c r="D296" s="291" t="s">
        <v>631</v>
      </c>
      <c r="E296" s="294" t="s">
        <v>100</v>
      </c>
      <c r="F296" s="12">
        <v>6</v>
      </c>
      <c r="G296" s="494">
        <v>0</v>
      </c>
      <c r="H296" s="303">
        <v>0</v>
      </c>
      <c r="I296" s="305">
        <v>0</v>
      </c>
      <c r="J296" s="378"/>
    </row>
    <row r="297" spans="2:10" ht="15" customHeight="1" x14ac:dyDescent="0.25">
      <c r="B297" s="351" t="s">
        <v>664</v>
      </c>
      <c r="C297" s="302" t="s">
        <v>665</v>
      </c>
      <c r="D297" s="291" t="s">
        <v>631</v>
      </c>
      <c r="E297" s="294" t="s">
        <v>100</v>
      </c>
      <c r="F297" s="12"/>
      <c r="G297" s="494">
        <v>0</v>
      </c>
      <c r="H297" s="303">
        <v>0</v>
      </c>
      <c r="I297" s="306">
        <v>0</v>
      </c>
      <c r="J297" s="378"/>
    </row>
    <row r="298" spans="2:10" ht="15" customHeight="1" x14ac:dyDescent="0.25">
      <c r="B298" s="351" t="s">
        <v>666</v>
      </c>
      <c r="C298" s="290" t="s">
        <v>667</v>
      </c>
      <c r="D298" s="291" t="s">
        <v>631</v>
      </c>
      <c r="E298" s="294" t="s">
        <v>153</v>
      </c>
      <c r="F298" s="228"/>
      <c r="G298" s="495">
        <v>0</v>
      </c>
      <c r="H298" s="491">
        <v>0</v>
      </c>
      <c r="I298" s="306">
        <v>0</v>
      </c>
      <c r="J298" s="378"/>
    </row>
    <row r="299" spans="2:10" ht="13.5" customHeight="1" x14ac:dyDescent="0.25">
      <c r="B299" s="338" t="s">
        <v>668</v>
      </c>
      <c r="C299" s="290" t="s">
        <v>669</v>
      </c>
      <c r="D299" s="291" t="s">
        <v>631</v>
      </c>
      <c r="E299" s="292" t="s">
        <v>153</v>
      </c>
      <c r="F299" s="215"/>
      <c r="G299" s="496">
        <v>0</v>
      </c>
      <c r="H299" s="480">
        <v>0</v>
      </c>
      <c r="I299" s="232">
        <v>0</v>
      </c>
      <c r="J299" s="350"/>
    </row>
    <row r="300" spans="2:10" ht="15" customHeight="1" thickBot="1" x14ac:dyDescent="0.3">
      <c r="B300" s="498"/>
      <c r="C300" s="499"/>
      <c r="D300" s="46"/>
      <c r="E300" s="75"/>
      <c r="F300" s="76"/>
      <c r="G300" s="409"/>
      <c r="H300" s="50"/>
      <c r="I300" s="14"/>
      <c r="J300" s="161"/>
    </row>
    <row r="301" spans="2:10" ht="15" customHeight="1" thickBot="1" x14ac:dyDescent="0.3">
      <c r="B301" s="502" t="s">
        <v>119</v>
      </c>
      <c r="C301" s="500" t="s">
        <v>120</v>
      </c>
      <c r="D301" s="379"/>
      <c r="E301" s="379"/>
      <c r="F301" s="379"/>
      <c r="G301" s="497">
        <f>G302+G374+G322</f>
        <v>145181822</v>
      </c>
      <c r="H301" s="380">
        <f>H302+H322+H374</f>
        <v>145181822</v>
      </c>
      <c r="I301" s="381"/>
      <c r="J301" s="382"/>
    </row>
    <row r="302" spans="2:10" ht="15" customHeight="1" thickBot="1" x14ac:dyDescent="0.3">
      <c r="B302" s="393" t="s">
        <v>121</v>
      </c>
      <c r="C302" s="501" t="s">
        <v>263</v>
      </c>
      <c r="D302" s="383"/>
      <c r="E302" s="384"/>
      <c r="F302" s="385"/>
      <c r="G302" s="398">
        <f>SUM(G303:G321)</f>
        <v>25521822</v>
      </c>
      <c r="H302" s="386">
        <f>SUM(H303:H321)</f>
        <v>25521822</v>
      </c>
      <c r="I302" s="387">
        <v>0</v>
      </c>
      <c r="J302" s="388"/>
    </row>
    <row r="303" spans="2:10" ht="17.25" customHeight="1" x14ac:dyDescent="0.25">
      <c r="B303" s="341" t="s">
        <v>124</v>
      </c>
      <c r="C303" s="307" t="s">
        <v>671</v>
      </c>
      <c r="D303" s="12" t="s">
        <v>122</v>
      </c>
      <c r="E303" s="22" t="s">
        <v>123</v>
      </c>
      <c r="F303" s="22" t="s">
        <v>672</v>
      </c>
      <c r="G303" s="426">
        <f t="shared" ref="G303:G318" si="9">H303</f>
        <v>1491930</v>
      </c>
      <c r="H303" s="189">
        <v>1491930</v>
      </c>
      <c r="I303" s="211">
        <v>0</v>
      </c>
      <c r="J303" s="212"/>
    </row>
    <row r="304" spans="2:10" ht="24.75" customHeight="1" x14ac:dyDescent="0.25">
      <c r="B304" s="341" t="s">
        <v>125</v>
      </c>
      <c r="C304" s="233" t="s">
        <v>673</v>
      </c>
      <c r="D304" s="215" t="s">
        <v>122</v>
      </c>
      <c r="E304" s="215" t="s">
        <v>123</v>
      </c>
      <c r="F304" s="215" t="s">
        <v>674</v>
      </c>
      <c r="G304" s="432">
        <f t="shared" si="9"/>
        <v>1324950</v>
      </c>
      <c r="H304" s="308">
        <v>1324950</v>
      </c>
      <c r="I304" s="210">
        <v>0</v>
      </c>
      <c r="J304" s="136"/>
    </row>
    <row r="305" spans="2:10" ht="27.75" customHeight="1" x14ac:dyDescent="0.25">
      <c r="B305" s="402" t="s">
        <v>126</v>
      </c>
      <c r="C305" s="233" t="s">
        <v>675</v>
      </c>
      <c r="D305" s="215" t="s">
        <v>122</v>
      </c>
      <c r="E305" s="215" t="s">
        <v>123</v>
      </c>
      <c r="F305" s="215" t="s">
        <v>676</v>
      </c>
      <c r="G305" s="432">
        <f t="shared" si="9"/>
        <v>4900000</v>
      </c>
      <c r="H305" s="309">
        <v>4900000</v>
      </c>
      <c r="I305" s="210">
        <v>0</v>
      </c>
      <c r="J305" s="136"/>
    </row>
    <row r="306" spans="2:10" ht="15" customHeight="1" x14ac:dyDescent="0.25">
      <c r="B306" s="341" t="s">
        <v>127</v>
      </c>
      <c r="C306" s="307" t="s">
        <v>128</v>
      </c>
      <c r="D306" s="12" t="s">
        <v>122</v>
      </c>
      <c r="E306" s="22" t="s">
        <v>31</v>
      </c>
      <c r="F306" s="22" t="s">
        <v>677</v>
      </c>
      <c r="G306" s="426">
        <f t="shared" si="9"/>
        <v>964997</v>
      </c>
      <c r="H306" s="189">
        <v>964997</v>
      </c>
      <c r="I306" s="210">
        <v>0</v>
      </c>
      <c r="J306" s="136"/>
    </row>
    <row r="307" spans="2:10" ht="15" customHeight="1" x14ac:dyDescent="0.25">
      <c r="B307" s="338" t="s">
        <v>129</v>
      </c>
      <c r="C307" s="87" t="s">
        <v>130</v>
      </c>
      <c r="D307" s="12" t="s">
        <v>122</v>
      </c>
      <c r="E307" s="22" t="s">
        <v>31</v>
      </c>
      <c r="F307" s="22" t="s">
        <v>678</v>
      </c>
      <c r="G307" s="426">
        <f t="shared" si="9"/>
        <v>222391</v>
      </c>
      <c r="H307" s="51">
        <v>222391</v>
      </c>
      <c r="I307" s="210">
        <v>0</v>
      </c>
      <c r="J307" s="136"/>
    </row>
    <row r="308" spans="2:10" ht="15" customHeight="1" x14ac:dyDescent="0.25">
      <c r="B308" s="539" t="s">
        <v>131</v>
      </c>
      <c r="C308" s="553" t="s">
        <v>132</v>
      </c>
      <c r="D308" s="554" t="s">
        <v>122</v>
      </c>
      <c r="E308" s="529" t="s">
        <v>31</v>
      </c>
      <c r="F308" s="529" t="s">
        <v>679</v>
      </c>
      <c r="G308" s="530">
        <f t="shared" si="9"/>
        <v>1072900</v>
      </c>
      <c r="H308" s="555">
        <v>1072900</v>
      </c>
      <c r="I308" s="210">
        <v>0</v>
      </c>
      <c r="J308" s="136"/>
    </row>
    <row r="309" spans="2:10" ht="15" customHeight="1" x14ac:dyDescent="0.25">
      <c r="B309" s="557" t="s">
        <v>133</v>
      </c>
      <c r="C309" s="553" t="s">
        <v>134</v>
      </c>
      <c r="D309" s="554" t="s">
        <v>122</v>
      </c>
      <c r="E309" s="529" t="s">
        <v>31</v>
      </c>
      <c r="F309" s="529" t="s">
        <v>680</v>
      </c>
      <c r="G309" s="558">
        <f t="shared" si="9"/>
        <v>483464</v>
      </c>
      <c r="H309" s="555">
        <v>483464</v>
      </c>
      <c r="I309" s="210">
        <v>0</v>
      </c>
      <c r="J309" s="136"/>
    </row>
    <row r="310" spans="2:10" ht="15" customHeight="1" x14ac:dyDescent="0.25">
      <c r="B310" s="338" t="s">
        <v>239</v>
      </c>
      <c r="C310" s="310" t="s">
        <v>681</v>
      </c>
      <c r="D310" s="311" t="s">
        <v>135</v>
      </c>
      <c r="E310" s="215" t="s">
        <v>25</v>
      </c>
      <c r="F310" s="215" t="s">
        <v>682</v>
      </c>
      <c r="G310" s="432">
        <f t="shared" si="9"/>
        <v>1405300</v>
      </c>
      <c r="H310" s="312">
        <v>1405300</v>
      </c>
      <c r="I310" s="210">
        <v>0</v>
      </c>
      <c r="J310" s="136"/>
    </row>
    <row r="311" spans="2:10" ht="15" customHeight="1" x14ac:dyDescent="0.25">
      <c r="B311" s="338" t="s">
        <v>252</v>
      </c>
      <c r="C311" s="87" t="s">
        <v>136</v>
      </c>
      <c r="D311" s="90" t="s">
        <v>135</v>
      </c>
      <c r="E311" s="22" t="s">
        <v>240</v>
      </c>
      <c r="F311" s="22" t="s">
        <v>683</v>
      </c>
      <c r="G311" s="426">
        <f t="shared" si="9"/>
        <v>1500000</v>
      </c>
      <c r="H311" s="51">
        <v>1500000</v>
      </c>
      <c r="I311" s="210">
        <v>0</v>
      </c>
      <c r="J311" s="136"/>
    </row>
    <row r="312" spans="2:10" ht="15" customHeight="1" x14ac:dyDescent="0.25">
      <c r="B312" s="338" t="s">
        <v>253</v>
      </c>
      <c r="C312" s="310" t="s">
        <v>684</v>
      </c>
      <c r="D312" s="311" t="s">
        <v>135</v>
      </c>
      <c r="E312" s="215" t="s">
        <v>322</v>
      </c>
      <c r="F312" s="22" t="s">
        <v>685</v>
      </c>
      <c r="G312" s="426">
        <f t="shared" si="9"/>
        <v>1628180</v>
      </c>
      <c r="H312" s="51">
        <v>1628180</v>
      </c>
      <c r="I312" s="210">
        <v>0</v>
      </c>
      <c r="J312" s="136"/>
    </row>
    <row r="313" spans="2:10" ht="15" customHeight="1" x14ac:dyDescent="0.25">
      <c r="B313" s="338" t="s">
        <v>254</v>
      </c>
      <c r="C313" s="87" t="s">
        <v>137</v>
      </c>
      <c r="D313" s="90" t="s">
        <v>135</v>
      </c>
      <c r="E313" s="22" t="s">
        <v>25</v>
      </c>
      <c r="F313" s="22" t="s">
        <v>686</v>
      </c>
      <c r="G313" s="426">
        <f t="shared" si="9"/>
        <v>761200</v>
      </c>
      <c r="H313" s="51">
        <v>761200</v>
      </c>
      <c r="I313" s="210">
        <v>0</v>
      </c>
      <c r="J313" s="136"/>
    </row>
    <row r="314" spans="2:10" ht="15" customHeight="1" x14ac:dyDescent="0.25">
      <c r="B314" s="338" t="s">
        <v>255</v>
      </c>
      <c r="C314" s="87" t="s">
        <v>241</v>
      </c>
      <c r="D314" s="90" t="s">
        <v>135</v>
      </c>
      <c r="E314" s="22" t="s">
        <v>25</v>
      </c>
      <c r="F314" s="22"/>
      <c r="G314" s="426">
        <f t="shared" si="9"/>
        <v>975260</v>
      </c>
      <c r="H314" s="51">
        <v>975260</v>
      </c>
      <c r="I314" s="210">
        <v>0</v>
      </c>
      <c r="J314" s="136"/>
    </row>
    <row r="315" spans="2:10" ht="15" customHeight="1" x14ac:dyDescent="0.25">
      <c r="B315" s="338" t="s">
        <v>256</v>
      </c>
      <c r="C315" s="87" t="s">
        <v>138</v>
      </c>
      <c r="D315" s="91" t="s">
        <v>135</v>
      </c>
      <c r="E315" s="47" t="s">
        <v>28</v>
      </c>
      <c r="F315" s="47"/>
      <c r="G315" s="431">
        <f t="shared" si="9"/>
        <v>2000000</v>
      </c>
      <c r="H315" s="92">
        <v>2000000</v>
      </c>
      <c r="I315" s="210">
        <v>0</v>
      </c>
      <c r="J315" s="136"/>
    </row>
    <row r="316" spans="2:10" ht="15" customHeight="1" x14ac:dyDescent="0.25">
      <c r="B316" s="338" t="s">
        <v>257</v>
      </c>
      <c r="C316" s="87" t="s">
        <v>243</v>
      </c>
      <c r="D316" s="90" t="s">
        <v>135</v>
      </c>
      <c r="E316" s="22" t="s">
        <v>244</v>
      </c>
      <c r="F316" s="22" t="s">
        <v>687</v>
      </c>
      <c r="G316" s="426">
        <f t="shared" si="9"/>
        <v>500000</v>
      </c>
      <c r="H316" s="51">
        <v>500000</v>
      </c>
      <c r="I316" s="210">
        <v>0</v>
      </c>
      <c r="J316" s="136"/>
    </row>
    <row r="317" spans="2:10" ht="15" customHeight="1" x14ac:dyDescent="0.25">
      <c r="B317" s="338" t="s">
        <v>258</v>
      </c>
      <c r="C317" s="87" t="s">
        <v>245</v>
      </c>
      <c r="D317" s="90" t="s">
        <v>135</v>
      </c>
      <c r="E317" s="22" t="s">
        <v>159</v>
      </c>
      <c r="F317" s="22" t="s">
        <v>688</v>
      </c>
      <c r="G317" s="426">
        <f t="shared" si="9"/>
        <v>248728</v>
      </c>
      <c r="H317" s="51">
        <v>248728</v>
      </c>
      <c r="I317" s="210">
        <v>0</v>
      </c>
      <c r="J317" s="136"/>
    </row>
    <row r="318" spans="2:10" ht="15" customHeight="1" x14ac:dyDescent="0.25">
      <c r="B318" s="338" t="s">
        <v>259</v>
      </c>
      <c r="C318" s="313" t="s">
        <v>246</v>
      </c>
      <c r="D318" s="90" t="s">
        <v>135</v>
      </c>
      <c r="E318" s="314" t="s">
        <v>25</v>
      </c>
      <c r="F318" s="12" t="s">
        <v>689</v>
      </c>
      <c r="G318" s="426">
        <f t="shared" si="9"/>
        <v>500000</v>
      </c>
      <c r="H318" s="15">
        <v>500000</v>
      </c>
      <c r="I318" s="210">
        <v>0</v>
      </c>
      <c r="J318" s="207"/>
    </row>
    <row r="319" spans="2:10" ht="15" customHeight="1" x14ac:dyDescent="0.25">
      <c r="B319" s="539" t="s">
        <v>690</v>
      </c>
      <c r="C319" s="556" t="s">
        <v>691</v>
      </c>
      <c r="D319" s="529" t="s">
        <v>135</v>
      </c>
      <c r="E319" s="529" t="s">
        <v>192</v>
      </c>
      <c r="F319" s="529" t="s">
        <v>692</v>
      </c>
      <c r="G319" s="530">
        <v>2122954</v>
      </c>
      <c r="H319" s="531">
        <v>2122954</v>
      </c>
      <c r="I319" s="210">
        <v>0</v>
      </c>
      <c r="J319" s="213"/>
    </row>
    <row r="320" spans="2:10" ht="15" customHeight="1" x14ac:dyDescent="0.25">
      <c r="B320" s="539" t="s">
        <v>693</v>
      </c>
      <c r="C320" s="556" t="s">
        <v>694</v>
      </c>
      <c r="D320" s="529" t="s">
        <v>135</v>
      </c>
      <c r="E320" s="529" t="s">
        <v>695</v>
      </c>
      <c r="F320" s="529" t="s">
        <v>696</v>
      </c>
      <c r="G320" s="530">
        <f>H320</f>
        <v>3419568</v>
      </c>
      <c r="H320" s="531">
        <v>3419568</v>
      </c>
      <c r="I320" s="210">
        <v>0</v>
      </c>
      <c r="J320" s="166"/>
    </row>
    <row r="321" spans="2:12" ht="15" customHeight="1" thickBot="1" x14ac:dyDescent="0.3">
      <c r="B321" s="505"/>
      <c r="C321" s="504"/>
      <c r="D321" s="389"/>
      <c r="E321" s="59"/>
      <c r="F321" s="59"/>
      <c r="G321" s="503"/>
      <c r="H321" s="191"/>
      <c r="I321" s="390"/>
      <c r="J321" s="207"/>
    </row>
    <row r="322" spans="2:12" ht="15" customHeight="1" thickBot="1" x14ac:dyDescent="0.3">
      <c r="B322" s="393" t="s">
        <v>697</v>
      </c>
      <c r="C322" s="394" t="s">
        <v>698</v>
      </c>
      <c r="D322" s="383"/>
      <c r="E322" s="384"/>
      <c r="F322" s="385"/>
      <c r="G322" s="398">
        <f>SUM(G323:G373)</f>
        <v>82465000</v>
      </c>
      <c r="H322" s="386">
        <f>SUM(H323:H373)</f>
        <v>82465000</v>
      </c>
      <c r="I322" s="395">
        <v>0</v>
      </c>
      <c r="J322" s="388"/>
    </row>
    <row r="323" spans="2:12" ht="15" customHeight="1" x14ac:dyDescent="0.25">
      <c r="B323" s="349" t="s">
        <v>699</v>
      </c>
      <c r="C323" s="391" t="s">
        <v>700</v>
      </c>
      <c r="D323" s="183" t="s">
        <v>135</v>
      </c>
      <c r="E323" s="47" t="s">
        <v>123</v>
      </c>
      <c r="F323" s="47">
        <v>1</v>
      </c>
      <c r="G323" s="431">
        <f>H323</f>
        <v>1600000</v>
      </c>
      <c r="H323" s="315">
        <v>1600000</v>
      </c>
      <c r="I323" s="392">
        <v>0</v>
      </c>
      <c r="J323" s="166"/>
    </row>
    <row r="324" spans="2:12" ht="15" customHeight="1" x14ac:dyDescent="0.25">
      <c r="B324" s="338" t="s">
        <v>701</v>
      </c>
      <c r="C324" s="233" t="s">
        <v>702</v>
      </c>
      <c r="D324" s="215" t="s">
        <v>135</v>
      </c>
      <c r="E324" s="215" t="s">
        <v>123</v>
      </c>
      <c r="F324" s="215">
        <v>3</v>
      </c>
      <c r="G324" s="432">
        <f t="shared" ref="G324:G328" si="10">H324</f>
        <v>3300000</v>
      </c>
      <c r="H324" s="232">
        <v>3300000</v>
      </c>
      <c r="I324" s="210">
        <v>0</v>
      </c>
      <c r="J324" s="136"/>
    </row>
    <row r="325" spans="2:12" ht="15" customHeight="1" x14ac:dyDescent="0.25">
      <c r="B325" s="338" t="s">
        <v>703</v>
      </c>
      <c r="C325" s="233" t="s">
        <v>704</v>
      </c>
      <c r="D325" s="215" t="s">
        <v>135</v>
      </c>
      <c r="E325" s="215" t="s">
        <v>123</v>
      </c>
      <c r="F325" s="215">
        <v>1</v>
      </c>
      <c r="G325" s="432">
        <f t="shared" si="10"/>
        <v>3000000</v>
      </c>
      <c r="H325" s="232">
        <v>3000000</v>
      </c>
      <c r="I325" s="210">
        <v>0</v>
      </c>
      <c r="J325" s="136"/>
    </row>
    <row r="326" spans="2:12" ht="15" customHeight="1" x14ac:dyDescent="0.25">
      <c r="B326" s="338" t="s">
        <v>705</v>
      </c>
      <c r="C326" s="233" t="s">
        <v>706</v>
      </c>
      <c r="D326" s="215" t="s">
        <v>135</v>
      </c>
      <c r="E326" s="215" t="s">
        <v>707</v>
      </c>
      <c r="F326" s="215">
        <v>1</v>
      </c>
      <c r="G326" s="454">
        <f t="shared" si="10"/>
        <v>20060000</v>
      </c>
      <c r="H326" s="401">
        <v>20060000</v>
      </c>
      <c r="I326" s="210">
        <v>0</v>
      </c>
      <c r="J326" s="136"/>
    </row>
    <row r="327" spans="2:12" ht="15" customHeight="1" x14ac:dyDescent="0.25">
      <c r="B327" s="338" t="s">
        <v>708</v>
      </c>
      <c r="C327" s="233" t="s">
        <v>709</v>
      </c>
      <c r="D327" s="215" t="s">
        <v>135</v>
      </c>
      <c r="E327" s="215" t="s">
        <v>707</v>
      </c>
      <c r="F327" s="215">
        <v>2</v>
      </c>
      <c r="G327" s="432">
        <f t="shared" si="10"/>
        <v>3600000</v>
      </c>
      <c r="H327" s="232">
        <v>3600000</v>
      </c>
      <c r="I327" s="210">
        <v>0</v>
      </c>
      <c r="J327" s="136"/>
    </row>
    <row r="328" spans="2:12" ht="15" customHeight="1" x14ac:dyDescent="0.25">
      <c r="B328" s="338" t="s">
        <v>710</v>
      </c>
      <c r="C328" s="233" t="s">
        <v>711</v>
      </c>
      <c r="D328" s="215" t="s">
        <v>135</v>
      </c>
      <c r="E328" s="215" t="s">
        <v>707</v>
      </c>
      <c r="F328" s="215">
        <v>2</v>
      </c>
      <c r="G328" s="432">
        <f t="shared" si="10"/>
        <v>550000</v>
      </c>
      <c r="H328" s="232">
        <v>550000</v>
      </c>
      <c r="I328" s="210">
        <v>0</v>
      </c>
      <c r="J328" s="136"/>
      <c r="K328" s="560">
        <f>SUM(G326:G328)</f>
        <v>24210000</v>
      </c>
      <c r="L328">
        <f>K328*0.15</f>
        <v>3631500</v>
      </c>
    </row>
    <row r="329" spans="2:12" ht="15" customHeight="1" x14ac:dyDescent="0.25">
      <c r="B329" s="338" t="s">
        <v>712</v>
      </c>
      <c r="C329" s="307" t="s">
        <v>714</v>
      </c>
      <c r="D329" s="12" t="s">
        <v>135</v>
      </c>
      <c r="E329" s="22" t="s">
        <v>31</v>
      </c>
      <c r="F329" s="12">
        <v>1</v>
      </c>
      <c r="G329" s="426">
        <f t="shared" ref="G329:G332" si="11">H329</f>
        <v>1800000</v>
      </c>
      <c r="H329" s="15">
        <v>1800000</v>
      </c>
      <c r="I329" s="210">
        <v>0</v>
      </c>
      <c r="J329" s="136"/>
    </row>
    <row r="330" spans="2:12" ht="15" customHeight="1" x14ac:dyDescent="0.25">
      <c r="B330" s="338" t="s">
        <v>713</v>
      </c>
      <c r="C330" s="307" t="s">
        <v>716</v>
      </c>
      <c r="D330" s="12" t="s">
        <v>135</v>
      </c>
      <c r="E330" s="22" t="s">
        <v>31</v>
      </c>
      <c r="F330" s="12">
        <v>1</v>
      </c>
      <c r="G330" s="426">
        <f t="shared" si="11"/>
        <v>175000</v>
      </c>
      <c r="H330" s="15">
        <v>175000</v>
      </c>
      <c r="I330" s="210">
        <v>0</v>
      </c>
      <c r="J330" s="136"/>
    </row>
    <row r="331" spans="2:12" ht="15" customHeight="1" x14ac:dyDescent="0.25">
      <c r="B331" s="338" t="s">
        <v>715</v>
      </c>
      <c r="C331" s="307" t="s">
        <v>718</v>
      </c>
      <c r="D331" s="12" t="s">
        <v>135</v>
      </c>
      <c r="E331" s="22" t="s">
        <v>31</v>
      </c>
      <c r="F331" s="12">
        <v>3</v>
      </c>
      <c r="G331" s="426">
        <f t="shared" si="11"/>
        <v>900000</v>
      </c>
      <c r="H331" s="15">
        <v>900000</v>
      </c>
      <c r="I331" s="210">
        <v>0</v>
      </c>
      <c r="J331" s="136"/>
    </row>
    <row r="332" spans="2:12" ht="15" customHeight="1" x14ac:dyDescent="0.25">
      <c r="B332" s="338" t="s">
        <v>717</v>
      </c>
      <c r="C332" s="307" t="s">
        <v>720</v>
      </c>
      <c r="D332" s="12" t="s">
        <v>135</v>
      </c>
      <c r="E332" s="22" t="s">
        <v>31</v>
      </c>
      <c r="F332" s="12">
        <v>1</v>
      </c>
      <c r="G332" s="426">
        <f t="shared" si="11"/>
        <v>155000</v>
      </c>
      <c r="H332" s="15">
        <v>155000</v>
      </c>
      <c r="I332" s="210">
        <v>0</v>
      </c>
      <c r="J332" s="136"/>
    </row>
    <row r="333" spans="2:12" ht="15" customHeight="1" x14ac:dyDescent="0.25">
      <c r="B333" s="539" t="s">
        <v>719</v>
      </c>
      <c r="C333" s="540" t="s">
        <v>722</v>
      </c>
      <c r="D333" s="529" t="s">
        <v>723</v>
      </c>
      <c r="E333" s="529" t="s">
        <v>570</v>
      </c>
      <c r="F333" s="529"/>
      <c r="G333" s="541">
        <v>1540000</v>
      </c>
      <c r="H333" s="542">
        <v>1540000</v>
      </c>
      <c r="I333" s="210">
        <v>0</v>
      </c>
      <c r="J333" s="136"/>
    </row>
    <row r="334" spans="2:12" ht="15" customHeight="1" x14ac:dyDescent="0.25">
      <c r="B334" s="543" t="s">
        <v>721</v>
      </c>
      <c r="C334" s="540" t="s">
        <v>725</v>
      </c>
      <c r="D334" s="529" t="s">
        <v>723</v>
      </c>
      <c r="E334" s="529" t="s">
        <v>726</v>
      </c>
      <c r="F334" s="529"/>
      <c r="G334" s="541">
        <v>1575000</v>
      </c>
      <c r="H334" s="542">
        <v>1575000</v>
      </c>
      <c r="I334" s="210">
        <v>0</v>
      </c>
      <c r="J334" s="136"/>
    </row>
    <row r="335" spans="2:12" ht="15" customHeight="1" x14ac:dyDescent="0.25">
      <c r="B335" s="543" t="s">
        <v>724</v>
      </c>
      <c r="C335" s="540" t="s">
        <v>728</v>
      </c>
      <c r="D335" s="529" t="s">
        <v>723</v>
      </c>
      <c r="E335" s="529" t="s">
        <v>40</v>
      </c>
      <c r="F335" s="529"/>
      <c r="G335" s="541">
        <v>1770000</v>
      </c>
      <c r="H335" s="542">
        <v>1770000</v>
      </c>
      <c r="I335" s="210">
        <v>0</v>
      </c>
      <c r="J335" s="136"/>
    </row>
    <row r="336" spans="2:12" ht="15" customHeight="1" x14ac:dyDescent="0.25">
      <c r="B336" s="543" t="s">
        <v>727</v>
      </c>
      <c r="C336" s="540" t="s">
        <v>731</v>
      </c>
      <c r="D336" s="529" t="s">
        <v>723</v>
      </c>
      <c r="E336" s="544" t="s">
        <v>28</v>
      </c>
      <c r="F336" s="529"/>
      <c r="G336" s="541">
        <v>365000</v>
      </c>
      <c r="H336" s="542">
        <v>365000</v>
      </c>
      <c r="I336" s="210">
        <v>0</v>
      </c>
      <c r="J336" s="136"/>
    </row>
    <row r="337" spans="2:10" ht="15" customHeight="1" x14ac:dyDescent="0.25">
      <c r="B337" s="539" t="s">
        <v>729</v>
      </c>
      <c r="C337" s="545" t="s">
        <v>733</v>
      </c>
      <c r="D337" s="529" t="s">
        <v>723</v>
      </c>
      <c r="E337" s="546" t="s">
        <v>154</v>
      </c>
      <c r="F337" s="547"/>
      <c r="G337" s="548">
        <v>1385000</v>
      </c>
      <c r="H337" s="549">
        <v>1385000</v>
      </c>
      <c r="I337" s="210">
        <v>0</v>
      </c>
      <c r="J337" s="136"/>
    </row>
    <row r="338" spans="2:10" ht="15" customHeight="1" x14ac:dyDescent="0.25">
      <c r="B338" s="338" t="s">
        <v>730</v>
      </c>
      <c r="C338" s="316" t="s">
        <v>735</v>
      </c>
      <c r="D338" s="12" t="s">
        <v>736</v>
      </c>
      <c r="E338" s="270" t="s">
        <v>737</v>
      </c>
      <c r="F338" s="12"/>
      <c r="G338" s="506">
        <v>800000</v>
      </c>
      <c r="H338" s="317">
        <v>800000</v>
      </c>
      <c r="I338" s="210">
        <v>0</v>
      </c>
      <c r="J338" s="136"/>
    </row>
    <row r="339" spans="2:10" ht="15" customHeight="1" x14ac:dyDescent="0.25">
      <c r="B339" s="338" t="s">
        <v>732</v>
      </c>
      <c r="C339" s="318" t="s">
        <v>739</v>
      </c>
      <c r="D339" s="12" t="s">
        <v>736</v>
      </c>
      <c r="E339" s="270" t="s">
        <v>737</v>
      </c>
      <c r="F339" s="12"/>
      <c r="G339" s="506">
        <v>750000</v>
      </c>
      <c r="H339" s="317">
        <v>750000</v>
      </c>
      <c r="I339" s="210">
        <v>0</v>
      </c>
      <c r="J339" s="136"/>
    </row>
    <row r="340" spans="2:10" ht="15" customHeight="1" x14ac:dyDescent="0.25">
      <c r="B340" s="338" t="s">
        <v>734</v>
      </c>
      <c r="C340" s="318" t="s">
        <v>741</v>
      </c>
      <c r="D340" s="12" t="s">
        <v>736</v>
      </c>
      <c r="E340" s="270" t="s">
        <v>737</v>
      </c>
      <c r="F340" s="12"/>
      <c r="G340" s="506">
        <v>3600000</v>
      </c>
      <c r="H340" s="317">
        <v>3600000</v>
      </c>
      <c r="I340" s="210">
        <v>0</v>
      </c>
      <c r="J340" s="136"/>
    </row>
    <row r="341" spans="2:10" ht="15" customHeight="1" x14ac:dyDescent="0.25">
      <c r="B341" s="338" t="s">
        <v>738</v>
      </c>
      <c r="C341" s="318" t="s">
        <v>743</v>
      </c>
      <c r="D341" s="12" t="s">
        <v>736</v>
      </c>
      <c r="E341" s="270" t="s">
        <v>737</v>
      </c>
      <c r="F341" s="12"/>
      <c r="G341" s="506">
        <v>600000</v>
      </c>
      <c r="H341" s="317">
        <v>600000</v>
      </c>
      <c r="I341" s="210">
        <v>0</v>
      </c>
      <c r="J341" s="136"/>
    </row>
    <row r="342" spans="2:10" ht="15" customHeight="1" x14ac:dyDescent="0.25">
      <c r="B342" s="338" t="s">
        <v>740</v>
      </c>
      <c r="C342" s="318" t="s">
        <v>745</v>
      </c>
      <c r="D342" s="12" t="s">
        <v>736</v>
      </c>
      <c r="E342" s="270" t="s">
        <v>737</v>
      </c>
      <c r="F342" s="12"/>
      <c r="G342" s="506">
        <v>300000</v>
      </c>
      <c r="H342" s="317">
        <v>300000</v>
      </c>
      <c r="I342" s="210">
        <v>0</v>
      </c>
      <c r="J342" s="136"/>
    </row>
    <row r="343" spans="2:10" ht="15" customHeight="1" x14ac:dyDescent="0.25">
      <c r="B343" s="338" t="s">
        <v>742</v>
      </c>
      <c r="C343" s="318" t="s">
        <v>747</v>
      </c>
      <c r="D343" s="12" t="s">
        <v>736</v>
      </c>
      <c r="E343" s="270" t="s">
        <v>737</v>
      </c>
      <c r="F343" s="12"/>
      <c r="G343" s="506">
        <v>630000</v>
      </c>
      <c r="H343" s="317">
        <v>630000</v>
      </c>
      <c r="I343" s="210">
        <v>0</v>
      </c>
      <c r="J343" s="136"/>
    </row>
    <row r="344" spans="2:10" ht="15" customHeight="1" x14ac:dyDescent="0.25">
      <c r="B344" s="338" t="s">
        <v>744</v>
      </c>
      <c r="C344" s="318" t="s">
        <v>749</v>
      </c>
      <c r="D344" s="12" t="s">
        <v>736</v>
      </c>
      <c r="E344" s="270" t="s">
        <v>737</v>
      </c>
      <c r="F344" s="12"/>
      <c r="G344" s="506">
        <v>300000</v>
      </c>
      <c r="H344" s="317">
        <v>300000</v>
      </c>
      <c r="I344" s="210">
        <v>0</v>
      </c>
      <c r="J344" s="136"/>
    </row>
    <row r="345" spans="2:10" ht="15" customHeight="1" x14ac:dyDescent="0.25">
      <c r="B345" s="338" t="s">
        <v>746</v>
      </c>
      <c r="C345" s="318" t="s">
        <v>751</v>
      </c>
      <c r="D345" s="12" t="s">
        <v>736</v>
      </c>
      <c r="E345" s="270" t="s">
        <v>752</v>
      </c>
      <c r="F345" s="12"/>
      <c r="G345" s="506">
        <v>300000</v>
      </c>
      <c r="H345" s="317">
        <v>300000</v>
      </c>
      <c r="I345" s="210">
        <v>0</v>
      </c>
      <c r="J345" s="136"/>
    </row>
    <row r="346" spans="2:10" ht="15" customHeight="1" x14ac:dyDescent="0.25">
      <c r="B346" s="338" t="s">
        <v>748</v>
      </c>
      <c r="C346" s="318" t="s">
        <v>754</v>
      </c>
      <c r="D346" s="12" t="s">
        <v>736</v>
      </c>
      <c r="E346" s="270" t="s">
        <v>737</v>
      </c>
      <c r="F346" s="12"/>
      <c r="G346" s="506">
        <v>300000</v>
      </c>
      <c r="H346" s="317">
        <v>300000</v>
      </c>
      <c r="I346" s="210">
        <v>0</v>
      </c>
      <c r="J346" s="136"/>
    </row>
    <row r="347" spans="2:10" ht="15" customHeight="1" x14ac:dyDescent="0.25">
      <c r="B347" s="338" t="s">
        <v>750</v>
      </c>
      <c r="C347" s="318" t="s">
        <v>756</v>
      </c>
      <c r="D347" s="12" t="s">
        <v>736</v>
      </c>
      <c r="E347" s="270" t="s">
        <v>737</v>
      </c>
      <c r="F347" s="12"/>
      <c r="G347" s="506">
        <v>300000</v>
      </c>
      <c r="H347" s="317">
        <v>300000</v>
      </c>
      <c r="I347" s="210">
        <v>0</v>
      </c>
      <c r="J347" s="136"/>
    </row>
    <row r="348" spans="2:10" ht="15" customHeight="1" x14ac:dyDescent="0.25">
      <c r="B348" s="338" t="s">
        <v>753</v>
      </c>
      <c r="C348" s="318" t="s">
        <v>758</v>
      </c>
      <c r="D348" s="12" t="s">
        <v>736</v>
      </c>
      <c r="E348" s="270" t="s">
        <v>737</v>
      </c>
      <c r="F348" s="12"/>
      <c r="G348" s="506">
        <v>1200000</v>
      </c>
      <c r="H348" s="317">
        <v>1200000</v>
      </c>
      <c r="I348" s="210">
        <v>0</v>
      </c>
      <c r="J348" s="136"/>
    </row>
    <row r="349" spans="2:10" ht="15" customHeight="1" x14ac:dyDescent="0.25">
      <c r="B349" s="338" t="s">
        <v>755</v>
      </c>
      <c r="C349" s="318" t="s">
        <v>760</v>
      </c>
      <c r="D349" s="12" t="s">
        <v>761</v>
      </c>
      <c r="E349" s="270" t="s">
        <v>762</v>
      </c>
      <c r="F349" s="12"/>
      <c r="G349" s="506">
        <v>240000</v>
      </c>
      <c r="H349" s="317">
        <v>240000</v>
      </c>
      <c r="I349" s="210">
        <v>0</v>
      </c>
      <c r="J349" s="136"/>
    </row>
    <row r="350" spans="2:10" ht="15" customHeight="1" x14ac:dyDescent="0.25">
      <c r="B350" s="338" t="s">
        <v>757</v>
      </c>
      <c r="C350" s="318" t="s">
        <v>764</v>
      </c>
      <c r="D350" s="12" t="s">
        <v>761</v>
      </c>
      <c r="E350" s="270" t="s">
        <v>762</v>
      </c>
      <c r="F350" s="12"/>
      <c r="G350" s="506">
        <v>300000</v>
      </c>
      <c r="H350" s="319">
        <v>300000</v>
      </c>
      <c r="I350" s="210">
        <v>0</v>
      </c>
      <c r="J350" s="136"/>
    </row>
    <row r="351" spans="2:10" ht="15" customHeight="1" x14ac:dyDescent="0.25">
      <c r="B351" s="338" t="s">
        <v>759</v>
      </c>
      <c r="C351" s="318" t="s">
        <v>766</v>
      </c>
      <c r="D351" s="12" t="s">
        <v>761</v>
      </c>
      <c r="E351" s="270" t="s">
        <v>762</v>
      </c>
      <c r="F351" s="12"/>
      <c r="G351" s="506">
        <v>280000</v>
      </c>
      <c r="H351" s="319">
        <v>280000</v>
      </c>
      <c r="I351" s="210">
        <v>0</v>
      </c>
      <c r="J351" s="136"/>
    </row>
    <row r="352" spans="2:10" ht="15" customHeight="1" x14ac:dyDescent="0.25">
      <c r="B352" s="338" t="s">
        <v>763</v>
      </c>
      <c r="C352" s="318" t="s">
        <v>768</v>
      </c>
      <c r="D352" s="12" t="s">
        <v>772</v>
      </c>
      <c r="E352" s="270" t="s">
        <v>284</v>
      </c>
      <c r="F352" s="12"/>
      <c r="G352" s="506">
        <f>H352</f>
        <v>2000000</v>
      </c>
      <c r="H352" s="320">
        <v>2000000</v>
      </c>
      <c r="I352" s="210">
        <v>0</v>
      </c>
      <c r="J352" s="136"/>
    </row>
    <row r="353" spans="2:10" ht="15" customHeight="1" x14ac:dyDescent="0.25">
      <c r="B353" s="338" t="s">
        <v>765</v>
      </c>
      <c r="C353" s="318" t="s">
        <v>768</v>
      </c>
      <c r="D353" s="12" t="s">
        <v>772</v>
      </c>
      <c r="E353" s="270" t="s">
        <v>44</v>
      </c>
      <c r="F353" s="12"/>
      <c r="G353" s="506">
        <f>H353</f>
        <v>1400000</v>
      </c>
      <c r="H353" s="320">
        <v>1400000</v>
      </c>
      <c r="I353" s="210">
        <v>0</v>
      </c>
      <c r="J353" s="136"/>
    </row>
    <row r="354" spans="2:10" ht="15" customHeight="1" x14ac:dyDescent="0.25">
      <c r="B354" s="338" t="s">
        <v>767</v>
      </c>
      <c r="C354" s="318" t="s">
        <v>771</v>
      </c>
      <c r="D354" s="12" t="s">
        <v>772</v>
      </c>
      <c r="E354" s="22" t="s">
        <v>28</v>
      </c>
      <c r="F354" s="12"/>
      <c r="G354" s="426">
        <v>2000000</v>
      </c>
      <c r="H354" s="321">
        <f t="shared" ref="H354:H356" si="12">SUM(E354:G354)</f>
        <v>2000000</v>
      </c>
      <c r="I354" s="210">
        <v>0</v>
      </c>
      <c r="J354" s="136"/>
    </row>
    <row r="355" spans="2:10" ht="15" customHeight="1" x14ac:dyDescent="0.25">
      <c r="B355" s="338" t="s">
        <v>769</v>
      </c>
      <c r="C355" s="307" t="s">
        <v>774</v>
      </c>
      <c r="D355" s="12" t="s">
        <v>772</v>
      </c>
      <c r="E355" s="22" t="s">
        <v>242</v>
      </c>
      <c r="F355" s="12"/>
      <c r="G355" s="426">
        <v>2000000</v>
      </c>
      <c r="H355" s="321">
        <f t="shared" si="12"/>
        <v>2000000</v>
      </c>
      <c r="I355" s="210">
        <v>0</v>
      </c>
      <c r="J355" s="136"/>
    </row>
    <row r="356" spans="2:10" ht="15" customHeight="1" x14ac:dyDescent="0.25">
      <c r="B356" s="338" t="s">
        <v>770</v>
      </c>
      <c r="C356" s="307" t="s">
        <v>776</v>
      </c>
      <c r="D356" s="12" t="s">
        <v>772</v>
      </c>
      <c r="E356" s="22" t="s">
        <v>777</v>
      </c>
      <c r="F356" s="12"/>
      <c r="G356" s="426">
        <v>600000</v>
      </c>
      <c r="H356" s="321">
        <f t="shared" si="12"/>
        <v>600000</v>
      </c>
      <c r="I356" s="210">
        <v>0</v>
      </c>
      <c r="J356" s="136"/>
    </row>
    <row r="357" spans="2:10" ht="15" customHeight="1" x14ac:dyDescent="0.25">
      <c r="B357" s="338" t="s">
        <v>773</v>
      </c>
      <c r="C357" s="307" t="s">
        <v>779</v>
      </c>
      <c r="D357" s="12" t="s">
        <v>772</v>
      </c>
      <c r="E357" s="22" t="s">
        <v>780</v>
      </c>
      <c r="F357" s="12"/>
      <c r="G357" s="426">
        <v>7000000</v>
      </c>
      <c r="H357" s="321">
        <v>7000000</v>
      </c>
      <c r="I357" s="210">
        <v>0</v>
      </c>
      <c r="J357" s="136"/>
    </row>
    <row r="358" spans="2:10" ht="15" customHeight="1" x14ac:dyDescent="0.25">
      <c r="B358" s="338" t="s">
        <v>775</v>
      </c>
      <c r="C358" s="307" t="s">
        <v>782</v>
      </c>
      <c r="D358" s="12" t="s">
        <v>772</v>
      </c>
      <c r="E358" s="22" t="s">
        <v>21</v>
      </c>
      <c r="F358" s="12"/>
      <c r="G358" s="426">
        <f>H358</f>
        <v>300000</v>
      </c>
      <c r="H358" s="321">
        <v>300000</v>
      </c>
      <c r="I358" s="210">
        <v>0</v>
      </c>
      <c r="J358" s="136"/>
    </row>
    <row r="359" spans="2:10" ht="15" customHeight="1" x14ac:dyDescent="0.25">
      <c r="B359" s="338" t="s">
        <v>778</v>
      </c>
      <c r="C359" s="307" t="s">
        <v>784</v>
      </c>
      <c r="D359" s="12" t="s">
        <v>772</v>
      </c>
      <c r="E359" s="270" t="s">
        <v>785</v>
      </c>
      <c r="F359" s="12"/>
      <c r="G359" s="426">
        <v>130000</v>
      </c>
      <c r="H359" s="322">
        <f t="shared" ref="H359:H369" si="13">SUM(E359:G359)</f>
        <v>130000</v>
      </c>
      <c r="I359" s="210">
        <v>0</v>
      </c>
      <c r="J359" s="136"/>
    </row>
    <row r="360" spans="2:10" ht="15" customHeight="1" x14ac:dyDescent="0.25">
      <c r="B360" s="338" t="s">
        <v>781</v>
      </c>
      <c r="C360" s="307" t="s">
        <v>787</v>
      </c>
      <c r="D360" s="12" t="s">
        <v>772</v>
      </c>
      <c r="E360" s="270" t="s">
        <v>319</v>
      </c>
      <c r="F360" s="12"/>
      <c r="G360" s="426">
        <v>215000</v>
      </c>
      <c r="H360" s="322">
        <f t="shared" si="13"/>
        <v>215000</v>
      </c>
      <c r="I360" s="210">
        <v>0</v>
      </c>
      <c r="J360" s="136"/>
    </row>
    <row r="361" spans="2:10" ht="15" customHeight="1" x14ac:dyDescent="0.25">
      <c r="B361" s="338" t="s">
        <v>783</v>
      </c>
      <c r="C361" s="307" t="s">
        <v>789</v>
      </c>
      <c r="D361" s="12" t="s">
        <v>772</v>
      </c>
      <c r="E361" s="270" t="s">
        <v>319</v>
      </c>
      <c r="F361" s="12"/>
      <c r="G361" s="426">
        <v>700000</v>
      </c>
      <c r="H361" s="322">
        <f t="shared" si="13"/>
        <v>700000</v>
      </c>
      <c r="I361" s="210">
        <v>0</v>
      </c>
      <c r="J361" s="136"/>
    </row>
    <row r="362" spans="2:10" ht="15" customHeight="1" x14ac:dyDescent="0.25">
      <c r="B362" s="338" t="s">
        <v>786</v>
      </c>
      <c r="C362" s="307" t="s">
        <v>791</v>
      </c>
      <c r="D362" s="12" t="s">
        <v>772</v>
      </c>
      <c r="E362" s="270" t="s">
        <v>319</v>
      </c>
      <c r="F362" s="12"/>
      <c r="G362" s="426">
        <v>700000</v>
      </c>
      <c r="H362" s="322">
        <f t="shared" si="13"/>
        <v>700000</v>
      </c>
      <c r="I362" s="210">
        <v>0</v>
      </c>
      <c r="J362" s="136"/>
    </row>
    <row r="363" spans="2:10" ht="15" customHeight="1" x14ac:dyDescent="0.25">
      <c r="B363" s="338" t="s">
        <v>788</v>
      </c>
      <c r="C363" s="307" t="s">
        <v>793</v>
      </c>
      <c r="D363" s="12" t="s">
        <v>772</v>
      </c>
      <c r="E363" s="270" t="s">
        <v>44</v>
      </c>
      <c r="F363" s="12"/>
      <c r="G363" s="426">
        <v>900000</v>
      </c>
      <c r="H363" s="322">
        <f t="shared" si="13"/>
        <v>900000</v>
      </c>
      <c r="I363" s="210">
        <v>0</v>
      </c>
      <c r="J363" s="136"/>
    </row>
    <row r="364" spans="2:10" ht="15" customHeight="1" x14ac:dyDescent="0.25">
      <c r="B364" s="338" t="s">
        <v>790</v>
      </c>
      <c r="C364" s="307" t="s">
        <v>795</v>
      </c>
      <c r="D364" s="12" t="s">
        <v>772</v>
      </c>
      <c r="E364" s="270" t="s">
        <v>40</v>
      </c>
      <c r="F364" s="12"/>
      <c r="G364" s="426">
        <v>230000</v>
      </c>
      <c r="H364" s="322">
        <f t="shared" si="13"/>
        <v>230000</v>
      </c>
      <c r="I364" s="210">
        <v>0</v>
      </c>
      <c r="J364" s="136"/>
    </row>
    <row r="365" spans="2:10" ht="15" customHeight="1" x14ac:dyDescent="0.25">
      <c r="B365" s="338" t="s">
        <v>792</v>
      </c>
      <c r="C365" s="307" t="s">
        <v>797</v>
      </c>
      <c r="D365" s="12" t="s">
        <v>772</v>
      </c>
      <c r="E365" s="270" t="s">
        <v>159</v>
      </c>
      <c r="F365" s="12"/>
      <c r="G365" s="426">
        <v>2900000</v>
      </c>
      <c r="H365" s="322">
        <f t="shared" si="13"/>
        <v>2900000</v>
      </c>
      <c r="I365" s="210">
        <v>0</v>
      </c>
      <c r="J365" s="136"/>
    </row>
    <row r="366" spans="2:10" ht="15" customHeight="1" x14ac:dyDescent="0.25">
      <c r="B366" s="338" t="s">
        <v>794</v>
      </c>
      <c r="C366" s="307" t="s">
        <v>797</v>
      </c>
      <c r="D366" s="12" t="s">
        <v>772</v>
      </c>
      <c r="E366" s="270" t="s">
        <v>40</v>
      </c>
      <c r="F366" s="12"/>
      <c r="G366" s="426">
        <v>1250000</v>
      </c>
      <c r="H366" s="322">
        <f t="shared" si="13"/>
        <v>1250000</v>
      </c>
      <c r="I366" s="210">
        <v>0</v>
      </c>
      <c r="J366" s="136"/>
    </row>
    <row r="367" spans="2:10" ht="15" customHeight="1" x14ac:dyDescent="0.25">
      <c r="B367" s="338" t="s">
        <v>796</v>
      </c>
      <c r="C367" s="307" t="s">
        <v>797</v>
      </c>
      <c r="D367" s="12" t="s">
        <v>772</v>
      </c>
      <c r="E367" s="270" t="s">
        <v>277</v>
      </c>
      <c r="F367" s="12"/>
      <c r="G367" s="426">
        <v>1050000</v>
      </c>
      <c r="H367" s="322">
        <f t="shared" si="13"/>
        <v>1050000</v>
      </c>
      <c r="I367" s="210">
        <v>0</v>
      </c>
      <c r="J367" s="136"/>
    </row>
    <row r="368" spans="2:10" ht="15" customHeight="1" x14ac:dyDescent="0.25">
      <c r="B368" s="338" t="s">
        <v>798</v>
      </c>
      <c r="C368" s="307" t="s">
        <v>801</v>
      </c>
      <c r="D368" s="270" t="s">
        <v>772</v>
      </c>
      <c r="E368" s="270" t="s">
        <v>30</v>
      </c>
      <c r="F368" s="12"/>
      <c r="G368" s="426">
        <v>215000</v>
      </c>
      <c r="H368" s="322">
        <f t="shared" si="13"/>
        <v>215000</v>
      </c>
      <c r="I368" s="210">
        <v>0</v>
      </c>
      <c r="J368" s="136"/>
    </row>
    <row r="369" spans="2:10" ht="15" customHeight="1" x14ac:dyDescent="0.25">
      <c r="B369" s="338" t="s">
        <v>799</v>
      </c>
      <c r="C369" s="307" t="s">
        <v>803</v>
      </c>
      <c r="D369" s="270" t="s">
        <v>772</v>
      </c>
      <c r="E369" s="270" t="s">
        <v>772</v>
      </c>
      <c r="F369" s="12"/>
      <c r="G369" s="426">
        <v>1700000</v>
      </c>
      <c r="H369" s="323">
        <f t="shared" si="13"/>
        <v>1700000</v>
      </c>
      <c r="I369" s="210">
        <v>0</v>
      </c>
      <c r="J369" s="136"/>
    </row>
    <row r="370" spans="2:10" ht="15" customHeight="1" x14ac:dyDescent="0.25">
      <c r="B370" s="338" t="s">
        <v>800</v>
      </c>
      <c r="C370" s="324" t="s">
        <v>805</v>
      </c>
      <c r="D370" s="325" t="s">
        <v>772</v>
      </c>
      <c r="E370" s="325" t="s">
        <v>21</v>
      </c>
      <c r="F370" s="12"/>
      <c r="G370" s="426">
        <v>1100000</v>
      </c>
      <c r="H370" s="326">
        <v>1100000</v>
      </c>
      <c r="I370" s="210">
        <v>0</v>
      </c>
      <c r="J370" s="136"/>
    </row>
    <row r="371" spans="2:10" ht="15" customHeight="1" x14ac:dyDescent="0.25">
      <c r="B371" s="338" t="s">
        <v>802</v>
      </c>
      <c r="C371" s="324" t="s">
        <v>806</v>
      </c>
      <c r="D371" s="270" t="s">
        <v>772</v>
      </c>
      <c r="E371" s="270" t="s">
        <v>284</v>
      </c>
      <c r="F371" s="12"/>
      <c r="G371" s="426">
        <v>1200000</v>
      </c>
      <c r="H371" s="326">
        <v>1200000</v>
      </c>
      <c r="I371" s="210">
        <v>0</v>
      </c>
      <c r="J371" s="136"/>
    </row>
    <row r="372" spans="2:10" ht="15" customHeight="1" x14ac:dyDescent="0.25">
      <c r="B372" s="557" t="s">
        <v>804</v>
      </c>
      <c r="C372" s="528" t="s">
        <v>807</v>
      </c>
      <c r="D372" s="559" t="s">
        <v>839</v>
      </c>
      <c r="E372" s="529" t="s">
        <v>25</v>
      </c>
      <c r="F372" s="529"/>
      <c r="G372" s="558">
        <f>H372</f>
        <v>3200000</v>
      </c>
      <c r="H372" s="555">
        <v>3200000</v>
      </c>
      <c r="I372" s="210">
        <v>0</v>
      </c>
      <c r="J372" s="136"/>
    </row>
    <row r="373" spans="2:10" ht="15" customHeight="1" thickBot="1" x14ac:dyDescent="0.3">
      <c r="B373" s="338"/>
      <c r="C373" s="324"/>
      <c r="D373" s="270"/>
      <c r="E373" s="270"/>
      <c r="F373" s="12"/>
      <c r="G373" s="426"/>
      <c r="H373" s="326"/>
      <c r="I373" s="210"/>
      <c r="J373" s="136"/>
    </row>
    <row r="374" spans="2:10" ht="15" customHeight="1" thickBot="1" x14ac:dyDescent="0.3">
      <c r="B374" s="393" t="s">
        <v>808</v>
      </c>
      <c r="C374" s="394" t="s">
        <v>809</v>
      </c>
      <c r="D374" s="383"/>
      <c r="E374" s="384"/>
      <c r="F374" s="385"/>
      <c r="G374" s="398">
        <f>SUM(G375:G383)</f>
        <v>37195000</v>
      </c>
      <c r="H374" s="386">
        <f>SUM(H375:H383)</f>
        <v>37195000</v>
      </c>
      <c r="I374" s="387">
        <f>SUM(I406:I406)</f>
        <v>0</v>
      </c>
      <c r="J374" s="388"/>
    </row>
    <row r="375" spans="2:10" ht="15" customHeight="1" x14ac:dyDescent="0.25">
      <c r="B375" s="343" t="s">
        <v>810</v>
      </c>
      <c r="C375" s="327" t="s">
        <v>811</v>
      </c>
      <c r="D375" s="328" t="s">
        <v>122</v>
      </c>
      <c r="E375" s="47" t="s">
        <v>238</v>
      </c>
      <c r="F375" s="221"/>
      <c r="G375" s="428">
        <f>H375</f>
        <v>5000000</v>
      </c>
      <c r="H375" s="222">
        <v>5000000</v>
      </c>
      <c r="I375" s="329">
        <v>0</v>
      </c>
      <c r="J375" s="337"/>
    </row>
    <row r="376" spans="2:10" ht="15" customHeight="1" x14ac:dyDescent="0.25">
      <c r="B376" s="341" t="s">
        <v>812</v>
      </c>
      <c r="C376" s="255" t="s">
        <v>813</v>
      </c>
      <c r="D376" s="244" t="s">
        <v>135</v>
      </c>
      <c r="E376" s="215"/>
      <c r="F376" s="215"/>
      <c r="G376" s="432">
        <v>0</v>
      </c>
      <c r="H376" s="232">
        <v>0</v>
      </c>
      <c r="I376" s="330">
        <v>0</v>
      </c>
      <c r="J376" s="129"/>
    </row>
    <row r="377" spans="2:10" ht="15" customHeight="1" x14ac:dyDescent="0.25">
      <c r="B377" s="527" t="s">
        <v>814</v>
      </c>
      <c r="C377" s="528" t="s">
        <v>815</v>
      </c>
      <c r="D377" s="550" t="s">
        <v>723</v>
      </c>
      <c r="E377" s="529" t="s">
        <v>816</v>
      </c>
      <c r="F377" s="529"/>
      <c r="G377" s="530">
        <f>H377</f>
        <v>5200000</v>
      </c>
      <c r="H377" s="531">
        <v>5200000</v>
      </c>
      <c r="I377" s="330">
        <v>0</v>
      </c>
      <c r="J377" s="129"/>
    </row>
    <row r="378" spans="2:10" ht="15" customHeight="1" x14ac:dyDescent="0.25">
      <c r="B378" s="527" t="s">
        <v>817</v>
      </c>
      <c r="C378" s="551" t="s">
        <v>818</v>
      </c>
      <c r="D378" s="529" t="s">
        <v>723</v>
      </c>
      <c r="E378" s="529" t="s">
        <v>819</v>
      </c>
      <c r="F378" s="529"/>
      <c r="G378" s="530">
        <f>H378</f>
        <v>3550000</v>
      </c>
      <c r="H378" s="531">
        <v>3550000</v>
      </c>
      <c r="I378" s="330">
        <v>0</v>
      </c>
      <c r="J378" s="129"/>
    </row>
    <row r="379" spans="2:10" ht="15" customHeight="1" x14ac:dyDescent="0.25">
      <c r="B379" s="552" t="s">
        <v>820</v>
      </c>
      <c r="C379" s="540" t="s">
        <v>821</v>
      </c>
      <c r="D379" s="529" t="s">
        <v>723</v>
      </c>
      <c r="E379" s="529" t="s">
        <v>822</v>
      </c>
      <c r="F379" s="529"/>
      <c r="G379" s="530">
        <v>4345000</v>
      </c>
      <c r="H379" s="531">
        <v>4345000</v>
      </c>
      <c r="I379" s="330">
        <v>0</v>
      </c>
      <c r="J379" s="129"/>
    </row>
    <row r="380" spans="2:10" ht="15" customHeight="1" x14ac:dyDescent="0.25">
      <c r="B380" s="397" t="s">
        <v>823</v>
      </c>
      <c r="C380" s="399" t="s">
        <v>824</v>
      </c>
      <c r="D380" s="12" t="s">
        <v>736</v>
      </c>
      <c r="E380" s="270" t="s">
        <v>737</v>
      </c>
      <c r="F380" s="12"/>
      <c r="G380" s="506">
        <v>18000000</v>
      </c>
      <c r="H380" s="319">
        <v>18000000</v>
      </c>
      <c r="I380" s="330">
        <v>0</v>
      </c>
      <c r="J380" s="129"/>
    </row>
    <row r="381" spans="2:10" ht="15" customHeight="1" x14ac:dyDescent="0.25">
      <c r="B381" s="397" t="s">
        <v>825</v>
      </c>
      <c r="C381" s="399" t="s">
        <v>826</v>
      </c>
      <c r="D381" s="12" t="s">
        <v>761</v>
      </c>
      <c r="E381" s="270" t="s">
        <v>762</v>
      </c>
      <c r="F381" s="215"/>
      <c r="G381" s="432">
        <v>1000000</v>
      </c>
      <c r="H381" s="232">
        <v>1000000</v>
      </c>
      <c r="I381" s="330">
        <v>0</v>
      </c>
      <c r="J381" s="129"/>
    </row>
    <row r="382" spans="2:10" ht="15" customHeight="1" x14ac:dyDescent="0.25">
      <c r="B382" s="397" t="s">
        <v>827</v>
      </c>
      <c r="C382" s="400" t="s">
        <v>139</v>
      </c>
      <c r="D382" s="12" t="s">
        <v>828</v>
      </c>
      <c r="E382" s="274" t="s">
        <v>829</v>
      </c>
      <c r="F382" s="53"/>
      <c r="G382" s="507">
        <v>100000</v>
      </c>
      <c r="H382" s="331">
        <v>100000</v>
      </c>
      <c r="I382" s="330">
        <v>0</v>
      </c>
      <c r="J382" s="129"/>
    </row>
    <row r="383" spans="2:10" ht="15" customHeight="1" thickBot="1" x14ac:dyDescent="0.3">
      <c r="B383" s="505"/>
      <c r="C383" s="87"/>
      <c r="D383" s="90"/>
      <c r="E383" s="22"/>
      <c r="F383" s="89"/>
      <c r="G383" s="426"/>
      <c r="H383" s="51"/>
      <c r="I383" s="210">
        <v>0</v>
      </c>
      <c r="J383" s="136"/>
    </row>
    <row r="384" spans="2:10" ht="27" customHeight="1" thickBot="1" x14ac:dyDescent="0.3">
      <c r="B384" s="509" t="s">
        <v>140</v>
      </c>
      <c r="C384" s="510" t="s">
        <v>141</v>
      </c>
      <c r="D384" s="93"/>
      <c r="E384" s="93"/>
      <c r="F384" s="94"/>
      <c r="G384" s="423">
        <f>SUM(G385:G385)</f>
        <v>0</v>
      </c>
      <c r="H384" s="39">
        <f>SUM(H385:H385)</f>
        <v>0</v>
      </c>
      <c r="I384" s="40">
        <f>SUM(I385:I385)</f>
        <v>0</v>
      </c>
      <c r="J384" s="146"/>
    </row>
    <row r="385" spans="2:10" ht="15" customHeight="1" thickBot="1" x14ac:dyDescent="0.3">
      <c r="B385" s="515"/>
      <c r="C385" s="511" t="s">
        <v>142</v>
      </c>
      <c r="D385" s="150"/>
      <c r="E385" s="8"/>
      <c r="F385" s="162"/>
      <c r="G385" s="508">
        <f>H385+I385</f>
        <v>0</v>
      </c>
      <c r="H385" s="163">
        <v>0</v>
      </c>
      <c r="I385" s="164">
        <v>0</v>
      </c>
      <c r="J385" s="165"/>
    </row>
    <row r="386" spans="2:10" ht="15" customHeight="1" thickBot="1" x14ac:dyDescent="0.3">
      <c r="B386" s="516" t="s">
        <v>143</v>
      </c>
      <c r="C386" s="436" t="s">
        <v>144</v>
      </c>
      <c r="D386" s="93"/>
      <c r="E386" s="95"/>
      <c r="F386" s="96"/>
      <c r="G386" s="423">
        <f>SUM(G387:G391)</f>
        <v>485000000</v>
      </c>
      <c r="H386" s="39">
        <f>SUM(H387:H391)</f>
        <v>485000000</v>
      </c>
      <c r="I386" s="40">
        <f>SUM(I387:I387)</f>
        <v>0</v>
      </c>
      <c r="J386" s="146"/>
    </row>
    <row r="387" spans="2:10" ht="15" customHeight="1" x14ac:dyDescent="0.25">
      <c r="B387" s="517" t="s">
        <v>145</v>
      </c>
      <c r="C387" s="512" t="s">
        <v>146</v>
      </c>
      <c r="D387" s="97"/>
      <c r="E387" s="98"/>
      <c r="F387" s="99"/>
      <c r="G387" s="425">
        <f>H387</f>
        <v>340000000</v>
      </c>
      <c r="H387" s="50">
        <v>340000000</v>
      </c>
      <c r="I387" s="100">
        <v>0</v>
      </c>
      <c r="J387" s="166"/>
    </row>
    <row r="388" spans="2:10" ht="15" customHeight="1" x14ac:dyDescent="0.25">
      <c r="B388" s="396" t="s">
        <v>147</v>
      </c>
      <c r="C388" s="513" t="s">
        <v>22</v>
      </c>
      <c r="D388" s="70"/>
      <c r="E388" s="12"/>
      <c r="F388" s="22"/>
      <c r="G388" s="426">
        <f>H388</f>
        <v>145000000</v>
      </c>
      <c r="H388" s="49">
        <v>145000000</v>
      </c>
      <c r="I388" s="24">
        <v>0</v>
      </c>
      <c r="J388" s="167"/>
    </row>
    <row r="389" spans="2:10" ht="15" customHeight="1" x14ac:dyDescent="0.25">
      <c r="B389" s="396" t="s">
        <v>148</v>
      </c>
      <c r="C389" s="484" t="s">
        <v>247</v>
      </c>
      <c r="D389" s="89"/>
      <c r="E389" s="101"/>
      <c r="F389" s="101"/>
      <c r="G389" s="426">
        <v>0</v>
      </c>
      <c r="H389" s="49">
        <v>0</v>
      </c>
      <c r="I389" s="24"/>
      <c r="J389" s="167"/>
    </row>
    <row r="390" spans="2:10" ht="15" customHeight="1" x14ac:dyDescent="0.25">
      <c r="B390" s="396" t="s">
        <v>149</v>
      </c>
      <c r="C390" s="484" t="s">
        <v>248</v>
      </c>
      <c r="D390" s="89"/>
      <c r="E390" s="101"/>
      <c r="F390" s="101"/>
      <c r="G390" s="426">
        <v>0</v>
      </c>
      <c r="H390" s="49">
        <v>0</v>
      </c>
      <c r="I390" s="24"/>
      <c r="J390" s="167"/>
    </row>
    <row r="391" spans="2:10" ht="15" customHeight="1" thickBot="1" x14ac:dyDescent="0.3">
      <c r="B391" s="517"/>
      <c r="C391" s="512"/>
      <c r="D391" s="97"/>
      <c r="E391" s="98"/>
      <c r="F391" s="99"/>
      <c r="G391" s="519"/>
      <c r="H391" s="102"/>
      <c r="I391" s="100"/>
      <c r="J391" s="167"/>
    </row>
    <row r="392" spans="2:10" ht="15" customHeight="1" thickBot="1" x14ac:dyDescent="0.3">
      <c r="B392" s="518"/>
      <c r="C392" s="514" t="s">
        <v>150</v>
      </c>
      <c r="D392" s="103"/>
      <c r="E392" s="103"/>
      <c r="F392" s="104"/>
      <c r="G392" s="520">
        <f>G21+G53+G301+G384+G386+G266</f>
        <v>1436826083</v>
      </c>
      <c r="H392" s="30">
        <f>H21+H53+H301+H384+H386+H266</f>
        <v>1134453874</v>
      </c>
      <c r="I392" s="105">
        <f>I21+I53+I302+I384+I386</f>
        <v>302372209</v>
      </c>
      <c r="J392" s="143"/>
    </row>
    <row r="393" spans="2:10" ht="15" customHeight="1" thickBot="1" x14ac:dyDescent="0.3">
      <c r="B393" s="443"/>
      <c r="C393" s="437" t="s">
        <v>151</v>
      </c>
      <c r="D393" s="106"/>
      <c r="E393" s="106"/>
      <c r="F393" s="107"/>
      <c r="G393" s="424">
        <f>G15</f>
        <v>1437225099</v>
      </c>
      <c r="H393" s="44">
        <f>G6</f>
        <v>1134852890</v>
      </c>
      <c r="I393" s="45">
        <f>G14</f>
        <v>302372209</v>
      </c>
      <c r="J393" s="147"/>
    </row>
    <row r="394" spans="2:10" ht="15" customHeight="1" thickBot="1" x14ac:dyDescent="0.3">
      <c r="B394" s="168"/>
      <c r="C394" s="108"/>
      <c r="D394" s="109"/>
      <c r="E394" s="109"/>
      <c r="F394" s="109"/>
      <c r="G394" s="521"/>
      <c r="H394" s="110"/>
      <c r="I394" s="110"/>
      <c r="J394" s="169"/>
    </row>
    <row r="395" spans="2:10" ht="15" customHeight="1" thickBot="1" x14ac:dyDescent="0.3">
      <c r="B395" s="111" t="s">
        <v>152</v>
      </c>
      <c r="C395" s="112" t="s">
        <v>834</v>
      </c>
      <c r="D395" s="113"/>
      <c r="E395" s="114"/>
      <c r="F395" s="115"/>
      <c r="G395" s="410">
        <f>G393-G392</f>
        <v>399016</v>
      </c>
      <c r="H395" s="116">
        <f>H393-H392</f>
        <v>399016</v>
      </c>
      <c r="I395" s="117">
        <f>I393-I392</f>
        <v>0</v>
      </c>
      <c r="J395" s="170"/>
    </row>
    <row r="396" spans="2:10" ht="15" customHeight="1" thickBot="1" x14ac:dyDescent="0.3">
      <c r="B396" s="171"/>
      <c r="C396" s="172"/>
      <c r="D396" s="173"/>
      <c r="E396" s="174"/>
      <c r="F396" s="175"/>
      <c r="G396" s="522">
        <f>H396</f>
        <v>0</v>
      </c>
      <c r="H396" s="176">
        <v>0</v>
      </c>
      <c r="I396" s="177">
        <f>I395-I394</f>
        <v>0</v>
      </c>
      <c r="J396" s="178"/>
    </row>
    <row r="397" spans="2:10" ht="15" customHeight="1" x14ac:dyDescent="0.25"/>
    <row r="398" spans="2:10" ht="15" customHeight="1" x14ac:dyDescent="0.25">
      <c r="C398" s="119" t="s">
        <v>830</v>
      </c>
      <c r="H398" s="122"/>
    </row>
    <row r="399" spans="2:10" ht="15" customHeight="1" x14ac:dyDescent="0.25">
      <c r="H399" s="122"/>
    </row>
    <row r="400" spans="2:10" ht="15" customHeight="1" x14ac:dyDescent="0.25">
      <c r="C400" s="119" t="s">
        <v>260</v>
      </c>
      <c r="E400" s="208" t="s">
        <v>249</v>
      </c>
      <c r="H400" s="209" t="s">
        <v>250</v>
      </c>
    </row>
    <row r="401" spans="3:10" ht="15" customHeight="1" x14ac:dyDescent="0.25">
      <c r="C401" s="119" t="s">
        <v>251</v>
      </c>
      <c r="E401" s="119"/>
      <c r="F401" s="572" t="s">
        <v>261</v>
      </c>
      <c r="G401" s="573"/>
      <c r="I401" s="574" t="s">
        <v>262</v>
      </c>
      <c r="J401" s="573"/>
    </row>
    <row r="402" spans="3:10" ht="15" customHeight="1" x14ac:dyDescent="0.25">
      <c r="C402" s="119" t="s">
        <v>831</v>
      </c>
      <c r="F402" s="573"/>
      <c r="G402" s="573"/>
      <c r="H402" s="124"/>
      <c r="I402" s="573"/>
      <c r="J402" s="573"/>
    </row>
    <row r="403" spans="3:10" x14ac:dyDescent="0.25">
      <c r="H403" s="125"/>
    </row>
    <row r="405" spans="3:10" x14ac:dyDescent="0.25">
      <c r="H405" s="123"/>
    </row>
    <row r="406" spans="3:10" x14ac:dyDescent="0.25">
      <c r="H406" s="125"/>
    </row>
    <row r="408" spans="3:10" x14ac:dyDescent="0.25">
      <c r="H408" s="123"/>
    </row>
  </sheetData>
  <mergeCells count="6">
    <mergeCell ref="F401:G402"/>
    <mergeCell ref="I401:J402"/>
    <mergeCell ref="B1:J1"/>
    <mergeCell ref="C18:J18"/>
    <mergeCell ref="C19:G19"/>
    <mergeCell ref="H19:J19"/>
  </mergeCells>
  <phoneticPr fontId="20" type="noConversion"/>
  <pageMargins left="0.70866141732283472" right="0.51181102362204722" top="0.39370078740157483" bottom="0.39370078740157483" header="0.11811023622047245" footer="0.11811023622047245"/>
  <pageSetup paperSize="9" scale="86" orientation="landscape" r:id="rId1"/>
  <headerFooter>
    <oddHeader>&amp;CInvestiční plán 2017</oddHeader>
    <oddFooter>Stránka &amp;P z &amp;N</oddFooter>
  </headerFooter>
  <rowBreaks count="2" manualBreakCount="2">
    <brk id="37" max="16383" man="1"/>
    <brk id="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tabSelected="1" workbookViewId="0">
      <selection activeCell="B16" sqref="B16"/>
    </sheetView>
  </sheetViews>
  <sheetFormatPr defaultRowHeight="15" x14ac:dyDescent="0.25"/>
  <cols>
    <col min="2" max="2" width="9.5703125" customWidth="1"/>
    <col min="3" max="3" width="47.85546875" customWidth="1"/>
    <col min="7" max="7" width="14.5703125" customWidth="1"/>
    <col min="8" max="8" width="11.140625" customWidth="1"/>
  </cols>
  <sheetData>
    <row r="1" spans="2:10" ht="15" customHeight="1" thickBot="1" x14ac:dyDescent="0.3">
      <c r="B1" s="140" t="s">
        <v>6</v>
      </c>
      <c r="C1" s="141" t="s">
        <v>7</v>
      </c>
      <c r="D1" s="142"/>
      <c r="E1" s="29"/>
      <c r="F1" s="29"/>
      <c r="G1" s="30"/>
      <c r="H1" s="30"/>
      <c r="I1" s="30"/>
      <c r="J1" s="143"/>
    </row>
    <row r="2" spans="2:10" ht="15" customHeight="1" thickBot="1" x14ac:dyDescent="0.3">
      <c r="B2" s="144"/>
      <c r="C2" s="577" t="s">
        <v>856</v>
      </c>
      <c r="D2" s="578"/>
      <c r="E2" s="579"/>
      <c r="F2" s="579"/>
      <c r="G2" s="579"/>
      <c r="H2" s="579"/>
      <c r="I2" s="579"/>
      <c r="J2" s="580"/>
    </row>
    <row r="3" spans="2:10" ht="15" customHeight="1" thickBot="1" x14ac:dyDescent="0.3">
      <c r="B3" s="144"/>
      <c r="C3" s="578" t="s">
        <v>8</v>
      </c>
      <c r="D3" s="578"/>
      <c r="E3" s="581"/>
      <c r="F3" s="581"/>
      <c r="G3" s="582"/>
      <c r="H3" s="583" t="s">
        <v>9</v>
      </c>
      <c r="I3" s="583"/>
      <c r="J3" s="584"/>
    </row>
    <row r="4" spans="2:10" ht="42.75" customHeight="1" thickBot="1" x14ac:dyDescent="0.3">
      <c r="B4" s="144"/>
      <c r="C4" s="435" t="s">
        <v>10</v>
      </c>
      <c r="D4" s="31" t="s">
        <v>11</v>
      </c>
      <c r="E4" s="32" t="s">
        <v>12</v>
      </c>
      <c r="F4" s="33" t="s">
        <v>13</v>
      </c>
      <c r="G4" s="422" t="s">
        <v>14</v>
      </c>
      <c r="H4" s="34" t="s">
        <v>15</v>
      </c>
      <c r="I4" s="35" t="s">
        <v>16</v>
      </c>
      <c r="J4" s="145" t="s">
        <v>17</v>
      </c>
    </row>
    <row r="6" spans="2:10" ht="15" customHeight="1" x14ac:dyDescent="0.25">
      <c r="B6" s="539" t="s">
        <v>729</v>
      </c>
      <c r="C6" s="545" t="s">
        <v>733</v>
      </c>
      <c r="D6" s="529" t="s">
        <v>723</v>
      </c>
      <c r="E6" s="546" t="s">
        <v>154</v>
      </c>
      <c r="F6" s="547"/>
      <c r="G6" s="548">
        <v>1600000</v>
      </c>
      <c r="H6" s="570">
        <v>1600000</v>
      </c>
      <c r="I6" s="210"/>
      <c r="J6" s="136"/>
    </row>
    <row r="7" spans="2:10" ht="15" customHeight="1" x14ac:dyDescent="0.25">
      <c r="B7" s="527" t="s">
        <v>814</v>
      </c>
      <c r="C7" s="528" t="s">
        <v>815</v>
      </c>
      <c r="D7" s="550" t="s">
        <v>723</v>
      </c>
      <c r="E7" s="529" t="s">
        <v>816</v>
      </c>
      <c r="F7" s="529"/>
      <c r="G7" s="530">
        <v>7200000</v>
      </c>
      <c r="H7" s="558">
        <v>7200000</v>
      </c>
      <c r="I7" s="330"/>
      <c r="J7" s="129"/>
    </row>
    <row r="8" spans="2:10" ht="15" customHeight="1" x14ac:dyDescent="0.25">
      <c r="B8" s="527"/>
      <c r="C8" s="561" t="s">
        <v>857</v>
      </c>
      <c r="D8" s="550"/>
      <c r="E8" s="529"/>
      <c r="F8" s="529"/>
      <c r="G8" s="530">
        <v>5200000</v>
      </c>
      <c r="H8" s="558">
        <v>5200000</v>
      </c>
      <c r="I8" s="330"/>
      <c r="J8" s="129"/>
    </row>
    <row r="9" spans="2:10" ht="15" customHeight="1" x14ac:dyDescent="0.25">
      <c r="B9" s="527" t="s">
        <v>817</v>
      </c>
      <c r="C9" s="551" t="s">
        <v>845</v>
      </c>
      <c r="D9" s="529" t="s">
        <v>723</v>
      </c>
      <c r="E9" s="529" t="s">
        <v>819</v>
      </c>
      <c r="F9" s="529"/>
      <c r="G9" s="530">
        <v>3550000</v>
      </c>
      <c r="H9" s="558">
        <v>3550000</v>
      </c>
      <c r="I9" s="330"/>
      <c r="J9" s="129"/>
    </row>
    <row r="10" spans="2:10" ht="15" customHeight="1" x14ac:dyDescent="0.25">
      <c r="B10" s="527"/>
      <c r="C10" s="528" t="s">
        <v>847</v>
      </c>
      <c r="D10" s="529" t="s">
        <v>723</v>
      </c>
      <c r="E10" s="529" t="s">
        <v>852</v>
      </c>
      <c r="F10" s="529"/>
      <c r="G10" s="530">
        <v>500000</v>
      </c>
      <c r="H10" s="558">
        <v>500000</v>
      </c>
      <c r="I10" s="230"/>
      <c r="J10" s="342"/>
    </row>
    <row r="11" spans="2:10" ht="15" customHeight="1" x14ac:dyDescent="0.25">
      <c r="B11" s="539"/>
      <c r="C11" s="540" t="s">
        <v>851</v>
      </c>
      <c r="D11" s="529" t="s">
        <v>723</v>
      </c>
      <c r="E11" s="529" t="s">
        <v>852</v>
      </c>
      <c r="F11" s="529"/>
      <c r="G11" s="541">
        <v>600000</v>
      </c>
      <c r="H11" s="571">
        <v>600000</v>
      </c>
      <c r="I11" s="210"/>
      <c r="J11" s="136"/>
    </row>
    <row r="12" spans="2:10" ht="15" customHeight="1" x14ac:dyDescent="0.25">
      <c r="B12" s="543"/>
      <c r="C12" s="540" t="s">
        <v>848</v>
      </c>
      <c r="D12" s="529" t="s">
        <v>723</v>
      </c>
      <c r="E12" s="529" t="s">
        <v>852</v>
      </c>
      <c r="F12" s="529"/>
      <c r="G12" s="541">
        <v>900000</v>
      </c>
      <c r="H12" s="571">
        <v>900000</v>
      </c>
      <c r="I12" s="210"/>
      <c r="J12" s="136"/>
    </row>
    <row r="13" spans="2:10" ht="15" customHeight="1" x14ac:dyDescent="0.25">
      <c r="B13" s="539"/>
      <c r="C13" s="553" t="s">
        <v>849</v>
      </c>
      <c r="D13" s="529" t="s">
        <v>723</v>
      </c>
      <c r="E13" s="529" t="s">
        <v>159</v>
      </c>
      <c r="F13" s="529"/>
      <c r="G13" s="530">
        <v>1100000</v>
      </c>
      <c r="H13" s="558">
        <v>1100000</v>
      </c>
      <c r="I13" s="210"/>
      <c r="J13" s="136"/>
    </row>
    <row r="14" spans="2:10" ht="15" customHeight="1" x14ac:dyDescent="0.25">
      <c r="B14" s="543"/>
      <c r="C14" s="540" t="s">
        <v>844</v>
      </c>
      <c r="D14" s="529" t="s">
        <v>723</v>
      </c>
      <c r="E14" s="529" t="s">
        <v>40</v>
      </c>
      <c r="F14" s="529"/>
      <c r="G14" s="541">
        <v>2000000</v>
      </c>
      <c r="H14" s="571">
        <v>2000000</v>
      </c>
      <c r="I14" s="210"/>
      <c r="J14" s="136"/>
    </row>
    <row r="15" spans="2:10" ht="15" customHeight="1" x14ac:dyDescent="0.25">
      <c r="B15" s="552" t="s">
        <v>820</v>
      </c>
      <c r="C15" s="540" t="s">
        <v>846</v>
      </c>
      <c r="D15" s="529" t="s">
        <v>723</v>
      </c>
      <c r="E15" s="529" t="s">
        <v>822</v>
      </c>
      <c r="F15" s="529"/>
      <c r="G15" s="530">
        <v>2200000</v>
      </c>
      <c r="H15" s="558">
        <v>2200000</v>
      </c>
      <c r="I15" s="330"/>
      <c r="J15" s="129"/>
    </row>
    <row r="16" spans="2:10" ht="15" customHeight="1" x14ac:dyDescent="0.25">
      <c r="B16" s="557"/>
      <c r="C16" s="553" t="s">
        <v>850</v>
      </c>
      <c r="D16" s="529" t="s">
        <v>723</v>
      </c>
      <c r="E16" s="529" t="s">
        <v>853</v>
      </c>
      <c r="F16" s="529"/>
      <c r="G16" s="530">
        <v>1500000</v>
      </c>
      <c r="H16" s="558">
        <v>1500000</v>
      </c>
      <c r="I16" s="210"/>
      <c r="J16" s="136"/>
    </row>
    <row r="17" spans="2:10" ht="15" customHeight="1" x14ac:dyDescent="0.25">
      <c r="B17" s="539"/>
      <c r="C17" s="556" t="s">
        <v>854</v>
      </c>
      <c r="D17" s="529" t="s">
        <v>723</v>
      </c>
      <c r="E17" s="529"/>
      <c r="F17" s="529"/>
      <c r="G17" s="530">
        <v>800000</v>
      </c>
      <c r="H17" s="558">
        <v>800000</v>
      </c>
      <c r="I17" s="210"/>
      <c r="J17" s="213"/>
    </row>
    <row r="18" spans="2:10" ht="15" customHeight="1" x14ac:dyDescent="0.25">
      <c r="B18" s="539"/>
      <c r="C18" s="556" t="s">
        <v>855</v>
      </c>
      <c r="D18" s="529" t="s">
        <v>723</v>
      </c>
      <c r="E18" s="529"/>
      <c r="F18" s="529"/>
      <c r="G18" s="530">
        <v>1600000</v>
      </c>
      <c r="H18" s="558">
        <v>1600000</v>
      </c>
      <c r="I18" s="210"/>
      <c r="J18" s="166"/>
    </row>
    <row r="19" spans="2:10" x14ac:dyDescent="0.25">
      <c r="B19" s="562"/>
      <c r="C19" s="568" t="s">
        <v>858</v>
      </c>
      <c r="D19" s="563"/>
      <c r="E19" s="563"/>
      <c r="F19" s="563"/>
      <c r="G19" s="569">
        <f>SUM(G6:G18)</f>
        <v>28750000</v>
      </c>
      <c r="H19" s="568"/>
      <c r="I19" s="563"/>
      <c r="J19" s="564"/>
    </row>
    <row r="20" spans="2:10" x14ac:dyDescent="0.25">
      <c r="B20" s="565"/>
      <c r="C20" s="568" t="s">
        <v>859</v>
      </c>
      <c r="D20" s="566"/>
      <c r="E20" s="566"/>
      <c r="F20" s="566"/>
      <c r="G20" s="569">
        <f>SUM(G6:G18,-G8)</f>
        <v>23550000</v>
      </c>
      <c r="H20" s="568"/>
      <c r="I20" s="566"/>
      <c r="J20" s="567"/>
    </row>
    <row r="22" spans="2:10" x14ac:dyDescent="0.25">
      <c r="G22" s="560"/>
    </row>
  </sheetData>
  <mergeCells count="3">
    <mergeCell ref="C2:J2"/>
    <mergeCell ref="C3:G3"/>
    <mergeCell ref="H3:J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Vlčková Renáta, Ing.</dc:creator>
  <cp:lastModifiedBy>Vlčková Renáta, Ing.</cp:lastModifiedBy>
  <cp:lastPrinted>2017-01-25T11:07:08Z</cp:lastPrinted>
  <dcterms:created xsi:type="dcterms:W3CDTF">2015-12-08T12:41:05Z</dcterms:created>
  <dcterms:modified xsi:type="dcterms:W3CDTF">2017-10-09T07:31:01Z</dcterms:modified>
</cp:coreProperties>
</file>