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PS\Ekonomika-Finance\OEF\Investiční plán\2019\Aktualizace INVPL\"/>
    </mc:Choice>
  </mc:AlternateContent>
  <bookViews>
    <workbookView xWindow="0" yWindow="0" windowWidth="23040" windowHeight="904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47" i="1" l="1"/>
  <c r="G381" i="1"/>
  <c r="G287" i="1" l="1"/>
  <c r="G286" i="1"/>
  <c r="G283" i="1"/>
  <c r="G11" i="1"/>
  <c r="G388" i="1"/>
  <c r="G285" i="1"/>
  <c r="G197" i="1"/>
  <c r="G29" i="1"/>
  <c r="G73" i="1"/>
  <c r="G72" i="1"/>
  <c r="G284" i="1" l="1"/>
  <c r="G99" i="1"/>
  <c r="G160" i="1"/>
  <c r="G155" i="1"/>
  <c r="G153" i="1" l="1"/>
  <c r="G380" i="1"/>
  <c r="G55" i="1"/>
  <c r="G50" i="1"/>
  <c r="G289" i="1" l="1"/>
  <c r="G231" i="1"/>
  <c r="G368" i="1" l="1"/>
  <c r="G367" i="1"/>
  <c r="G366" i="1"/>
  <c r="G352" i="1"/>
  <c r="G345" i="1"/>
  <c r="G340" i="1"/>
  <c r="G339" i="1"/>
  <c r="G338" i="1"/>
  <c r="G337" i="1"/>
  <c r="G333" i="1"/>
  <c r="G330" i="1"/>
  <c r="G329" i="1"/>
  <c r="G321" i="1"/>
  <c r="G318" i="1"/>
  <c r="G317" i="1"/>
  <c r="G316" i="1"/>
  <c r="G315" i="1"/>
  <c r="G314" i="1"/>
  <c r="G313" i="1"/>
  <c r="G312" i="1"/>
  <c r="G311" i="1"/>
  <c r="G310" i="1"/>
  <c r="G309" i="1"/>
  <c r="G308" i="1"/>
  <c r="G305" i="1"/>
  <c r="G303" i="1"/>
  <c r="G302" i="1"/>
  <c r="G299" i="1"/>
  <c r="G298" i="1"/>
  <c r="G297" i="1"/>
  <c r="G296" i="1"/>
  <c r="G282" i="1"/>
  <c r="G281" i="1"/>
  <c r="G280" i="1"/>
  <c r="G279" i="1"/>
  <c r="G278" i="1"/>
  <c r="G277" i="1"/>
  <c r="G276" i="1"/>
  <c r="G274" i="1"/>
  <c r="G272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7" i="1"/>
  <c r="G246" i="1"/>
  <c r="G245" i="1"/>
  <c r="G244" i="1"/>
  <c r="G243" i="1"/>
  <c r="G241" i="1"/>
  <c r="G240" i="1"/>
  <c r="G239" i="1"/>
  <c r="G238" i="1"/>
  <c r="G237" i="1"/>
  <c r="G236" i="1"/>
  <c r="G230" i="1"/>
  <c r="G229" i="1"/>
  <c r="G228" i="1"/>
  <c r="G226" i="1"/>
  <c r="G225" i="1"/>
  <c r="G224" i="1"/>
  <c r="G223" i="1"/>
  <c r="G219" i="1"/>
  <c r="G215" i="1"/>
  <c r="G202" i="1"/>
  <c r="G201" i="1"/>
  <c r="G193" i="1"/>
  <c r="G192" i="1"/>
  <c r="G191" i="1"/>
  <c r="G190" i="1"/>
  <c r="G189" i="1"/>
  <c r="G188" i="1"/>
  <c r="G187" i="1"/>
  <c r="G186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0" i="1"/>
  <c r="G169" i="1"/>
  <c r="G168" i="1"/>
  <c r="G167" i="1"/>
  <c r="G166" i="1"/>
  <c r="G165" i="1"/>
  <c r="G164" i="1"/>
  <c r="G162" i="1"/>
  <c r="G161" i="1"/>
  <c r="G159" i="1"/>
  <c r="G158" i="1"/>
  <c r="G157" i="1"/>
  <c r="G152" i="1"/>
  <c r="G151" i="1"/>
  <c r="G150" i="1"/>
  <c r="G148" i="1"/>
  <c r="G147" i="1"/>
  <c r="G146" i="1"/>
  <c r="G145" i="1"/>
  <c r="G144" i="1"/>
  <c r="G142" i="1"/>
  <c r="G141" i="1"/>
  <c r="G140" i="1"/>
  <c r="G139" i="1"/>
  <c r="G130" i="1"/>
  <c r="G128" i="1"/>
  <c r="G121" i="1"/>
  <c r="G120" i="1"/>
  <c r="G119" i="1"/>
  <c r="G116" i="1"/>
  <c r="G108" i="1"/>
  <c r="G105" i="1"/>
  <c r="G101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1" i="1"/>
  <c r="G70" i="1"/>
  <c r="G69" i="1"/>
  <c r="G68" i="1"/>
  <c r="G67" i="1"/>
  <c r="G66" i="1"/>
  <c r="G65" i="1"/>
  <c r="G64" i="1"/>
  <c r="G63" i="1"/>
  <c r="G62" i="1"/>
  <c r="G61" i="1"/>
  <c r="G60" i="1"/>
  <c r="G53" i="1"/>
  <c r="G48" i="1"/>
  <c r="G46" i="1"/>
  <c r="G44" i="1"/>
  <c r="G38" i="1"/>
  <c r="G27" i="1"/>
  <c r="H21" i="1"/>
  <c r="G32" i="1"/>
  <c r="G23" i="1"/>
  <c r="H320" i="1" l="1"/>
  <c r="H235" i="1" l="1"/>
  <c r="H307" i="1" l="1"/>
  <c r="H295" i="1"/>
  <c r="H59" i="1"/>
  <c r="H294" i="1" l="1"/>
  <c r="I235" i="1"/>
  <c r="G307" i="1" l="1"/>
  <c r="H214" i="1" l="1"/>
  <c r="I59" i="1" l="1"/>
  <c r="G320" i="1" l="1"/>
  <c r="H41" i="1" l="1"/>
  <c r="H377" i="1" l="1"/>
  <c r="G214" i="1" l="1"/>
  <c r="G235" i="1" l="1"/>
  <c r="H363" i="1"/>
  <c r="G378" i="1" l="1"/>
  <c r="G51" i="1"/>
  <c r="G59" i="1" l="1"/>
  <c r="G58" i="1" s="1"/>
  <c r="H328" i="1"/>
  <c r="G42" i="1"/>
  <c r="G36" i="1"/>
  <c r="G24" i="1"/>
  <c r="G295" i="1" l="1"/>
  <c r="H289" i="1"/>
  <c r="G22" i="1"/>
  <c r="G41" i="1" l="1"/>
  <c r="G377" i="1"/>
  <c r="H327" i="1"/>
  <c r="G363" i="1"/>
  <c r="G328" i="1"/>
  <c r="I289" i="1"/>
  <c r="G12" i="1" s="1"/>
  <c r="G13" i="1" s="1"/>
  <c r="I21" i="1"/>
  <c r="I35" i="1"/>
  <c r="I41" i="1"/>
  <c r="J289" i="1"/>
  <c r="H35" i="1"/>
  <c r="G6" i="1"/>
  <c r="H393" i="1" s="1"/>
  <c r="G396" i="1"/>
  <c r="G387" i="1"/>
  <c r="G386" i="1" s="1"/>
  <c r="H386" i="1"/>
  <c r="G385" i="1"/>
  <c r="G384" i="1" s="1"/>
  <c r="H384" i="1"/>
  <c r="I58" i="1" l="1"/>
  <c r="G327" i="1"/>
  <c r="H58" i="1"/>
  <c r="I20" i="1"/>
  <c r="G294" i="1"/>
  <c r="H20" i="1"/>
  <c r="G35" i="1"/>
  <c r="G21" i="1"/>
  <c r="I392" i="1" l="1"/>
  <c r="G20" i="1"/>
  <c r="G392" i="1" s="1"/>
  <c r="H392" i="1"/>
  <c r="H395" i="1" s="1"/>
  <c r="G14" i="1"/>
  <c r="G393" i="1" s="1"/>
  <c r="G395" i="1" l="1"/>
  <c r="I393" i="1"/>
  <c r="I395" i="1" s="1"/>
  <c r="I396" i="1" s="1"/>
</calcChain>
</file>

<file path=xl/sharedStrings.xml><?xml version="1.0" encoding="utf-8"?>
<sst xmlns="http://schemas.openxmlformats.org/spreadsheetml/2006/main" count="1430" uniqueCount="872">
  <si>
    <t>A.1</t>
  </si>
  <si>
    <t>Vlastní zdroje celkem:</t>
  </si>
  <si>
    <t>Zdroje</t>
  </si>
  <si>
    <t>A.2</t>
  </si>
  <si>
    <t>Cizí zdroje celkem:</t>
  </si>
  <si>
    <t>A.</t>
  </si>
  <si>
    <t>B.</t>
  </si>
  <si>
    <t>Čerpání celkem:</t>
  </si>
  <si>
    <t>Pořízení investic</t>
  </si>
  <si>
    <t>Finanční krytí investic</t>
  </si>
  <si>
    <t>Předmět plnění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</si>
  <si>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</si>
  <si>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</si>
  <si>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</si>
  <si>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</si>
  <si>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</si>
  <si>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</si>
  <si>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Zdroj cizího krytí</t>
  </si>
  <si>
    <t>1.</t>
  </si>
  <si>
    <t>Infrastruktura FNOL</t>
  </si>
  <si>
    <t>OKB</t>
  </si>
  <si>
    <t>2.IK</t>
  </si>
  <si>
    <t>areál</t>
  </si>
  <si>
    <t>LEK</t>
  </si>
  <si>
    <t>DK</t>
  </si>
  <si>
    <t>RTG</t>
  </si>
  <si>
    <t>PLIC</t>
  </si>
  <si>
    <t>STRAV</t>
  </si>
  <si>
    <t>1.2.</t>
  </si>
  <si>
    <t>KNM</t>
  </si>
  <si>
    <t>2.</t>
  </si>
  <si>
    <t>Zdravotní technika</t>
  </si>
  <si>
    <t>2.1</t>
  </si>
  <si>
    <t>NLP</t>
  </si>
  <si>
    <t>ORL</t>
  </si>
  <si>
    <t>IMUNO</t>
  </si>
  <si>
    <t>URGENT</t>
  </si>
  <si>
    <t>TO</t>
  </si>
  <si>
    <t>NCHIR</t>
  </si>
  <si>
    <t>ORTOP</t>
  </si>
  <si>
    <t>UROL</t>
  </si>
  <si>
    <t>IPCHO</t>
  </si>
  <si>
    <t>PATOL</t>
  </si>
  <si>
    <t>GEN</t>
  </si>
  <si>
    <t>2.2</t>
  </si>
  <si>
    <t>Zařízení lavážní pro HIPEC</t>
  </si>
  <si>
    <t>MIKRO</t>
  </si>
  <si>
    <t>Souprava endoskopická Olympus</t>
  </si>
  <si>
    <t>2.3.</t>
  </si>
  <si>
    <t>OCNI</t>
  </si>
  <si>
    <t>Ventilátor plicní</t>
  </si>
  <si>
    <t>KARIM</t>
  </si>
  <si>
    <t>3.</t>
  </si>
  <si>
    <t>Výpočetní technika - UIT</t>
  </si>
  <si>
    <t>3.1.</t>
  </si>
  <si>
    <t>UIT</t>
  </si>
  <si>
    <t>3.2.</t>
  </si>
  <si>
    <t>Technické zhodnocení nehmotného majetku</t>
  </si>
  <si>
    <t>4.</t>
  </si>
  <si>
    <t>Ostatní investice</t>
  </si>
  <si>
    <t>4.1.</t>
  </si>
  <si>
    <t>DOPR</t>
  </si>
  <si>
    <t>5.</t>
  </si>
  <si>
    <t>Použití FRM - doplňkový zdroj financování oprav a údržby majetku</t>
  </si>
  <si>
    <t>neplánováno</t>
  </si>
  <si>
    <t>6.</t>
  </si>
  <si>
    <t>Investiční program dlouhodobý</t>
  </si>
  <si>
    <t>6.1.</t>
  </si>
  <si>
    <t>Rekonstrukce hlavní budovy Franz Josef (9765)</t>
  </si>
  <si>
    <t>6.3.</t>
  </si>
  <si>
    <t>6.4.</t>
  </si>
  <si>
    <t>Čerpání celkem</t>
  </si>
  <si>
    <t>Limit FRM</t>
  </si>
  <si>
    <t>7.</t>
  </si>
  <si>
    <t>FNOL</t>
  </si>
  <si>
    <t>1.1.3</t>
  </si>
  <si>
    <t>1.IK</t>
  </si>
  <si>
    <t>1.1.10</t>
  </si>
  <si>
    <t>ORT</t>
  </si>
  <si>
    <t>1.2.42.</t>
  </si>
  <si>
    <t>1.2.48</t>
  </si>
  <si>
    <t>1.3.</t>
  </si>
  <si>
    <t>1.3.1.</t>
  </si>
  <si>
    <t>FJ</t>
  </si>
  <si>
    <t>COSS</t>
  </si>
  <si>
    <t>PORGYN</t>
  </si>
  <si>
    <t>SOUD</t>
  </si>
  <si>
    <t>2.2.31</t>
  </si>
  <si>
    <t>2.2.36</t>
  </si>
  <si>
    <t>2.3.119</t>
  </si>
  <si>
    <t>2.4.</t>
  </si>
  <si>
    <t>PCHIR</t>
  </si>
  <si>
    <t>1.4.5.</t>
  </si>
  <si>
    <t>SW - majetek</t>
  </si>
  <si>
    <t>PROVOZ</t>
  </si>
  <si>
    <t>HOK</t>
  </si>
  <si>
    <t>Národní telemedicínské centrum - NTMC</t>
  </si>
  <si>
    <t>Tkáňová banka</t>
  </si>
  <si>
    <t>Odpovídá:</t>
  </si>
  <si>
    <t>Schválil:</t>
  </si>
  <si>
    <t>4.1.33.</t>
  </si>
  <si>
    <t xml:space="preserve">Zpracoval: </t>
  </si>
  <si>
    <t>SÚ centrální endoskopie/JIP 1.IK - pozastávky</t>
  </si>
  <si>
    <t>KTVL</t>
  </si>
  <si>
    <t>1IK</t>
  </si>
  <si>
    <t>IL-52</t>
  </si>
  <si>
    <t>3IK</t>
  </si>
  <si>
    <t>Technické zhodnocení staveb</t>
  </si>
  <si>
    <t>1.3.4.</t>
  </si>
  <si>
    <t>1.3.5.</t>
  </si>
  <si>
    <t>1.3.10.</t>
  </si>
  <si>
    <t>1.3.11.</t>
  </si>
  <si>
    <t>1.3.13.</t>
  </si>
  <si>
    <t>1.3.15.</t>
  </si>
  <si>
    <t>1.3.16.</t>
  </si>
  <si>
    <t>NOVO</t>
  </si>
  <si>
    <t>ONK</t>
  </si>
  <si>
    <t>1CHIR</t>
  </si>
  <si>
    <t>Ventilátor vysokofrekvenční</t>
  </si>
  <si>
    <t>KCHIR</t>
  </si>
  <si>
    <t>2IK</t>
  </si>
  <si>
    <t>2.2.69.</t>
  </si>
  <si>
    <t>2.2.77.</t>
  </si>
  <si>
    <t>Mobilní přístroj pro aerosolovou dezinfekci vnitřního ovzduší a povrchů</t>
  </si>
  <si>
    <t>ONH</t>
  </si>
  <si>
    <t>2.2.80.</t>
  </si>
  <si>
    <t>Lůžko nemocniční resusccitační</t>
  </si>
  <si>
    <t>NIP</t>
  </si>
  <si>
    <t>2.2.81.</t>
  </si>
  <si>
    <t>Matrace antidekubitní aktivní - 3.st</t>
  </si>
  <si>
    <t>2.2.82.</t>
  </si>
  <si>
    <t>2.2.83.</t>
  </si>
  <si>
    <t>Monitor FF - EKG, SpO2, TK inv. a neinv., IABP, CVT, ICP, ETCO2, TT+centrála</t>
  </si>
  <si>
    <t>2.2.87.</t>
  </si>
  <si>
    <t>2.2.90.</t>
  </si>
  <si>
    <t>Monitor transportní</t>
  </si>
  <si>
    <t>Resuscitační stolek</t>
  </si>
  <si>
    <t>2.2.93.</t>
  </si>
  <si>
    <t>Vyplachovač podložních mís</t>
  </si>
  <si>
    <t>2.2.96.</t>
  </si>
  <si>
    <t>Mobilní zvedací systém</t>
  </si>
  <si>
    <t>EKG dvanáctisvodové</t>
  </si>
  <si>
    <t>2.3.203.</t>
  </si>
  <si>
    <t>Mikroskop operační</t>
  </si>
  <si>
    <t>2.3.208.</t>
  </si>
  <si>
    <t>2CHIR</t>
  </si>
  <si>
    <t>Laboratorní lednice</t>
  </si>
  <si>
    <t>NEUR</t>
  </si>
  <si>
    <t>2.3.271.</t>
  </si>
  <si>
    <t>Svářečka hadiček přenosná pro odběrový box</t>
  </si>
  <si>
    <t>NIT</t>
  </si>
  <si>
    <t>3.2.20.</t>
  </si>
  <si>
    <t>Zálohovací systémy</t>
  </si>
  <si>
    <t>3.3.</t>
  </si>
  <si>
    <t xml:space="preserve">UIT -  Dlouhodobé zabezpečení  IT infrastruktury </t>
  </si>
  <si>
    <t>3.3.1.</t>
  </si>
  <si>
    <t>3.3.4.</t>
  </si>
  <si>
    <t>3.3.5.</t>
  </si>
  <si>
    <t>3.3.7.</t>
  </si>
  <si>
    <t>IL-31</t>
  </si>
  <si>
    <t>4.2.</t>
  </si>
  <si>
    <t>4.2.15.</t>
  </si>
  <si>
    <t>OE</t>
  </si>
  <si>
    <t>4.2.21.</t>
  </si>
  <si>
    <t>4.2.34.</t>
  </si>
  <si>
    <t>OOU</t>
  </si>
  <si>
    <t>D2</t>
  </si>
  <si>
    <t>4.3.</t>
  </si>
  <si>
    <t>4.3.1.</t>
  </si>
  <si>
    <t>4.3.3.</t>
  </si>
  <si>
    <t>3 IK</t>
  </si>
  <si>
    <t>1 CHIR</t>
  </si>
  <si>
    <t>4.3.8.</t>
  </si>
  <si>
    <t>Ing. Renata Vlčková - referentka OPP</t>
  </si>
  <si>
    <t>OSB</t>
  </si>
  <si>
    <t>OMU</t>
  </si>
  <si>
    <t>IROP - Onkogynekologie</t>
  </si>
  <si>
    <t>IROP - Návazná péče</t>
  </si>
  <si>
    <t>FJ / příprava PD - studie na logistiku budovy</t>
  </si>
  <si>
    <t>1.3.17.</t>
  </si>
  <si>
    <t>2.2.101.</t>
  </si>
  <si>
    <t>Chladnička na uchovávání krevních vzorků</t>
  </si>
  <si>
    <t>2.2.102.</t>
  </si>
  <si>
    <t>Chladnička na odpočítávání krve 300l</t>
  </si>
  <si>
    <t>IROP ONK</t>
  </si>
  <si>
    <t>Sušárna laboratorní</t>
  </si>
  <si>
    <t>Desinfektor podložních mís</t>
  </si>
  <si>
    <t>2.3.288.</t>
  </si>
  <si>
    <t>Generátor elektrochirurgický vč. pokročilé bipolární koaguace</t>
  </si>
  <si>
    <t>3.2.22.</t>
  </si>
  <si>
    <t>3.2.25.</t>
  </si>
  <si>
    <t>Generační obměna serverů</t>
  </si>
  <si>
    <t>VDI - virtualizace desktopů</t>
  </si>
  <si>
    <t>MDM - mobile device management</t>
  </si>
  <si>
    <t>Výměna protipožárních dveří v kolektoru</t>
  </si>
  <si>
    <t>4.2.52.</t>
  </si>
  <si>
    <t>Tísňový signalizační systém náramkový</t>
  </si>
  <si>
    <t>IL-99</t>
  </si>
  <si>
    <t>4.2.57.</t>
  </si>
  <si>
    <t>Výměna dveří za automatizované</t>
  </si>
  <si>
    <t>4.2.58.</t>
  </si>
  <si>
    <t>Zřízení hygienického zařízení v šatně zaměstnanců</t>
  </si>
  <si>
    <t>4.2.60.</t>
  </si>
  <si>
    <t>D1</t>
  </si>
  <si>
    <t>4.2.61.</t>
  </si>
  <si>
    <t>3IK, OKB</t>
  </si>
  <si>
    <t>Rekonstrukce topného kanálu k budově L</t>
  </si>
  <si>
    <t>AREÁL</t>
  </si>
  <si>
    <t>4.2.63.</t>
  </si>
  <si>
    <t>4.2.66.</t>
  </si>
  <si>
    <t>4.2.67.</t>
  </si>
  <si>
    <t>4.2.68.</t>
  </si>
  <si>
    <t>4.2.69.</t>
  </si>
  <si>
    <t>Odstranění revizních závad na med. plynech "A"</t>
  </si>
  <si>
    <t>A</t>
  </si>
  <si>
    <t>Repase stativů+revizní závady OP</t>
  </si>
  <si>
    <t>Monitorování výtahovové techniky</t>
  </si>
  <si>
    <t>Areál</t>
  </si>
  <si>
    <t>Služební výtahy-ovládání zam.kartami</t>
  </si>
  <si>
    <t>4.2.82.</t>
  </si>
  <si>
    <t>Ing. Tomáš Uvízl                     Ekonomický náměstek</t>
  </si>
  <si>
    <t>2.2.118.</t>
  </si>
  <si>
    <t>2.2.119.</t>
  </si>
  <si>
    <t>2.2.120.</t>
  </si>
  <si>
    <t>2.2.124.</t>
  </si>
  <si>
    <t>2.2.125.</t>
  </si>
  <si>
    <t>2.2.126.</t>
  </si>
  <si>
    <t>2.2.127.</t>
  </si>
  <si>
    <t>2.2.129.</t>
  </si>
  <si>
    <t>2.2.130.</t>
  </si>
  <si>
    <t>2.2.131.</t>
  </si>
  <si>
    <t>2.2.132.</t>
  </si>
  <si>
    <t>2.2.133.</t>
  </si>
  <si>
    <t>2.2.134.</t>
  </si>
  <si>
    <t>2.2.135.</t>
  </si>
  <si>
    <t>2.2.137.</t>
  </si>
  <si>
    <t>2.2.138.</t>
  </si>
  <si>
    <t>2.2.139.</t>
  </si>
  <si>
    <t>2.2.140.</t>
  </si>
  <si>
    <t>2.3.300.</t>
  </si>
  <si>
    <t>2.3.301.</t>
  </si>
  <si>
    <t>2.3.302.</t>
  </si>
  <si>
    <t>2.3.303.</t>
  </si>
  <si>
    <t>2.3.304.</t>
  </si>
  <si>
    <t>2.3.305.</t>
  </si>
  <si>
    <t>2.3.306.</t>
  </si>
  <si>
    <t>2.3.307.</t>
  </si>
  <si>
    <t>2.3.308.</t>
  </si>
  <si>
    <t>2.3.309.</t>
  </si>
  <si>
    <t>2.3.310.</t>
  </si>
  <si>
    <t>2.3.311.</t>
  </si>
  <si>
    <t>2.3.312.</t>
  </si>
  <si>
    <t>2.3.313.</t>
  </si>
  <si>
    <t>2.3.314.</t>
  </si>
  <si>
    <t>2.3.316.</t>
  </si>
  <si>
    <t>2.3.319.</t>
  </si>
  <si>
    <t>2.3.321.</t>
  </si>
  <si>
    <t>2.3.322.</t>
  </si>
  <si>
    <t>2.3.325.</t>
  </si>
  <si>
    <t>2.3.326.</t>
  </si>
  <si>
    <t>2.3.327.</t>
  </si>
  <si>
    <t>2.3.328.</t>
  </si>
  <si>
    <t>Radiální endobronchiální endosonografie ( vyšetřovací komplet )</t>
  </si>
  <si>
    <t xml:space="preserve">Vakuové elektrody k EKG Systém přídavný </t>
  </si>
  <si>
    <t>Ultracentrifuga</t>
  </si>
  <si>
    <t>RTG přístroj stacionární</t>
  </si>
  <si>
    <t>OČNI</t>
  </si>
  <si>
    <t>Flexibilní endoskop</t>
  </si>
  <si>
    <t>Koagulace</t>
  </si>
  <si>
    <t>Gastroskop</t>
  </si>
  <si>
    <t>Inkubátor CO2 se sníženou kyslíkovou atmosférou</t>
  </si>
  <si>
    <t>Mikroskop pro hodnocení spermiogramů</t>
  </si>
  <si>
    <t>Lůžková váha</t>
  </si>
  <si>
    <t>Vrtací systém na malé kosti pro účely rekonstrukční chirurgie</t>
  </si>
  <si>
    <t>Plynový chromatograf / hmotnostní spektrometrie</t>
  </si>
  <si>
    <t>Automat pro PCR diagnostiku neuroinfekcí</t>
  </si>
  <si>
    <t>Stolní centrifuga včetně závěsů a adapterů</t>
  </si>
  <si>
    <t>Vibrační pila  - pitevní a chirurgická, systém MSYS</t>
  </si>
  <si>
    <t>Diagnostický ultrazvuk</t>
  </si>
  <si>
    <t>Sekvenátor pro masívně paralelní sekvenaci</t>
  </si>
  <si>
    <t>Operační mikroskop</t>
  </si>
  <si>
    <t xml:space="preserve">Transportní monitor životních funkcí, kompatabilní s monitory na JIRP </t>
  </si>
  <si>
    <t>HE-1600 Network licence-fix  - SW do PC pro optickou komunikaci</t>
  </si>
  <si>
    <t>PD  - rekonstrukce 1.PP skladu potravin</t>
  </si>
  <si>
    <t>1.2.51.</t>
  </si>
  <si>
    <t>SÚ budovy P - stěhování  laboratoře HOK - pozastávka</t>
  </si>
  <si>
    <t>1.3.9.</t>
  </si>
  <si>
    <t xml:space="preserve">Antidekubitní matrace AtmosAir Plus (APMRLVG34079TFS)  </t>
  </si>
  <si>
    <t xml:space="preserve">Defibrilátor LIFEPACK 1000 </t>
  </si>
  <si>
    <t>Defibrilátor Lifepack 20</t>
  </si>
  <si>
    <t xml:space="preserve">Křeslo – lehátko Bionic therapy chair – elektricky polohovatelné s příslušenstvím </t>
  </si>
  <si>
    <t xml:space="preserve">Křeslo odběrové s elektrickým ovládáním s možností polohování během odběru a rychlé změny polohy lehu </t>
  </si>
  <si>
    <t xml:space="preserve">Lůžko nemocniční- laterální náklon s příslušenstvím </t>
  </si>
  <si>
    <t>Mixážní sprchový panel s nerezovou nebo keramickou výlevkou</t>
  </si>
  <si>
    <t xml:space="preserve">Mycí a dezinfekční automat na flexibilní endoskopy s příslušenstvím </t>
  </si>
  <si>
    <t xml:space="preserve">Sprchové křeslo CARENDO  </t>
  </si>
  <si>
    <t>Sprchový vozík CAREVO</t>
  </si>
  <si>
    <t>Transportní lehátko EMERGO nebo SPRINT s příslušenstvím</t>
  </si>
  <si>
    <t>Ultrazvukový diagnostický přístroj ALOKA s příslušenstvím</t>
  </si>
  <si>
    <t>Videoduodenoskop se širokým kanálem k ERCP</t>
  </si>
  <si>
    <t>Videogastroskop terapeutický dva pracovní kanály</t>
  </si>
  <si>
    <t>Zvedák přesunům imobilních pacientů s váhou MAXI MOVE s příslušenstvím</t>
  </si>
  <si>
    <t xml:space="preserve">Skříň k ukládání čistých podložních mís, močových lahví - sušící </t>
  </si>
  <si>
    <t>Monitory životních funkcí s příslušenstvím + centrální monitorovací stanice</t>
  </si>
  <si>
    <t>Lednice na léčiva</t>
  </si>
  <si>
    <t>Myčka a sušička na endoskopy</t>
  </si>
  <si>
    <t>Parní sterilizátor + Vacuclav</t>
  </si>
  <si>
    <t xml:space="preserve">Condylátor s registračními destičkami </t>
  </si>
  <si>
    <t>Mycí a dezinfekční  přístroj na podložní mísy</t>
  </si>
  <si>
    <t>Monitory životních  funkcí transportní</t>
  </si>
  <si>
    <t>2.2.141.</t>
  </si>
  <si>
    <t>2.2.151.</t>
  </si>
  <si>
    <t>2.2.142.</t>
  </si>
  <si>
    <t>2.2.143.</t>
  </si>
  <si>
    <t>2.2.144.</t>
  </si>
  <si>
    <t>2.2.145.</t>
  </si>
  <si>
    <t>2.2.146.</t>
  </si>
  <si>
    <t>2.2.147.</t>
  </si>
  <si>
    <t>2.2.148.</t>
  </si>
  <si>
    <t>2.2.149.</t>
  </si>
  <si>
    <t>2.2.150.</t>
  </si>
  <si>
    <t>2.2.153.</t>
  </si>
  <si>
    <t>2.2.154.</t>
  </si>
  <si>
    <t>2.2.155.</t>
  </si>
  <si>
    <t>2.2.157.</t>
  </si>
  <si>
    <t>2.2.158.</t>
  </si>
  <si>
    <t>2.2.159.</t>
  </si>
  <si>
    <t>2.2.160.</t>
  </si>
  <si>
    <t>2.2.162.</t>
  </si>
  <si>
    <t>2.2.165.</t>
  </si>
  <si>
    <t>2.2.166.</t>
  </si>
  <si>
    <t>2.2.167.</t>
  </si>
  <si>
    <t>2.2.169.</t>
  </si>
  <si>
    <t>Inkubátor transportní</t>
  </si>
  <si>
    <t>24+3</t>
  </si>
  <si>
    <t xml:space="preserve">Monitory životních funkcí vč. centrály </t>
  </si>
  <si>
    <t xml:space="preserve">Monitor mozkových funkcí </t>
  </si>
  <si>
    <t>Resuscitační přístroj</t>
  </si>
  <si>
    <t xml:space="preserve">Plicní ventilátor </t>
  </si>
  <si>
    <t xml:space="preserve">Přístroj pro podporu dýchání </t>
  </si>
  <si>
    <t>Ikterometr</t>
  </si>
  <si>
    <t xml:space="preserve">Monitor pro měření hemodynamiky </t>
  </si>
  <si>
    <t xml:space="preserve">Přístroj pro řízenou hypotermii </t>
  </si>
  <si>
    <t xml:space="preserve">Zvlhčovací kanyla </t>
  </si>
  <si>
    <t xml:space="preserve">Mobilní RTG </t>
  </si>
  <si>
    <t xml:space="preserve">Ohřívací jednotka  </t>
  </si>
  <si>
    <t xml:space="preserve">Kardiotokograf KTG  </t>
  </si>
  <si>
    <t xml:space="preserve">Vyšetřovací křeslo  </t>
  </si>
  <si>
    <t xml:space="preserve">Vyšetřovací lehátko  </t>
  </si>
  <si>
    <t xml:space="preserve">Porodní lůžko  </t>
  </si>
  <si>
    <t xml:space="preserve">ST analyzátor  </t>
  </si>
  <si>
    <t xml:space="preserve">Operační stoly </t>
  </si>
  <si>
    <t>Stůl zákrokový</t>
  </si>
  <si>
    <t>Resuscitační vozík  (1ks)</t>
  </si>
  <si>
    <t>Monitory životních funkcí  - bed side</t>
  </si>
  <si>
    <t xml:space="preserve">Transportní křeslo </t>
  </si>
  <si>
    <t xml:space="preserve">Transportní lehátko </t>
  </si>
  <si>
    <t xml:space="preserve">Tromboelastograf  (1ks) </t>
  </si>
  <si>
    <t xml:space="preserve">Rozmrazovač krevní plazmy </t>
  </si>
  <si>
    <t>2.3.329.</t>
  </si>
  <si>
    <t>2.3.330.</t>
  </si>
  <si>
    <t>2.3.331.</t>
  </si>
  <si>
    <t>2.3.332.</t>
  </si>
  <si>
    <t>2.3.333.</t>
  </si>
  <si>
    <t>2.3.334.</t>
  </si>
  <si>
    <t>2.3.335.</t>
  </si>
  <si>
    <t>2.3.336.</t>
  </si>
  <si>
    <t>2.3.337.</t>
  </si>
  <si>
    <t>2.3.338.</t>
  </si>
  <si>
    <t>2.3.339.</t>
  </si>
  <si>
    <t>2.3.340.</t>
  </si>
  <si>
    <t>2.3.341.</t>
  </si>
  <si>
    <t>2.3.342.</t>
  </si>
  <si>
    <t>2.3.343.</t>
  </si>
  <si>
    <t>2.3.344.</t>
  </si>
  <si>
    <t>2.3.345.</t>
  </si>
  <si>
    <t>2.3.346.</t>
  </si>
  <si>
    <t>2.3.347.</t>
  </si>
  <si>
    <t>2.3.348.</t>
  </si>
  <si>
    <t>2.3.349.</t>
  </si>
  <si>
    <t>2.3.350.</t>
  </si>
  <si>
    <t>2.3.351.</t>
  </si>
  <si>
    <t>2.3.352</t>
  </si>
  <si>
    <t>IROP PER</t>
  </si>
  <si>
    <t>IROP</t>
  </si>
  <si>
    <t>IROP - Perinatologie</t>
  </si>
  <si>
    <t>1.2.52.</t>
  </si>
  <si>
    <t>1.2.53.</t>
  </si>
  <si>
    <t>2.2.171.</t>
  </si>
  <si>
    <t>2.2.172.</t>
  </si>
  <si>
    <t>2.2.173.</t>
  </si>
  <si>
    <t>2.2.174.</t>
  </si>
  <si>
    <t>2.2.175.</t>
  </si>
  <si>
    <t>2.2.176.</t>
  </si>
  <si>
    <t>2.2.177.</t>
  </si>
  <si>
    <t>2.2.178.</t>
  </si>
  <si>
    <t>2.2.179.</t>
  </si>
  <si>
    <t>2.2.180.</t>
  </si>
  <si>
    <t>2.2.181.</t>
  </si>
  <si>
    <t>Gastrofibroskop přenosný</t>
  </si>
  <si>
    <t>Gastroskop dětský nasální GIF-XP 180N</t>
  </si>
  <si>
    <t>Videogastroskop - k diagnostickým a terapeutickým výkonům</t>
  </si>
  <si>
    <t>Křeslo vážící pro ↑ hmotnost</t>
  </si>
  <si>
    <t>Sonda jícnová MSC ESO Catheter</t>
  </si>
  <si>
    <t xml:space="preserve">Sprchová polohovací židle CARINO </t>
  </si>
  <si>
    <t>Stůl fyzioterapeutický pro individuální cviky s příslušenstvím</t>
  </si>
  <si>
    <t>Ventilátor OXYLOG  3000 plus</t>
  </si>
  <si>
    <t>Videokolonoskop</t>
  </si>
  <si>
    <t xml:space="preserve">pH – meter digitrapper pH-Z </t>
  </si>
  <si>
    <t>6.5.</t>
  </si>
  <si>
    <t>3.2.28.</t>
  </si>
  <si>
    <t>SW - Informační systémy 2018 - EFA mové moduly</t>
  </si>
  <si>
    <t>SW - informační systém eLearning</t>
  </si>
  <si>
    <t>SW pro IVF - náhrada za souborovou dokumentaci v Cryus</t>
  </si>
  <si>
    <t>SW pro tkáňovou banku - náhrada za Cryus</t>
  </si>
  <si>
    <t>UI</t>
  </si>
  <si>
    <t>1.2.54.</t>
  </si>
  <si>
    <t>SÚ v souvislosti s pořízením SPECT kamery  ( 2.3.319)</t>
  </si>
  <si>
    <t>UHTS</t>
  </si>
  <si>
    <t>OPS</t>
  </si>
  <si>
    <t>Modernizace a rekonst. jídelny a přemístění kantýny -pozastávka</t>
  </si>
  <si>
    <t>ELSY</t>
  </si>
  <si>
    <t>z darů</t>
  </si>
  <si>
    <t>EKG 12 svodové - původně 750 000 Kč</t>
  </si>
  <si>
    <t>Lůžko intenzivní MULTICAR s příslušenstvím + VIRTUOSO ant. matrace + motorizovaná jednotka pův. 2,7 mil. Kč</t>
  </si>
  <si>
    <t>2+2</t>
  </si>
  <si>
    <t>Lůžko nemocniční speciální ↑nosnost s příslušenstvím, s možností RTG, nosnost 540kg - 2ks, nosnost 320 kg - 2 ks</t>
  </si>
  <si>
    <t>dar- Novartis</t>
  </si>
  <si>
    <t>Investiční akce dlouhodobé</t>
  </si>
  <si>
    <t>Ostatní dlouhodobé investice</t>
  </si>
  <si>
    <t>IL-70</t>
  </si>
  <si>
    <t>IL-101</t>
  </si>
  <si>
    <t>IL-102</t>
  </si>
  <si>
    <t>Il-107</t>
  </si>
  <si>
    <t>IL-108</t>
  </si>
  <si>
    <t>IL-109</t>
  </si>
  <si>
    <t>IL-96</t>
  </si>
  <si>
    <t>IL-118</t>
  </si>
  <si>
    <t>IL-144</t>
  </si>
  <si>
    <t>IL-149</t>
  </si>
  <si>
    <t>IL-89</t>
  </si>
  <si>
    <t>IL-48</t>
  </si>
  <si>
    <t>OVEK</t>
  </si>
  <si>
    <t>IL-154</t>
  </si>
  <si>
    <t>IL-156</t>
  </si>
  <si>
    <t>IL-157</t>
  </si>
  <si>
    <t>IL-160</t>
  </si>
  <si>
    <t>IL-161</t>
  </si>
  <si>
    <t>IL-162</t>
  </si>
  <si>
    <t>IL-163</t>
  </si>
  <si>
    <t>IL-176</t>
  </si>
  <si>
    <t>IL-94</t>
  </si>
  <si>
    <t xml:space="preserve"> Investiční plán FN Olomouc na rok 2019</t>
  </si>
  <si>
    <t>PS FRM k 1.1.2019</t>
  </si>
  <si>
    <t>Investice rok 2019 - plán</t>
  </si>
  <si>
    <t xml:space="preserve">Převod rozpracovaných investic </t>
  </si>
  <si>
    <t xml:space="preserve">Potrubní pošta </t>
  </si>
  <si>
    <t>SÚ vchodové části budovy D1 - převod 2018</t>
  </si>
  <si>
    <t>SÚ vchodové části budovy D1 - požadavek 2019</t>
  </si>
  <si>
    <r>
      <t>Rekonstrukce</t>
    </r>
    <r>
      <rPr>
        <sz val="9"/>
        <rFont val="Tahoma"/>
        <family val="2"/>
        <charset val="238"/>
      </rPr>
      <t xml:space="preserve">  zákrokového sálu ORTOP </t>
    </r>
  </si>
  <si>
    <t>1.2.55.</t>
  </si>
  <si>
    <t>PD + SÚ ( okna,  schodiště, fasáda, vjezd)</t>
  </si>
  <si>
    <t>PD + SÚ ( okna,  schodiště, fasáda, vjezd) - nav. 2019</t>
  </si>
  <si>
    <t>1.2.56.</t>
  </si>
  <si>
    <t>SÚ operačního sálu č. 2</t>
  </si>
  <si>
    <t>1.2.57.</t>
  </si>
  <si>
    <t>Rozšíření dospávacího pokoje</t>
  </si>
  <si>
    <t>Zabezpečení infrastruktury 2019 - nové</t>
  </si>
  <si>
    <t>FJ / příprava PD - požadavek 2019</t>
  </si>
  <si>
    <t>SÚ budovy D2 - zřízení NIP a DIOP - převod 2018</t>
  </si>
  <si>
    <t>PD přístavba ambulance HOK - převod 2018</t>
  </si>
  <si>
    <t>SÚ přístavba ambulance HOK 1. část - požadavek 2019</t>
  </si>
  <si>
    <t>PD dětská JIRP - převod 2018</t>
  </si>
  <si>
    <t>PD - Páteřní komunikace - převod 2018</t>
  </si>
  <si>
    <t>Páteřní komunikace 1. část - navýšení 2019</t>
  </si>
  <si>
    <t>PD - Parkoviště u DK - převod 2018</t>
  </si>
  <si>
    <t>PD - Parkoviště u lékárny - převod 2018</t>
  </si>
  <si>
    <t>Zdravotní technika - rozpracované z roku 2018</t>
  </si>
  <si>
    <t>Zařízení pro navigaci biopsie prostaty s využitím fúze snímků magnetické rezonance</t>
  </si>
  <si>
    <t>Světlo operační</t>
  </si>
  <si>
    <t>Ultrasonický aspirátor</t>
  </si>
  <si>
    <t>REHAB</t>
  </si>
  <si>
    <t>KUČOCH</t>
  </si>
  <si>
    <t>KZL</t>
  </si>
  <si>
    <t>Myčka dekontaminační  (dezinfektor podložních mís) - původně 7 ks</t>
  </si>
  <si>
    <t>Ekofinisher drtič - MACELÁTORY</t>
  </si>
  <si>
    <t xml:space="preserve">Resuscitační pomůcky </t>
  </si>
  <si>
    <t>Vyhřívací podložka</t>
  </si>
  <si>
    <t>2.2.186.</t>
  </si>
  <si>
    <t>Box hlubokomrazící do -80° C</t>
  </si>
  <si>
    <t>ONKO</t>
  </si>
  <si>
    <t>2.2.189.</t>
  </si>
  <si>
    <t>Mrazící boxy do -20°C a -80°C</t>
  </si>
  <si>
    <t>2.2.190.</t>
  </si>
  <si>
    <t>Ergonomické osvětlení operačních sálů</t>
  </si>
  <si>
    <t>2.2.191.</t>
  </si>
  <si>
    <t>Lineární sonda k ultrazvuku</t>
  </si>
  <si>
    <t>2.2.192.</t>
  </si>
  <si>
    <t>Výlevka s dezinfektorem</t>
  </si>
  <si>
    <t>2.2.193.</t>
  </si>
  <si>
    <t>RTG přístroj stacionární - navýšení 2019</t>
  </si>
  <si>
    <t>KOŽNI</t>
  </si>
  <si>
    <t xml:space="preserve">Přímá digitalizace RTG pracoviště </t>
  </si>
  <si>
    <t>POR-GYN</t>
  </si>
  <si>
    <t>Kardiologická SPECT kamera s CZT dektory</t>
  </si>
  <si>
    <t>Box laminární  PET/CT - navýšení 2019</t>
  </si>
  <si>
    <t>EEG  + EKG</t>
  </si>
  <si>
    <t>Lůžka nemocniční polohovatelná + resuscitační</t>
  </si>
  <si>
    <t xml:space="preserve">Váha do přípravu cytostatik včetně příslušenství </t>
  </si>
  <si>
    <t>LED výbojka pro fluorescenční mikroskop</t>
  </si>
  <si>
    <t>EKG ergometr</t>
  </si>
  <si>
    <t>Uretroskop flexibilní</t>
  </si>
  <si>
    <t>Cytoskop flexibilní pro diagnostické výkony</t>
  </si>
  <si>
    <t>Dermatoskop</t>
  </si>
  <si>
    <t>Rehabilitační přístroj</t>
  </si>
  <si>
    <t>Holter EKG záznamová jednotka</t>
  </si>
  <si>
    <t>1+5</t>
  </si>
  <si>
    <t>Zvlhčovač pro neonatologii</t>
  </si>
  <si>
    <t>Cytocentrifuga</t>
  </si>
  <si>
    <t>Fibroskop flexibilní, diagnostický</t>
  </si>
  <si>
    <t>SW balíček VCV Cardiac Bypass Modek anestez. Přístrojům Aisys CS2</t>
  </si>
  <si>
    <t>Generátor ultrazvukový a sací systém pro terapii urolitiázy</t>
  </si>
  <si>
    <t>Koagulace argonová</t>
  </si>
  <si>
    <t>Bilinorubinmetr</t>
  </si>
  <si>
    <t>Videogastroskop</t>
  </si>
  <si>
    <t>Centrifuga</t>
  </si>
  <si>
    <t>2.3.355.</t>
  </si>
  <si>
    <t>2.3.356.</t>
  </si>
  <si>
    <t>2.3.357.</t>
  </si>
  <si>
    <t>2.3.358.</t>
  </si>
  <si>
    <t>2.3.359.</t>
  </si>
  <si>
    <t>2.3.361.</t>
  </si>
  <si>
    <t>2.3.362.</t>
  </si>
  <si>
    <t>2.3.364.</t>
  </si>
  <si>
    <t>2.3.365.</t>
  </si>
  <si>
    <t>2.3.366</t>
  </si>
  <si>
    <t>2.3.367.</t>
  </si>
  <si>
    <t>2.3.368.</t>
  </si>
  <si>
    <t>2.3.369.</t>
  </si>
  <si>
    <t>2.3.370.</t>
  </si>
  <si>
    <t>2.3.371.</t>
  </si>
  <si>
    <t>2.3.372.</t>
  </si>
  <si>
    <t>2.3.373.</t>
  </si>
  <si>
    <t>Zdravotní technika - nové kapacity 2019</t>
  </si>
  <si>
    <t>Mobilní infuzní pumpa Mini Rythmic PN + s příslušenstvím</t>
  </si>
  <si>
    <t>Spyglass s EHL</t>
  </si>
  <si>
    <t>Odsávačka splodin Cimpax C-Pure</t>
  </si>
  <si>
    <t>Komplexní monitorační systém pro ECMO</t>
  </si>
  <si>
    <t>Sterilizátor Vacuclav 24B s tiskárnou</t>
  </si>
  <si>
    <t>KÚČOCH</t>
  </si>
  <si>
    <t>Přenosné/bedside EEG + hlavice</t>
  </si>
  <si>
    <t>Elisa reader</t>
  </si>
  <si>
    <t>Skříň na chemikálie</t>
  </si>
  <si>
    <t xml:space="preserve">Oxymetry s technologií Masimo-monitorace po porodu </t>
  </si>
  <si>
    <t>Elektrodermatom</t>
  </si>
  <si>
    <t>PLAST</t>
  </si>
  <si>
    <t>Defibrilátor AED</t>
  </si>
  <si>
    <t>REHA</t>
  </si>
  <si>
    <t>Digitální pojízdný RTG</t>
  </si>
  <si>
    <t>ASK věž - realizace 2020</t>
  </si>
  <si>
    <t>Infuzní pumpa</t>
  </si>
  <si>
    <t>Systém s EKG monitorovací</t>
  </si>
  <si>
    <t>Zdravotní technika - prostá reprodukce 2019</t>
  </si>
  <si>
    <t>Břišní rozvěrač - kompletní set</t>
  </si>
  <si>
    <t>1.CHIR</t>
  </si>
  <si>
    <t>Mycí a dezinfekční automat na operační obuv</t>
  </si>
  <si>
    <t>Elektrický turniket</t>
  </si>
  <si>
    <t xml:space="preserve">Koagulační přístroj </t>
  </si>
  <si>
    <t>Echokardiografcký přístroj</t>
  </si>
  <si>
    <t>Karyotypovací kamera</t>
  </si>
  <si>
    <t>Airvo 2 nasal high flow</t>
  </si>
  <si>
    <t>Promývačka mikrotitračních plotniček</t>
  </si>
  <si>
    <t xml:space="preserve">Izolátor nukleových kyselin </t>
  </si>
  <si>
    <t>Monitor VF modulární+centrála</t>
  </si>
  <si>
    <t>Videolaryngoskop</t>
  </si>
  <si>
    <t>Monitor VF+centrála</t>
  </si>
  <si>
    <t>Spektrometrická aparatura</t>
  </si>
  <si>
    <t>Přístroj pro lymfodrenáž včetně příslušenství</t>
  </si>
  <si>
    <t>KOŽNÍ</t>
  </si>
  <si>
    <t>Dentální soupravy</t>
  </si>
  <si>
    <t>KUCOCH</t>
  </si>
  <si>
    <t>Mikromotor</t>
  </si>
  <si>
    <t>Průběžná svářečka sterilizačních obalů s tiskárnou</t>
  </si>
  <si>
    <t>LÉK</t>
  </si>
  <si>
    <t>Laboratorní váhy ke gravimetrické přípravě cytostatik</t>
  </si>
  <si>
    <t>Defibrilátor lifepack</t>
  </si>
  <si>
    <t>Mikroskop operační (bez 3D)</t>
  </si>
  <si>
    <t>UPS pro operační lampy BE062VT</t>
  </si>
  <si>
    <t>OBMI</t>
  </si>
  <si>
    <t>Lampa štěrbinová</t>
  </si>
  <si>
    <t>OČNÍ</t>
  </si>
  <si>
    <t>LED operační světlo</t>
  </si>
  <si>
    <t>Laboratorní váhy</t>
  </si>
  <si>
    <t>Nasální fibroskop</t>
  </si>
  <si>
    <t>Souprava akumulátorová ACCULAN</t>
  </si>
  <si>
    <t>Souprava SYNTHES</t>
  </si>
  <si>
    <t>Manuální rotační mikrotom</t>
  </si>
  <si>
    <t>Videobronchoskop</t>
  </si>
  <si>
    <t>Sušící skříň pro bronchoskopy</t>
  </si>
  <si>
    <t>Čtyřkomorová galvanická lázeň</t>
  </si>
  <si>
    <t>Ultrazvukový přístroj na centrálním pracovišti</t>
  </si>
  <si>
    <t>RTG C-rameno</t>
  </si>
  <si>
    <t>Horkovzdušná sušárna skla</t>
  </si>
  <si>
    <t>SOUDNÍ</t>
  </si>
  <si>
    <t>Termostat + příslušenství</t>
  </si>
  <si>
    <t>Přenosná svářečka</t>
  </si>
  <si>
    <t>TRANS</t>
  </si>
  <si>
    <t>Svářečka hadiček pro laboratoř testů slučitelnosti</t>
  </si>
  <si>
    <t>Monitory VF + upgrade centrály dat</t>
  </si>
  <si>
    <t>Update software karyotypovacích stanic</t>
  </si>
  <si>
    <t>ÚLG</t>
  </si>
  <si>
    <t>Videolaryngoskop Glidescope</t>
  </si>
  <si>
    <t>Laserový přístroj</t>
  </si>
  <si>
    <t>URO</t>
  </si>
  <si>
    <t>Pec na vypalování dentální keramiky s vakuovou pumpou</t>
  </si>
  <si>
    <t>ZUBNÍ</t>
  </si>
  <si>
    <t>Leštička s odsáváním a osvětlením pracovního prostoru</t>
  </si>
  <si>
    <t xml:space="preserve">Elektrolytická leštička </t>
  </si>
  <si>
    <t>Lineární urychlovače</t>
  </si>
  <si>
    <t>2.4.98.</t>
  </si>
  <si>
    <t>dar SIGMA OZ</t>
  </si>
  <si>
    <t>2.4.100.</t>
  </si>
  <si>
    <t>Ventilátor BiPAP</t>
  </si>
  <si>
    <t>konto darů</t>
  </si>
  <si>
    <t>2.4.126.</t>
  </si>
  <si>
    <t>3.2.30.</t>
  </si>
  <si>
    <t>Flowmon sonda</t>
  </si>
  <si>
    <t>3.2.31.</t>
  </si>
  <si>
    <t>3.2.32.</t>
  </si>
  <si>
    <t>3.2.33.</t>
  </si>
  <si>
    <t>3.2.34.</t>
  </si>
  <si>
    <t xml:space="preserve">SW pro modelace úhrad od ZP </t>
  </si>
  <si>
    <t xml:space="preserve">UIT - Převod rozpracovaných investic </t>
  </si>
  <si>
    <t>UIT - Zabezpečení infrastruktury 2019</t>
  </si>
  <si>
    <t>Kancelářská VZ na 40. tis. Kč pro rok 2018</t>
  </si>
  <si>
    <t>Snímače čárového kódu COSS</t>
  </si>
  <si>
    <t>Diskové úložiště (rozšíření NAS)</t>
  </si>
  <si>
    <t>Aktivní prvky a WiFi</t>
  </si>
  <si>
    <t>SAN switche</t>
  </si>
  <si>
    <t xml:space="preserve">RTG diagnostické stanice </t>
  </si>
  <si>
    <t>SW pro potřeby digitalizace zdravotní dokumentace</t>
  </si>
  <si>
    <t>PAM - nový personální a mzdový IS</t>
  </si>
  <si>
    <t>Integrace TÚ Zubní kliniky</t>
  </si>
  <si>
    <t>Bezpečnostní infrastruktura - převod 2018</t>
  </si>
  <si>
    <t>IL-91</t>
  </si>
  <si>
    <t>Bezpečnostní infrastruktura - navýšení 2019</t>
  </si>
  <si>
    <t>PACS</t>
  </si>
  <si>
    <t xml:space="preserve">Ostatní rozpracované investice </t>
  </si>
  <si>
    <t>Rekonstrukce osvětlení budova A</t>
  </si>
  <si>
    <t>IL-150</t>
  </si>
  <si>
    <t>Odstranění revizních závad na med. plynech "A"- 2019</t>
  </si>
  <si>
    <t xml:space="preserve">Rozmetadlo na hnojvo (posypová sůl) </t>
  </si>
  <si>
    <t>4.2.88.</t>
  </si>
  <si>
    <t>Automat na regulační poplatky</t>
  </si>
  <si>
    <t>OFI</t>
  </si>
  <si>
    <t>IL-182</t>
  </si>
  <si>
    <t>4.2.92.</t>
  </si>
  <si>
    <t>Štěpkovač</t>
  </si>
  <si>
    <t>IL-186</t>
  </si>
  <si>
    <t>4.2.95.</t>
  </si>
  <si>
    <t>Logo světelné FN na budově HOK</t>
  </si>
  <si>
    <t>OMAR</t>
  </si>
  <si>
    <t>IL-189</t>
  </si>
  <si>
    <t>OEVH</t>
  </si>
  <si>
    <t>4.2.98.</t>
  </si>
  <si>
    <t>PD rekonstrukce osvětlení v budově UZQ</t>
  </si>
  <si>
    <t>IL-192</t>
  </si>
  <si>
    <t>4.2.99.</t>
  </si>
  <si>
    <t>Úpravy technického dispečinku</t>
  </si>
  <si>
    <t>IL-193</t>
  </si>
  <si>
    <t>4.2.100.</t>
  </si>
  <si>
    <t>Klimatizace vyšetřoven s ultrazvukovým přístr. bud.C</t>
  </si>
  <si>
    <t>IL-194</t>
  </si>
  <si>
    <t>4.2.101.</t>
  </si>
  <si>
    <t>Větrání budova L - tkáňová banka</t>
  </si>
  <si>
    <t>IL-195</t>
  </si>
  <si>
    <t>4.2.103.</t>
  </si>
  <si>
    <t>Vozík pojízdný zavážecí pro konvektomaty</t>
  </si>
  <si>
    <t>4.2.104.</t>
  </si>
  <si>
    <t>Chlazení vyšetřovan na budově M2</t>
  </si>
  <si>
    <t>4.2.105.</t>
  </si>
  <si>
    <t>Chladící jednotka pro 2 chir ambulanci</t>
  </si>
  <si>
    <t>4.2.106.</t>
  </si>
  <si>
    <t>Chladící boxy pro patologii</t>
  </si>
  <si>
    <t>4.2.107.</t>
  </si>
  <si>
    <t>Chlazení Ortopedie</t>
  </si>
  <si>
    <t>4.2.108</t>
  </si>
  <si>
    <t>Skříně nerezové</t>
  </si>
  <si>
    <t>4.2.109</t>
  </si>
  <si>
    <t>OBN  - Nové inv. Položky 2019</t>
  </si>
  <si>
    <t xml:space="preserve">Sanitky </t>
  </si>
  <si>
    <t>Snímání CO v kompresorových stanicích</t>
  </si>
  <si>
    <t>Formátovací pila</t>
  </si>
  <si>
    <t>STOL</t>
  </si>
  <si>
    <t>SÚ operačních sálů laser 4</t>
  </si>
  <si>
    <t>Rekonstrukce levého křídla pro archiv</t>
  </si>
  <si>
    <t>pevnost</t>
  </si>
  <si>
    <t>Chlazení OKB</t>
  </si>
  <si>
    <t>Měření spotřeby energií</t>
  </si>
  <si>
    <t xml:space="preserve">Lapol odlučovač tuků </t>
  </si>
  <si>
    <t>Vjezdový závorový systém - převod 2018</t>
  </si>
  <si>
    <t>J2-Rek.sálů HDS,úpravy velínů, vstupu a imob. WC- převod 2018</t>
  </si>
  <si>
    <t>Vybudování unifikovaných shromaždišť odpadů - převod 2018</t>
  </si>
  <si>
    <t>Použitelné vlastní investiční zdroje roku 2019</t>
  </si>
  <si>
    <t>Použitelné cizí investiční zdroje roku 2019</t>
  </si>
  <si>
    <t>Celkové investiční zdroje roku 2019</t>
  </si>
  <si>
    <t>Analyzátor automatický, imunochemický</t>
  </si>
  <si>
    <t>Ing. Pavlína Křivková - vedoucí OEF</t>
  </si>
  <si>
    <t>Ventilátor - Evita Infinity</t>
  </si>
  <si>
    <t>3.2.12.</t>
  </si>
  <si>
    <t>3.2.35.</t>
  </si>
  <si>
    <t>3.2.36.</t>
  </si>
  <si>
    <t>3.2.37.</t>
  </si>
  <si>
    <t>3.2.38.</t>
  </si>
  <si>
    <t>3.2.39.</t>
  </si>
  <si>
    <t>3.2.40.</t>
  </si>
  <si>
    <t>3.2.41.</t>
  </si>
  <si>
    <t>3.2.42.</t>
  </si>
  <si>
    <t>3.2.43.</t>
  </si>
  <si>
    <t>3.2.44.</t>
  </si>
  <si>
    <t>4.2.110.</t>
  </si>
  <si>
    <t>4.2.111.</t>
  </si>
  <si>
    <t>4.2.112.</t>
  </si>
  <si>
    <t>4.2.113.</t>
  </si>
  <si>
    <t>4.2.114.</t>
  </si>
  <si>
    <t>4.2.115.</t>
  </si>
  <si>
    <t>4.2.116.</t>
  </si>
  <si>
    <t>4.2.117.</t>
  </si>
  <si>
    <t>2.3.374.</t>
  </si>
  <si>
    <t>2.3.375.</t>
  </si>
  <si>
    <t>2.3.376.</t>
  </si>
  <si>
    <t>2.3.377.</t>
  </si>
  <si>
    <t>2.3.378.</t>
  </si>
  <si>
    <t>2.3.379.</t>
  </si>
  <si>
    <t>2.3.380.</t>
  </si>
  <si>
    <t>2.3.381.</t>
  </si>
  <si>
    <t>2.3.382.</t>
  </si>
  <si>
    <t>2.3.383.</t>
  </si>
  <si>
    <t>2.3.384.</t>
  </si>
  <si>
    <t>2.3.385.</t>
  </si>
  <si>
    <t>2.3.386.</t>
  </si>
  <si>
    <t>2.3.387.</t>
  </si>
  <si>
    <t>2.3.388.</t>
  </si>
  <si>
    <t>2.3.389.</t>
  </si>
  <si>
    <t>2.3.390.</t>
  </si>
  <si>
    <t>2.3.391.</t>
  </si>
  <si>
    <t>2.3.392.</t>
  </si>
  <si>
    <t>2.3.393.</t>
  </si>
  <si>
    <t>2.3.394.</t>
  </si>
  <si>
    <t>2.3.395.</t>
  </si>
  <si>
    <t>2.3.396.</t>
  </si>
  <si>
    <t>2.3.397.</t>
  </si>
  <si>
    <t>2.3.398.</t>
  </si>
  <si>
    <t>2.3.399.</t>
  </si>
  <si>
    <t>2.3.400.</t>
  </si>
  <si>
    <t>2.3.401.</t>
  </si>
  <si>
    <t>2.3.402.</t>
  </si>
  <si>
    <t>2.3.403.</t>
  </si>
  <si>
    <t>2.3.404.</t>
  </si>
  <si>
    <t>2.3.405.</t>
  </si>
  <si>
    <t>2.3.406.</t>
  </si>
  <si>
    <t>2.3.407.</t>
  </si>
  <si>
    <t>2.3.408.</t>
  </si>
  <si>
    <t>2.3.409.</t>
  </si>
  <si>
    <t>2.3.410.</t>
  </si>
  <si>
    <t>2.3.411.</t>
  </si>
  <si>
    <t>2.3.412.</t>
  </si>
  <si>
    <t>2.3.413.</t>
  </si>
  <si>
    <t>2.3.414.</t>
  </si>
  <si>
    <t>2.3.415.</t>
  </si>
  <si>
    <t>2.3.416.</t>
  </si>
  <si>
    <t>2.3.417.</t>
  </si>
  <si>
    <t>2.3.418.</t>
  </si>
  <si>
    <t>2.3.419.</t>
  </si>
  <si>
    <t>SERV</t>
  </si>
  <si>
    <t>TD</t>
  </si>
  <si>
    <t>2.2.194.</t>
  </si>
  <si>
    <t>2.2.195.</t>
  </si>
  <si>
    <t>2.2.196.</t>
  </si>
  <si>
    <t>2.2.197.</t>
  </si>
  <si>
    <t>2.2.198.</t>
  </si>
  <si>
    <t>2.2.199.</t>
  </si>
  <si>
    <t>2.2.200.</t>
  </si>
  <si>
    <t>2.2.201.</t>
  </si>
  <si>
    <t>2.2.202.</t>
  </si>
  <si>
    <t>2.2.203.</t>
  </si>
  <si>
    <t>2.2.204.</t>
  </si>
  <si>
    <t>2.2.205.</t>
  </si>
  <si>
    <t>2.2.206.</t>
  </si>
  <si>
    <t>2.2.207.</t>
  </si>
  <si>
    <t>2.2.208.</t>
  </si>
  <si>
    <t>2.2.209.</t>
  </si>
  <si>
    <t xml:space="preserve">Napojení areálu Hněvotínská - převod 2018 - PD </t>
  </si>
  <si>
    <t>Napojení areálu Hněvotínská - požadavek 2019  - realizace</t>
  </si>
  <si>
    <t>Předložil:</t>
  </si>
  <si>
    <t>Ing. Vladimír Olejníček vedoucí UHTS</t>
  </si>
  <si>
    <t>Rezerva na havárie 2019</t>
  </si>
  <si>
    <t>Ostatní - dary a protiplnění</t>
  </si>
  <si>
    <t xml:space="preserve">Endoskopická technika věž EXERA s příslušentsvím a 2 gastroskopy a 2 koloskopy </t>
  </si>
  <si>
    <t>Analyzátor otoakustických emisí</t>
  </si>
  <si>
    <t>Lůžka nem. poloh.- přeřazení do neinvestičních DDHM</t>
  </si>
  <si>
    <t>Motoped rehabilitační, pohybový trainer</t>
  </si>
  <si>
    <t>SW - GDPR - systém pro centralizovaný sběr dat</t>
  </si>
  <si>
    <t>Infrastruktura pro dlouhodobé uložiště (garantovaný archív)</t>
  </si>
  <si>
    <t>UZQ - rekonstrukce jídelny a WC - převod 2017</t>
  </si>
  <si>
    <t>Instalace chlazení-VRV systém, 2.-7.NP</t>
  </si>
  <si>
    <t>Výměna chladící jednotky v bud. D1 - Angio v 1.PP</t>
  </si>
  <si>
    <t xml:space="preserve">Generel FNOL </t>
  </si>
  <si>
    <t>Parkoviště u DK - realizace 2019</t>
  </si>
  <si>
    <t>Box laminární  PET/CT - převod 2018</t>
  </si>
  <si>
    <t>Nouzový zdroj pro 3IK, umělá ledvina, lanoratoře DMP</t>
  </si>
  <si>
    <t>Chladící jednotka sevrovny v budově A</t>
  </si>
  <si>
    <t>Plynový chromatograf / hmotnostní spektrometrie - navýš. 2019</t>
  </si>
  <si>
    <t>Vjezdový závorový systém - snížení 2019</t>
  </si>
  <si>
    <t>Rezerva ve FRM - plánovaná 2019</t>
  </si>
  <si>
    <t>1.2.58.</t>
  </si>
  <si>
    <t>Dezinfektor podložních mís - převod 2018</t>
  </si>
  <si>
    <t>Dezinfektor podložních mís - navýšení 2019</t>
  </si>
  <si>
    <t>2.3.320.</t>
  </si>
  <si>
    <t>Defibrilátor AED lifepack 20E</t>
  </si>
  <si>
    <t>Elastograf Fibroskan 502 TOUCH - navýšení 2019</t>
  </si>
  <si>
    <t>Elastograf Fibroskan 502 TOUCH -převod 2018</t>
  </si>
  <si>
    <t>4.2.118.</t>
  </si>
  <si>
    <t>FIN</t>
  </si>
  <si>
    <t>2.3.420.</t>
  </si>
  <si>
    <t>Instrumentária - Síta z úspory onkogynekologie</t>
  </si>
  <si>
    <t>ORL ambulance</t>
  </si>
  <si>
    <t>4.2.18.</t>
  </si>
  <si>
    <t>WE - Výměna hořáku plynového kotle - pozastávka</t>
  </si>
  <si>
    <t>IL-115</t>
  </si>
  <si>
    <t>Zdravotní technika - bezplatné výpůjčky - pořízení z darů</t>
  </si>
  <si>
    <t>IL-80</t>
  </si>
  <si>
    <t>V Olomouci dne: 14.2. 2019</t>
  </si>
  <si>
    <t>2.2.94.</t>
  </si>
  <si>
    <t>Křeslo koupací</t>
  </si>
  <si>
    <t>2.2.95.</t>
  </si>
  <si>
    <t>Lehátko sprchovací</t>
  </si>
  <si>
    <t>PD  - rek. 1.PP skladu potravin - navýšení 2019</t>
  </si>
  <si>
    <t>Uretroskop flexibilní - navýšení 2019</t>
  </si>
  <si>
    <t>2.3.421.</t>
  </si>
  <si>
    <t>2.3.422.</t>
  </si>
  <si>
    <t>2.3.423.</t>
  </si>
  <si>
    <t>Váha laboratorní</t>
  </si>
  <si>
    <t>Svítidlo operační</t>
  </si>
  <si>
    <t>2.3.424.</t>
  </si>
  <si>
    <t>6.2.</t>
  </si>
  <si>
    <t>Lineární urychlovače na rok 2020</t>
  </si>
  <si>
    <t>MZ ISPROFIN  - Lineární urychlovače</t>
  </si>
  <si>
    <t>Ultrazvuk přenosný se 3 sondami</t>
  </si>
  <si>
    <t>4.2.119.</t>
  </si>
  <si>
    <t>Chlazení budovy D2</t>
  </si>
  <si>
    <t>4.2.120.</t>
  </si>
  <si>
    <t>TZ uzávěrů hlavního rozvodu vody</t>
  </si>
  <si>
    <t>4.2.121.</t>
  </si>
  <si>
    <t>PD úprava trafostanice TS3</t>
  </si>
  <si>
    <t>Vybudování unifikovaných shromaždišť odpadů - navýšení 2019</t>
  </si>
  <si>
    <t>CHIR</t>
  </si>
  <si>
    <t>TS3</t>
  </si>
  <si>
    <t>Odpisy  dle odpisového plánu pro rok 2019</t>
  </si>
  <si>
    <t>Příděl z HV r. 2018 - FRM</t>
  </si>
  <si>
    <t>prof. MUDr. Roman Havlík, Ph.D. Ředitel FN Olomouc</t>
  </si>
  <si>
    <t>2x poprvé 2.3.311.</t>
  </si>
  <si>
    <t>1.2.59.</t>
  </si>
  <si>
    <t>PD na sterilizaci</t>
  </si>
  <si>
    <t>Karyotypovací kamera - navýšení položky 1. Akt</t>
  </si>
  <si>
    <t>schvál. Ing. Olejníček 19.2.2019</t>
  </si>
  <si>
    <t>( bilinorubimetr pol 2.3.371 ) + další 2 ks</t>
  </si>
  <si>
    <t>zrušení pol. Přístroj bude pořízen v rámci IROP PER</t>
  </si>
  <si>
    <t>ZRUŠENO - dodáno v roce 2017</t>
  </si>
  <si>
    <r>
      <rPr>
        <strike/>
        <sz val="9"/>
        <color rgb="FFFF0000"/>
        <rFont val="Tahoma"/>
        <family val="2"/>
        <charset val="238"/>
      </rPr>
      <t>1</t>
    </r>
    <r>
      <rPr>
        <sz val="9"/>
        <rFont val="Tahoma"/>
        <family val="2"/>
        <charset val="238"/>
      </rPr>
      <t xml:space="preserve">    2</t>
    </r>
  </si>
  <si>
    <t>změna počtu ks</t>
  </si>
  <si>
    <t>změna z 4.3.2019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</si>
</sst>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Tahoma"/>
      <family val="2"/>
      <charset val="238"/>
    </font>
    <font>
      <sz val="16"/>
      <name val="Arial CE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sz val="9"/>
      <color indexed="10"/>
      <name val="Tahoma"/>
      <family val="2"/>
      <charset val="238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60"/>
      <name val="Tahoma"/>
      <family val="2"/>
      <charset val="238"/>
    </font>
    <font>
      <b/>
      <sz val="10"/>
      <name val="Arial"/>
      <family val="2"/>
      <charset val="238"/>
    </font>
    <font>
      <sz val="9"/>
      <color indexed="57"/>
      <name val="Tahoma"/>
      <family val="2"/>
      <charset val="238"/>
    </font>
    <font>
      <i/>
      <sz val="10"/>
      <name val="Tahoma"/>
      <family val="2"/>
      <charset val="238"/>
    </font>
    <font>
      <sz val="9"/>
      <color indexed="10"/>
      <name val="Tahoma"/>
      <family val="2"/>
      <charset val="238"/>
    </font>
    <font>
      <sz val="8"/>
      <name val="Calibri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 CE"/>
      <charset val="238"/>
    </font>
    <font>
      <sz val="9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14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70C0"/>
      <name val="Tahoma"/>
      <family val="2"/>
      <charset val="238"/>
    </font>
    <font>
      <sz val="11"/>
      <color rgb="FF0070C0"/>
      <name val="Calibri"/>
      <family val="2"/>
      <charset val="238"/>
    </font>
    <font>
      <sz val="9"/>
      <color rgb="FF0070C0"/>
      <name val="Tahoma"/>
      <family val="2"/>
      <charset val="238"/>
    </font>
    <font>
      <b/>
      <strike/>
      <sz val="9"/>
      <color rgb="FFFF0000"/>
      <name val="Tahoma"/>
      <family val="2"/>
      <charset val="238"/>
    </font>
    <font>
      <strike/>
      <sz val="9"/>
      <color rgb="FFFF0000"/>
      <name val="Tahoma"/>
      <family val="2"/>
      <charset val="238"/>
    </font>
    <font>
      <strike/>
      <sz val="10"/>
      <color rgb="FFFF0000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slantDashDot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868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9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0" fontId="4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4" fillId="3" borderId="14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/>
    <xf numFmtId="3" fontId="4" fillId="0" borderId="10" xfId="0" applyNumberFormat="1" applyFont="1" applyFill="1" applyBorder="1"/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3" fontId="4" fillId="0" borderId="17" xfId="0" applyNumberFormat="1" applyFont="1" applyFill="1" applyBorder="1"/>
    <xf numFmtId="0" fontId="5" fillId="4" borderId="1" xfId="0" applyFont="1" applyFill="1" applyBorder="1" applyAlignment="1">
      <alignment horizontal="center"/>
    </xf>
    <xf numFmtId="3" fontId="4" fillId="4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/>
    <xf numFmtId="0" fontId="8" fillId="5" borderId="4" xfId="0" applyFont="1" applyFill="1" applyBorder="1" applyAlignment="1">
      <alignment horizontal="center"/>
    </xf>
    <xf numFmtId="3" fontId="7" fillId="5" borderId="2" xfId="0" applyNumberFormat="1" applyFont="1" applyFill="1" applyBorder="1"/>
    <xf numFmtId="3" fontId="7" fillId="5" borderId="3" xfId="0" applyNumberFormat="1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4" xfId="0" applyFont="1" applyFill="1" applyBorder="1" applyAlignment="1">
      <alignment horizontal="center"/>
    </xf>
    <xf numFmtId="3" fontId="4" fillId="5" borderId="2" xfId="0" applyNumberFormat="1" applyFont="1" applyFill="1" applyBorder="1"/>
    <xf numFmtId="3" fontId="4" fillId="5" borderId="3" xfId="0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1" xfId="0" applyNumberFormat="1" applyFont="1" applyFill="1" applyBorder="1"/>
    <xf numFmtId="3" fontId="5" fillId="0" borderId="20" xfId="0" applyNumberFormat="1" applyFont="1" applyFill="1" applyBorder="1"/>
    <xf numFmtId="3" fontId="5" fillId="0" borderId="11" xfId="0" applyNumberFormat="1" applyFont="1" applyFill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3" fontId="4" fillId="3" borderId="1" xfId="0" applyNumberFormat="1" applyFont="1" applyFill="1" applyBorder="1"/>
    <xf numFmtId="3" fontId="4" fillId="3" borderId="3" xfId="0" applyNumberFormat="1" applyFont="1" applyFill="1" applyBorder="1"/>
    <xf numFmtId="3" fontId="5" fillId="0" borderId="8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3" fontId="7" fillId="7" borderId="2" xfId="0" applyNumberFormat="1" applyFont="1" applyFill="1" applyBorder="1"/>
    <xf numFmtId="3" fontId="7" fillId="7" borderId="3" xfId="0" applyNumberFormat="1" applyFont="1" applyFill="1" applyBorder="1"/>
    <xf numFmtId="0" fontId="4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7" borderId="3" xfId="0" applyNumberFormat="1" applyFont="1" applyFill="1" applyBorder="1"/>
    <xf numFmtId="3" fontId="5" fillId="0" borderId="9" xfId="0" applyNumberFormat="1" applyFont="1" applyBorder="1"/>
    <xf numFmtId="0" fontId="5" fillId="0" borderId="10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4" fillId="8" borderId="1" xfId="0" applyFont="1" applyFill="1" applyBorder="1"/>
    <xf numFmtId="3" fontId="5" fillId="0" borderId="8" xfId="0" applyNumberFormat="1" applyFont="1" applyBorder="1"/>
    <xf numFmtId="0" fontId="4" fillId="3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3" fontId="4" fillId="0" borderId="19" xfId="0" applyNumberFormat="1" applyFont="1" applyFill="1" applyBorder="1"/>
    <xf numFmtId="0" fontId="11" fillId="0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4" fillId="4" borderId="3" xfId="0" applyNumberFormat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0" fontId="4" fillId="2" borderId="18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4" fontId="10" fillId="0" borderId="0" xfId="0" applyNumberFormat="1" applyFont="1" applyFill="1" applyBorder="1"/>
    <xf numFmtId="4" fontId="5" fillId="0" borderId="0" xfId="0" applyNumberFormat="1" applyFont="1"/>
    <xf numFmtId="4" fontId="19" fillId="0" borderId="0" xfId="0" applyNumberFormat="1" applyFont="1"/>
    <xf numFmtId="0" fontId="4" fillId="2" borderId="25" xfId="0" applyFont="1" applyFill="1" applyBorder="1"/>
    <xf numFmtId="4" fontId="5" fillId="2" borderId="26" xfId="0" applyNumberFormat="1" applyFont="1" applyFill="1" applyBorder="1" applyAlignment="1">
      <alignment horizontal="center"/>
    </xf>
    <xf numFmtId="4" fontId="5" fillId="0" borderId="27" xfId="0" applyNumberFormat="1" applyFont="1" applyFill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>
      <alignment horizontal="center"/>
    </xf>
    <xf numFmtId="0" fontId="4" fillId="2" borderId="33" xfId="0" applyFont="1" applyFill="1" applyBorder="1"/>
    <xf numFmtId="0" fontId="4" fillId="2" borderId="33" xfId="0" applyFont="1" applyFill="1" applyBorder="1" applyAlignment="1">
      <alignment horizontal="center"/>
    </xf>
    <xf numFmtId="3" fontId="4" fillId="2" borderId="33" xfId="0" applyNumberFormat="1" applyFont="1" applyFill="1" applyBorder="1"/>
    <xf numFmtId="4" fontId="4" fillId="2" borderId="34" xfId="0" applyNumberFormat="1" applyFont="1" applyFill="1" applyBorder="1" applyAlignment="1">
      <alignment horizontal="center"/>
    </xf>
    <xf numFmtId="4" fontId="4" fillId="0" borderId="29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3" fontId="4" fillId="3" borderId="13" xfId="0" applyNumberFormat="1" applyFont="1" applyFill="1" applyBorder="1"/>
    <xf numFmtId="4" fontId="4" fillId="3" borderId="35" xfId="0" applyNumberFormat="1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4" fontId="4" fillId="4" borderId="37" xfId="0" applyNumberFormat="1" applyFont="1" applyFill="1" applyBorder="1" applyAlignment="1">
      <alignment horizontal="center"/>
    </xf>
    <xf numFmtId="0" fontId="4" fillId="0" borderId="38" xfId="0" applyFont="1" applyBorder="1"/>
    <xf numFmtId="4" fontId="4" fillId="0" borderId="26" xfId="0" applyNumberFormat="1" applyFont="1" applyBorder="1" applyAlignment="1">
      <alignment horizontal="center" vertical="center" wrapText="1"/>
    </xf>
    <xf numFmtId="4" fontId="7" fillId="5" borderId="26" xfId="0" applyNumberFormat="1" applyFont="1" applyFill="1" applyBorder="1" applyAlignment="1">
      <alignment horizontal="center"/>
    </xf>
    <xf numFmtId="4" fontId="4" fillId="5" borderId="26" xfId="0" applyNumberFormat="1" applyFont="1" applyFill="1" applyBorder="1" applyAlignment="1">
      <alignment horizontal="center"/>
    </xf>
    <xf numFmtId="0" fontId="5" fillId="0" borderId="39" xfId="0" applyFont="1" applyBorder="1"/>
    <xf numFmtId="4" fontId="4" fillId="3" borderId="3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" fontId="5" fillId="0" borderId="39" xfId="0" applyNumberFormat="1" applyFont="1" applyBorder="1" applyAlignment="1">
      <alignment horizontal="center"/>
    </xf>
    <xf numFmtId="4" fontId="4" fillId="7" borderId="37" xfId="0" applyNumberFormat="1" applyFont="1" applyFill="1" applyBorder="1" applyAlignment="1">
      <alignment horizontal="center"/>
    </xf>
    <xf numFmtId="0" fontId="5" fillId="0" borderId="29" xfId="0" applyFont="1" applyBorder="1"/>
    <xf numFmtId="4" fontId="5" fillId="0" borderId="29" xfId="0" applyNumberFormat="1" applyFont="1" applyFill="1" applyBorder="1" applyAlignment="1">
      <alignment horizontal="center"/>
    </xf>
    <xf numFmtId="4" fontId="4" fillId="8" borderId="26" xfId="0" applyNumberFormat="1" applyFont="1" applyFill="1" applyBorder="1" applyAlignment="1">
      <alignment horizontal="center"/>
    </xf>
    <xf numFmtId="4" fontId="4" fillId="8" borderId="37" xfId="0" applyNumberFormat="1" applyFont="1" applyFill="1" applyBorder="1" applyAlignment="1">
      <alignment horizontal="center"/>
    </xf>
    <xf numFmtId="4" fontId="15" fillId="0" borderId="42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0" fontId="5" fillId="0" borderId="43" xfId="0" applyFont="1" applyBorder="1"/>
    <xf numFmtId="0" fontId="5" fillId="0" borderId="15" xfId="0" applyFont="1" applyBorder="1" applyAlignment="1">
      <alignment horizontal="center"/>
    </xf>
    <xf numFmtId="3" fontId="5" fillId="0" borderId="44" xfId="0" applyNumberFormat="1" applyFont="1" applyFill="1" applyBorder="1"/>
    <xf numFmtId="3" fontId="5" fillId="0" borderId="7" xfId="0" applyNumberFormat="1" applyFont="1" applyBorder="1"/>
    <xf numFmtId="4" fontId="17" fillId="0" borderId="41" xfId="0" applyNumberFormat="1" applyFont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4" fontId="4" fillId="0" borderId="45" xfId="0" applyNumberFormat="1" applyFont="1" applyFill="1" applyBorder="1" applyAlignment="1">
      <alignment horizontal="center"/>
    </xf>
    <xf numFmtId="0" fontId="4" fillId="0" borderId="46" xfId="0" applyFont="1" applyBorder="1"/>
    <xf numFmtId="4" fontId="4" fillId="0" borderId="45" xfId="0" applyNumberFormat="1" applyFont="1" applyBorder="1" applyAlignment="1">
      <alignment horizontal="center"/>
    </xf>
    <xf numFmtId="0" fontId="5" fillId="2" borderId="37" xfId="0" applyFont="1" applyFill="1" applyBorder="1"/>
    <xf numFmtId="0" fontId="4" fillId="2" borderId="47" xfId="0" applyFont="1" applyFill="1" applyBorder="1"/>
    <xf numFmtId="0" fontId="4" fillId="2" borderId="48" xfId="0" applyFont="1" applyFill="1" applyBorder="1"/>
    <xf numFmtId="0" fontId="4" fillId="2" borderId="48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4" fontId="4" fillId="2" borderId="50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3" fontId="5" fillId="0" borderId="8" xfId="0" applyNumberFormat="1" applyFont="1" applyFill="1" applyBorder="1"/>
    <xf numFmtId="0" fontId="8" fillId="0" borderId="10" xfId="0" applyFont="1" applyBorder="1" applyAlignment="1">
      <alignment horizontal="center"/>
    </xf>
    <xf numFmtId="3" fontId="5" fillId="0" borderId="2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4" fontId="7" fillId="8" borderId="26" xfId="0" applyNumberFormat="1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4" fontId="7" fillId="7" borderId="26" xfId="0" applyNumberFormat="1" applyFont="1" applyFill="1" applyBorder="1" applyAlignment="1">
      <alignment horizontal="center"/>
    </xf>
    <xf numFmtId="0" fontId="5" fillId="0" borderId="27" xfId="0" applyFont="1" applyBorder="1"/>
    <xf numFmtId="4" fontId="5" fillId="0" borderId="42" xfId="0" applyNumberFormat="1" applyFont="1" applyBorder="1" applyAlignment="1">
      <alignment horizontal="center"/>
    </xf>
    <xf numFmtId="3" fontId="4" fillId="7" borderId="26" xfId="0" applyNumberFormat="1" applyFont="1" applyFill="1" applyBorder="1"/>
    <xf numFmtId="4" fontId="4" fillId="0" borderId="39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0" fontId="5" fillId="11" borderId="1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3" fontId="5" fillId="11" borderId="8" xfId="0" applyNumberFormat="1" applyFont="1" applyFill="1" applyBorder="1"/>
    <xf numFmtId="3" fontId="5" fillId="11" borderId="8" xfId="0" applyNumberFormat="1" applyFont="1" applyFill="1" applyBorder="1" applyAlignment="1">
      <alignment vertical="center" wrapText="1"/>
    </xf>
    <xf numFmtId="3" fontId="5" fillId="11" borderId="9" xfId="0" applyNumberFormat="1" applyFont="1" applyFill="1" applyBorder="1"/>
    <xf numFmtId="0" fontId="5" fillId="11" borderId="21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3" fontId="5" fillId="11" borderId="10" xfId="0" applyNumberFormat="1" applyFont="1" applyFill="1" applyBorder="1"/>
    <xf numFmtId="3" fontId="5" fillId="11" borderId="11" xfId="0" applyNumberFormat="1" applyFont="1" applyFill="1" applyBorder="1"/>
    <xf numFmtId="0" fontId="5" fillId="11" borderId="11" xfId="0" applyFont="1" applyFill="1" applyBorder="1" applyAlignment="1">
      <alignment wrapText="1"/>
    </xf>
    <xf numFmtId="3" fontId="5" fillId="11" borderId="11" xfId="0" applyNumberFormat="1" applyFont="1" applyFill="1" applyBorder="1" applyAlignment="1">
      <alignment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horizontal="center"/>
    </xf>
    <xf numFmtId="3" fontId="5" fillId="0" borderId="22" xfId="0" applyNumberFormat="1" applyFont="1" applyBorder="1"/>
    <xf numFmtId="0" fontId="5" fillId="11" borderId="10" xfId="2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11" borderId="11" xfId="0" applyFont="1" applyFill="1" applyBorder="1" applyAlignment="1">
      <alignment horizontal="left" wrapText="1"/>
    </xf>
    <xf numFmtId="0" fontId="21" fillId="11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wrapText="1"/>
    </xf>
    <xf numFmtId="4" fontId="5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5" fillId="11" borderId="10" xfId="0" applyFont="1" applyFill="1" applyBorder="1" applyAlignment="1">
      <alignment horizontal="left" wrapText="1"/>
    </xf>
    <xf numFmtId="3" fontId="22" fillId="0" borderId="11" xfId="0" applyNumberFormat="1" applyFont="1" applyBorder="1"/>
    <xf numFmtId="0" fontId="5" fillId="0" borderId="10" xfId="0" applyFont="1" applyBorder="1" applyAlignment="1">
      <alignment horizontal="left"/>
    </xf>
    <xf numFmtId="0" fontId="5" fillId="11" borderId="10" xfId="0" applyFont="1" applyFill="1" applyBorder="1" applyAlignment="1">
      <alignment horizontal="left"/>
    </xf>
    <xf numFmtId="0" fontId="8" fillId="11" borderId="10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22" fillId="0" borderId="22" xfId="0" applyNumberFormat="1" applyFont="1" applyBorder="1"/>
    <xf numFmtId="0" fontId="5" fillId="11" borderId="19" xfId="0" applyFont="1" applyFill="1" applyBorder="1" applyAlignment="1">
      <alignment horizontal="center"/>
    </xf>
    <xf numFmtId="0" fontId="5" fillId="0" borderId="11" xfId="0" applyNumberFormat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4" fillId="13" borderId="1" xfId="0" applyFont="1" applyFill="1" applyBorder="1" applyAlignment="1">
      <alignment wrapText="1"/>
    </xf>
    <xf numFmtId="0" fontId="4" fillId="13" borderId="3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5" fillId="0" borderId="10" xfId="0" applyNumberFormat="1" applyFont="1" applyFill="1" applyBorder="1" applyAlignment="1" applyProtection="1">
      <alignment vertical="center" wrapText="1"/>
    </xf>
    <xf numFmtId="3" fontId="5" fillId="11" borderId="21" xfId="0" applyNumberFormat="1" applyFont="1" applyFill="1" applyBorder="1"/>
    <xf numFmtId="3" fontId="5" fillId="11" borderId="22" xfId="0" applyNumberFormat="1" applyFont="1" applyFill="1" applyBorder="1"/>
    <xf numFmtId="3" fontId="5" fillId="11" borderId="51" xfId="0" applyNumberFormat="1" applyFont="1" applyFill="1" applyBorder="1"/>
    <xf numFmtId="0" fontId="5" fillId="11" borderId="11" xfId="0" applyFont="1" applyFill="1" applyBorder="1" applyAlignment="1">
      <alignment horizontal="left" vertical="top" wrapText="1"/>
    </xf>
    <xf numFmtId="0" fontId="5" fillId="11" borderId="10" xfId="0" applyFont="1" applyFill="1" applyBorder="1" applyAlignment="1">
      <alignment horizontal="center" vertical="top" wrapText="1"/>
    </xf>
    <xf numFmtId="3" fontId="5" fillId="0" borderId="0" xfId="0" applyNumberFormat="1" applyFont="1" applyBorder="1"/>
    <xf numFmtId="0" fontId="5" fillId="0" borderId="51" xfId="0" applyFont="1" applyBorder="1" applyAlignment="1">
      <alignment wrapText="1"/>
    </xf>
    <xf numFmtId="0" fontId="4" fillId="11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 wrapText="1"/>
    </xf>
    <xf numFmtId="3" fontId="5" fillId="0" borderId="9" xfId="0" applyNumberFormat="1" applyFont="1" applyBorder="1" applyAlignment="1">
      <alignment horizontal="right"/>
    </xf>
    <xf numFmtId="0" fontId="5" fillId="0" borderId="48" xfId="0" applyFont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9" fontId="4" fillId="11" borderId="58" xfId="0" applyNumberFormat="1" applyFont="1" applyFill="1" applyBorder="1"/>
    <xf numFmtId="4" fontId="5" fillId="11" borderId="27" xfId="0" applyNumberFormat="1" applyFont="1" applyFill="1" applyBorder="1" applyAlignment="1">
      <alignment horizontal="center"/>
    </xf>
    <xf numFmtId="4" fontId="5" fillId="11" borderId="29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/>
    </xf>
    <xf numFmtId="0" fontId="4" fillId="0" borderId="60" xfId="0" applyFont="1" applyFill="1" applyBorder="1"/>
    <xf numFmtId="4" fontId="4" fillId="0" borderId="50" xfId="0" applyNumberFormat="1" applyFont="1" applyFill="1" applyBorder="1" applyAlignment="1">
      <alignment horizontal="center"/>
    </xf>
    <xf numFmtId="0" fontId="4" fillId="0" borderId="58" xfId="0" applyFont="1" applyBorder="1"/>
    <xf numFmtId="0" fontId="4" fillId="0" borderId="59" xfId="0" applyFont="1" applyBorder="1"/>
    <xf numFmtId="49" fontId="4" fillId="11" borderId="63" xfId="0" applyNumberFormat="1" applyFont="1" applyFill="1" applyBorder="1"/>
    <xf numFmtId="0" fontId="5" fillId="11" borderId="29" xfId="0" applyFont="1" applyFill="1" applyBorder="1"/>
    <xf numFmtId="49" fontId="4" fillId="11" borderId="59" xfId="0" applyNumberFormat="1" applyFont="1" applyFill="1" applyBorder="1"/>
    <xf numFmtId="3" fontId="5" fillId="11" borderId="29" xfId="0" applyNumberFormat="1" applyFont="1" applyFill="1" applyBorder="1" applyAlignment="1">
      <alignment horizontal="center"/>
    </xf>
    <xf numFmtId="3" fontId="5" fillId="0" borderId="13" xfId="0" applyNumberFormat="1" applyFont="1" applyBorder="1"/>
    <xf numFmtId="0" fontId="5" fillId="0" borderId="35" xfId="0" applyFont="1" applyBorder="1"/>
    <xf numFmtId="4" fontId="4" fillId="13" borderId="37" xfId="0" applyNumberFormat="1" applyFont="1" applyFill="1" applyBorder="1" applyAlignment="1">
      <alignment horizontal="center"/>
    </xf>
    <xf numFmtId="0" fontId="5" fillId="0" borderId="22" xfId="0" applyNumberFormat="1" applyFont="1" applyFill="1" applyBorder="1" applyAlignment="1" applyProtection="1">
      <alignment vertical="center" wrapText="1"/>
    </xf>
    <xf numFmtId="0" fontId="5" fillId="0" borderId="21" xfId="0" applyFont="1" applyBorder="1" applyAlignment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/>
    </xf>
    <xf numFmtId="3" fontId="5" fillId="0" borderId="21" xfId="0" applyNumberFormat="1" applyFont="1" applyBorder="1"/>
    <xf numFmtId="4" fontId="15" fillId="0" borderId="57" xfId="0" applyNumberFormat="1" applyFont="1" applyBorder="1" applyAlignment="1">
      <alignment horizontal="center"/>
    </xf>
    <xf numFmtId="49" fontId="4" fillId="13" borderId="38" xfId="0" applyNumberFormat="1" applyFont="1" applyFill="1" applyBorder="1"/>
    <xf numFmtId="0" fontId="7" fillId="14" borderId="3" xfId="0" applyFont="1" applyFill="1" applyBorder="1" applyAlignment="1">
      <alignment horizontal="center"/>
    </xf>
    <xf numFmtId="3" fontId="7" fillId="14" borderId="2" xfId="0" applyNumberFormat="1" applyFont="1" applyFill="1" applyBorder="1"/>
    <xf numFmtId="3" fontId="7" fillId="14" borderId="3" xfId="0" applyNumberFormat="1" applyFont="1" applyFill="1" applyBorder="1"/>
    <xf numFmtId="0" fontId="7" fillId="14" borderId="26" xfId="0" applyFont="1" applyFill="1" applyBorder="1"/>
    <xf numFmtId="0" fontId="4" fillId="12" borderId="3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3" fontId="4" fillId="12" borderId="2" xfId="0" applyNumberFormat="1" applyFont="1" applyFill="1" applyBorder="1" applyAlignment="1">
      <alignment horizontal="right"/>
    </xf>
    <xf numFmtId="3" fontId="4" fillId="12" borderId="3" xfId="0" applyNumberFormat="1" applyFont="1" applyFill="1" applyBorder="1" applyAlignment="1">
      <alignment horizontal="right"/>
    </xf>
    <xf numFmtId="4" fontId="4" fillId="12" borderId="26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top" wrapText="1"/>
    </xf>
    <xf numFmtId="3" fontId="5" fillId="0" borderId="21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49" fontId="4" fillId="12" borderId="38" xfId="0" applyNumberFormat="1" applyFont="1" applyFill="1" applyBorder="1"/>
    <xf numFmtId="0" fontId="16" fillId="12" borderId="2" xfId="0" applyFont="1" applyFill="1" applyBorder="1" applyAlignment="1">
      <alignment wrapText="1"/>
    </xf>
    <xf numFmtId="3" fontId="5" fillId="12" borderId="3" xfId="0" applyNumberFormat="1" applyFont="1" applyFill="1" applyBorder="1" applyAlignment="1">
      <alignment horizontal="right"/>
    </xf>
    <xf numFmtId="49" fontId="4" fillId="0" borderId="58" xfId="0" applyNumberFormat="1" applyFont="1" applyFill="1" applyBorder="1"/>
    <xf numFmtId="3" fontId="4" fillId="12" borderId="26" xfId="0" applyNumberFormat="1" applyFont="1" applyFill="1" applyBorder="1"/>
    <xf numFmtId="0" fontId="4" fillId="11" borderId="59" xfId="0" applyFont="1" applyFill="1" applyBorder="1"/>
    <xf numFmtId="3" fontId="5" fillId="0" borderId="29" xfId="0" applyNumberFormat="1" applyFont="1" applyBorder="1"/>
    <xf numFmtId="3" fontId="4" fillId="3" borderId="35" xfId="0" applyNumberFormat="1" applyFont="1" applyFill="1" applyBorder="1"/>
    <xf numFmtId="3" fontId="4" fillId="0" borderId="11" xfId="0" applyNumberFormat="1" applyFont="1" applyFill="1" applyBorder="1"/>
    <xf numFmtId="3" fontId="4" fillId="2" borderId="2" xfId="0" applyNumberFormat="1" applyFont="1" applyFill="1" applyBorder="1"/>
    <xf numFmtId="3" fontId="4" fillId="2" borderId="41" xfId="0" applyNumberFormat="1" applyFont="1" applyFill="1" applyBorder="1" applyAlignment="1">
      <alignment horizontal="center"/>
    </xf>
    <xf numFmtId="3" fontId="5" fillId="0" borderId="29" xfId="0" applyNumberFormat="1" applyFont="1" applyFill="1" applyBorder="1"/>
    <xf numFmtId="3" fontId="4" fillId="2" borderId="26" xfId="0" applyNumberFormat="1" applyFont="1" applyFill="1" applyBorder="1"/>
    <xf numFmtId="0" fontId="4" fillId="3" borderId="66" xfId="0" applyFont="1" applyFill="1" applyBorder="1"/>
    <xf numFmtId="0" fontId="5" fillId="0" borderId="52" xfId="0" applyFont="1" applyFill="1" applyBorder="1" applyAlignment="1">
      <alignment wrapText="1"/>
    </xf>
    <xf numFmtId="0" fontId="4" fillId="3" borderId="14" xfId="0" applyFont="1" applyFill="1" applyBorder="1"/>
    <xf numFmtId="0" fontId="4" fillId="2" borderId="2" xfId="0" applyFont="1" applyFill="1" applyBorder="1"/>
    <xf numFmtId="0" fontId="4" fillId="0" borderId="62" xfId="0" applyFont="1" applyBorder="1"/>
    <xf numFmtId="0" fontId="4" fillId="3" borderId="67" xfId="0" applyFont="1" applyFill="1" applyBorder="1"/>
    <xf numFmtId="0" fontId="4" fillId="2" borderId="68" xfId="0" applyFont="1" applyFill="1" applyBorder="1"/>
    <xf numFmtId="0" fontId="4" fillId="0" borderId="58" xfId="0" applyFont="1" applyFill="1" applyBorder="1"/>
    <xf numFmtId="0" fontId="4" fillId="2" borderId="38" xfId="0" applyFont="1" applyFill="1" applyBorder="1"/>
    <xf numFmtId="3" fontId="4" fillId="0" borderId="26" xfId="0" applyNumberFormat="1" applyFont="1" applyBorder="1" applyAlignment="1">
      <alignment horizontal="center" vertical="center" wrapText="1"/>
    </xf>
    <xf numFmtId="3" fontId="7" fillId="5" borderId="26" xfId="0" applyNumberFormat="1" applyFont="1" applyFill="1" applyBorder="1"/>
    <xf numFmtId="3" fontId="4" fillId="5" borderId="26" xfId="0" applyNumberFormat="1" applyFont="1" applyFill="1" applyBorder="1"/>
    <xf numFmtId="3" fontId="4" fillId="0" borderId="29" xfId="0" applyNumberFormat="1" applyFont="1" applyFill="1" applyBorder="1"/>
    <xf numFmtId="3" fontId="4" fillId="0" borderId="29" xfId="0" applyNumberFormat="1" applyFont="1" applyBorder="1"/>
    <xf numFmtId="3" fontId="4" fillId="11" borderId="27" xfId="0" applyNumberFormat="1" applyFont="1" applyFill="1" applyBorder="1"/>
    <xf numFmtId="3" fontId="4" fillId="3" borderId="26" xfId="0" applyNumberFormat="1" applyFont="1" applyFill="1" applyBorder="1"/>
    <xf numFmtId="3" fontId="4" fillId="0" borderId="27" xfId="0" applyNumberFormat="1" applyFont="1" applyFill="1" applyBorder="1"/>
    <xf numFmtId="3" fontId="4" fillId="11" borderId="29" xfId="0" applyNumberFormat="1" applyFont="1" applyFill="1" applyBorder="1"/>
    <xf numFmtId="3" fontId="4" fillId="0" borderId="27" xfId="0" applyNumberFormat="1" applyFont="1" applyBorder="1"/>
    <xf numFmtId="3" fontId="4" fillId="0" borderId="43" xfId="0" applyNumberFormat="1" applyFont="1" applyBorder="1"/>
    <xf numFmtId="0" fontId="4" fillId="0" borderId="2" xfId="0" applyFont="1" applyBorder="1" applyAlignment="1">
      <alignment horizontal="center" vertical="center"/>
    </xf>
    <xf numFmtId="0" fontId="7" fillId="5" borderId="2" xfId="0" applyFont="1" applyFill="1" applyBorder="1"/>
    <xf numFmtId="0" fontId="4" fillId="5" borderId="2" xfId="0" applyFont="1" applyFill="1" applyBorder="1"/>
    <xf numFmtId="0" fontId="4" fillId="3" borderId="2" xfId="0" applyFont="1" applyFill="1" applyBorder="1"/>
    <xf numFmtId="0" fontId="7" fillId="5" borderId="38" xfId="0" applyFont="1" applyFill="1" applyBorder="1"/>
    <xf numFmtId="0" fontId="4" fillId="5" borderId="38" xfId="0" applyFont="1" applyFill="1" applyBorder="1"/>
    <xf numFmtId="49" fontId="4" fillId="5" borderId="38" xfId="0" applyNumberFormat="1" applyFont="1" applyFill="1" applyBorder="1"/>
    <xf numFmtId="0" fontId="5" fillId="0" borderId="56" xfId="0" applyFont="1" applyFill="1" applyBorder="1" applyAlignment="1">
      <alignment vertical="center"/>
    </xf>
    <xf numFmtId="0" fontId="4" fillId="0" borderId="64" xfId="0" applyFont="1" applyBorder="1"/>
    <xf numFmtId="3" fontId="4" fillId="0" borderId="39" xfId="0" applyNumberFormat="1" applyFont="1" applyBorder="1"/>
    <xf numFmtId="3" fontId="4" fillId="0" borderId="39" xfId="0" applyNumberFormat="1" applyFont="1" applyFill="1" applyBorder="1"/>
    <xf numFmtId="3" fontId="7" fillId="7" borderId="26" xfId="0" applyNumberFormat="1" applyFont="1" applyFill="1" applyBorder="1"/>
    <xf numFmtId="3" fontId="4" fillId="11" borderId="39" xfId="0" applyNumberFormat="1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7" fillId="7" borderId="38" xfId="0" applyFont="1" applyFill="1" applyBorder="1"/>
    <xf numFmtId="49" fontId="4" fillId="7" borderId="38" xfId="0" applyNumberFormat="1" applyFont="1" applyFill="1" applyBorder="1"/>
    <xf numFmtId="49" fontId="4" fillId="7" borderId="36" xfId="0" applyNumberFormat="1" applyFont="1" applyFill="1" applyBorder="1"/>
    <xf numFmtId="0" fontId="4" fillId="7" borderId="18" xfId="0" applyFont="1" applyFill="1" applyBorder="1"/>
    <xf numFmtId="3" fontId="22" fillId="11" borderId="11" xfId="0" applyNumberFormat="1" applyFont="1" applyFill="1" applyBorder="1"/>
    <xf numFmtId="0" fontId="7" fillId="8" borderId="2" xfId="0" applyFont="1" applyFill="1" applyBorder="1"/>
    <xf numFmtId="3" fontId="7" fillId="8" borderId="26" xfId="0" applyNumberFormat="1" applyFont="1" applyFill="1" applyBorder="1"/>
    <xf numFmtId="3" fontId="4" fillId="8" borderId="26" xfId="0" applyNumberFormat="1" applyFont="1" applyFill="1" applyBorder="1"/>
    <xf numFmtId="0" fontId="5" fillId="0" borderId="11" xfId="0" applyFont="1" applyFill="1" applyBorder="1"/>
    <xf numFmtId="3" fontId="23" fillId="0" borderId="39" xfId="3" applyNumberFormat="1" applyFont="1" applyBorder="1" applyAlignment="1">
      <alignment vertical="center"/>
    </xf>
    <xf numFmtId="3" fontId="4" fillId="13" borderId="26" xfId="0" applyNumberFormat="1" applyFont="1" applyFill="1" applyBorder="1"/>
    <xf numFmtId="3" fontId="7" fillId="14" borderId="26" xfId="0" applyNumberFormat="1" applyFont="1" applyFill="1" applyBorder="1"/>
    <xf numFmtId="0" fontId="5" fillId="0" borderId="31" xfId="0" applyFont="1" applyFill="1" applyBorder="1" applyAlignment="1">
      <alignment horizontal="left" vertical="top" wrapText="1"/>
    </xf>
    <xf numFmtId="0" fontId="16" fillId="14" borderId="2" xfId="0" applyFont="1" applyFill="1" applyBorder="1"/>
    <xf numFmtId="0" fontId="16" fillId="12" borderId="2" xfId="0" applyFont="1" applyFill="1" applyBorder="1"/>
    <xf numFmtId="49" fontId="7" fillId="14" borderId="38" xfId="0" applyNumberFormat="1" applyFont="1" applyFill="1" applyBorder="1"/>
    <xf numFmtId="3" fontId="4" fillId="0" borderId="35" xfId="0" applyNumberFormat="1" applyFont="1" applyFill="1" applyBorder="1"/>
    <xf numFmtId="0" fontId="5" fillId="0" borderId="22" xfId="0" applyFont="1" applyFill="1" applyBorder="1" applyAlignment="1">
      <alignment horizontal="left" vertical="top" wrapText="1"/>
    </xf>
    <xf numFmtId="49" fontId="4" fillId="0" borderId="67" xfId="0" applyNumberFormat="1" applyFont="1" applyFill="1" applyBorder="1"/>
    <xf numFmtId="3" fontId="5" fillId="0" borderId="41" xfId="0" applyNumberFormat="1" applyFont="1" applyBorder="1"/>
    <xf numFmtId="49" fontId="7" fillId="5" borderId="36" xfId="0" applyNumberFormat="1" applyFont="1" applyFill="1" applyBorder="1"/>
    <xf numFmtId="0" fontId="7" fillId="5" borderId="18" xfId="0" applyFont="1" applyFill="1" applyBorder="1" applyAlignment="1">
      <alignment horizontal="left" vertical="top" wrapText="1"/>
    </xf>
    <xf numFmtId="0" fontId="5" fillId="0" borderId="44" xfId="0" applyFont="1" applyBorder="1" applyProtection="1">
      <protection locked="0"/>
    </xf>
    <xf numFmtId="0" fontId="5" fillId="0" borderId="20" xfId="0" applyFont="1" applyFill="1" applyBorder="1"/>
    <xf numFmtId="0" fontId="4" fillId="4" borderId="2" xfId="0" applyFont="1" applyFill="1" applyBorder="1"/>
    <xf numFmtId="49" fontId="4" fillId="0" borderId="62" xfId="0" applyNumberFormat="1" applyFont="1" applyBorder="1"/>
    <xf numFmtId="49" fontId="7" fillId="5" borderId="38" xfId="0" applyNumberFormat="1" applyFont="1" applyFill="1" applyBorder="1"/>
    <xf numFmtId="0" fontId="4" fillId="4" borderId="38" xfId="0" applyFont="1" applyFill="1" applyBorder="1"/>
    <xf numFmtId="3" fontId="4" fillId="4" borderId="26" xfId="0" applyNumberFormat="1" applyFont="1" applyFill="1" applyBorder="1"/>
    <xf numFmtId="3" fontId="4" fillId="0" borderId="45" xfId="0" applyNumberFormat="1" applyFont="1" applyBorder="1"/>
    <xf numFmtId="3" fontId="4" fillId="2" borderId="61" xfId="0" applyNumberFormat="1" applyFont="1" applyFill="1" applyBorder="1"/>
    <xf numFmtId="0" fontId="5" fillId="0" borderId="27" xfId="0" applyFont="1" applyBorder="1" applyAlignment="1">
      <alignment horizontal="center"/>
    </xf>
    <xf numFmtId="0" fontId="5" fillId="11" borderId="20" xfId="0" applyFont="1" applyFill="1" applyBorder="1" applyAlignment="1">
      <alignment vertical="center" wrapText="1"/>
    </xf>
    <xf numFmtId="3" fontId="5" fillId="0" borderId="20" xfId="0" applyNumberFormat="1" applyFont="1" applyBorder="1"/>
    <xf numFmtId="3" fontId="5" fillId="0" borderId="19" xfId="0" applyNumberFormat="1" applyFont="1" applyBorder="1"/>
    <xf numFmtId="0" fontId="5" fillId="0" borderId="43" xfId="0" applyFont="1" applyBorder="1" applyAlignment="1">
      <alignment horizontal="center"/>
    </xf>
    <xf numFmtId="0" fontId="5" fillId="11" borderId="22" xfId="0" applyFont="1" applyFill="1" applyBorder="1" applyAlignment="1">
      <alignment wrapText="1"/>
    </xf>
    <xf numFmtId="49" fontId="4" fillId="11" borderId="30" xfId="0" applyNumberFormat="1" applyFont="1" applyFill="1" applyBorder="1"/>
    <xf numFmtId="49" fontId="4" fillId="11" borderId="42" xfId="0" applyNumberFormat="1" applyFont="1" applyFill="1" applyBorder="1"/>
    <xf numFmtId="0" fontId="5" fillId="0" borderId="9" xfId="0" applyFont="1" applyBorder="1" applyAlignment="1">
      <alignment horizontal="center" vertical="center"/>
    </xf>
    <xf numFmtId="4" fontId="4" fillId="6" borderId="27" xfId="0" applyNumberFormat="1" applyFont="1" applyFill="1" applyBorder="1" applyAlignment="1">
      <alignment horizontal="center"/>
    </xf>
    <xf numFmtId="0" fontId="22" fillId="11" borderId="9" xfId="0" applyFont="1" applyFill="1" applyBorder="1" applyAlignment="1">
      <alignment horizontal="center"/>
    </xf>
    <xf numFmtId="0" fontId="22" fillId="11" borderId="10" xfId="0" applyFont="1" applyFill="1" applyBorder="1" applyAlignment="1">
      <alignment horizontal="center"/>
    </xf>
    <xf numFmtId="0" fontId="14" fillId="11" borderId="10" xfId="0" applyFont="1" applyFill="1" applyBorder="1" applyAlignment="1">
      <alignment horizontal="left" wrapText="1"/>
    </xf>
    <xf numFmtId="0" fontId="13" fillId="11" borderId="10" xfId="0" applyFont="1" applyFill="1" applyBorder="1" applyAlignment="1">
      <alignment horizontal="left" wrapText="1"/>
    </xf>
    <xf numFmtId="0" fontId="22" fillId="11" borderId="11" xfId="0" applyFont="1" applyFill="1" applyBorder="1"/>
    <xf numFmtId="0" fontId="4" fillId="11" borderId="24" xfId="0" applyFont="1" applyFill="1" applyBorder="1"/>
    <xf numFmtId="0" fontId="5" fillId="0" borderId="46" xfId="0" applyFont="1" applyBorder="1" applyAlignment="1">
      <alignment wrapText="1"/>
    </xf>
    <xf numFmtId="0" fontId="5" fillId="0" borderId="72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right"/>
    </xf>
    <xf numFmtId="3" fontId="5" fillId="11" borderId="71" xfId="0" applyNumberFormat="1" applyFont="1" applyFill="1" applyBorder="1"/>
    <xf numFmtId="3" fontId="5" fillId="0" borderId="21" xfId="0" applyNumberFormat="1" applyFont="1" applyBorder="1" applyAlignment="1">
      <alignment horizontal="right"/>
    </xf>
    <xf numFmtId="4" fontId="5" fillId="0" borderId="73" xfId="0" applyNumberFormat="1" applyFont="1" applyBorder="1" applyAlignment="1">
      <alignment horizontal="center"/>
    </xf>
    <xf numFmtId="0" fontId="5" fillId="0" borderId="74" xfId="0" applyFont="1" applyBorder="1" applyAlignment="1">
      <alignment wrapText="1"/>
    </xf>
    <xf numFmtId="0" fontId="4" fillId="11" borderId="76" xfId="0" applyFont="1" applyFill="1" applyBorder="1"/>
    <xf numFmtId="0" fontId="5" fillId="0" borderId="72" xfId="0" applyFont="1" applyFill="1" applyBorder="1" applyAlignment="1">
      <alignment horizontal="center"/>
    </xf>
    <xf numFmtId="3" fontId="4" fillId="11" borderId="75" xfId="0" applyNumberFormat="1" applyFont="1" applyFill="1" applyBorder="1"/>
    <xf numFmtId="4" fontId="5" fillId="0" borderId="75" xfId="0" applyNumberFormat="1" applyFont="1" applyBorder="1" applyAlignment="1">
      <alignment horizontal="center"/>
    </xf>
    <xf numFmtId="3" fontId="5" fillId="11" borderId="77" xfId="0" applyNumberFormat="1" applyFont="1" applyFill="1" applyBorder="1"/>
    <xf numFmtId="0" fontId="5" fillId="11" borderId="72" xfId="2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wrapText="1"/>
    </xf>
    <xf numFmtId="49" fontId="4" fillId="11" borderId="70" xfId="0" applyNumberFormat="1" applyFont="1" applyFill="1" applyBorder="1"/>
    <xf numFmtId="0" fontId="5" fillId="0" borderId="75" xfId="0" applyFont="1" applyBorder="1"/>
    <xf numFmtId="0" fontId="5" fillId="0" borderId="71" xfId="0" applyNumberFormat="1" applyFont="1" applyFill="1" applyBorder="1" applyAlignment="1" applyProtection="1">
      <alignment vertical="center" wrapText="1"/>
    </xf>
    <xf numFmtId="3" fontId="5" fillId="0" borderId="72" xfId="0" applyNumberFormat="1" applyFont="1" applyBorder="1"/>
    <xf numFmtId="0" fontId="5" fillId="0" borderId="54" xfId="0" applyFont="1" applyBorder="1" applyAlignment="1">
      <alignment horizontal="center"/>
    </xf>
    <xf numFmtId="0" fontId="4" fillId="0" borderId="63" xfId="0" applyFont="1" applyBorder="1"/>
    <xf numFmtId="0" fontId="4" fillId="0" borderId="70" xfId="0" applyFont="1" applyBorder="1"/>
    <xf numFmtId="0" fontId="5" fillId="11" borderId="54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4" fillId="0" borderId="76" xfId="0" applyFont="1" applyBorder="1"/>
    <xf numFmtId="0" fontId="5" fillId="11" borderId="77" xfId="0" applyFont="1" applyFill="1" applyBorder="1" applyAlignment="1">
      <alignment vertical="center" wrapText="1"/>
    </xf>
    <xf numFmtId="3" fontId="5" fillId="0" borderId="54" xfId="0" applyNumberFormat="1" applyFont="1" applyBorder="1"/>
    <xf numFmtId="0" fontId="5" fillId="11" borderId="71" xfId="0" applyFont="1" applyFill="1" applyBorder="1" applyAlignment="1">
      <alignment vertical="center" wrapText="1"/>
    </xf>
    <xf numFmtId="3" fontId="5" fillId="0" borderId="71" xfId="0" applyNumberFormat="1" applyFont="1" applyFill="1" applyBorder="1"/>
    <xf numFmtId="0" fontId="4" fillId="0" borderId="83" xfId="0" applyFont="1" applyBorder="1"/>
    <xf numFmtId="4" fontId="5" fillId="0" borderId="8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84" xfId="0" applyFont="1" applyFill="1" applyBorder="1" applyAlignment="1">
      <alignment horizontal="center"/>
    </xf>
    <xf numFmtId="3" fontId="4" fillId="0" borderId="81" xfId="0" applyNumberFormat="1" applyFont="1" applyFill="1" applyBorder="1"/>
    <xf numFmtId="3" fontId="5" fillId="0" borderId="85" xfId="0" applyNumberFormat="1" applyFont="1" applyFill="1" applyBorder="1"/>
    <xf numFmtId="0" fontId="5" fillId="11" borderId="77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/>
    </xf>
    <xf numFmtId="0" fontId="5" fillId="6" borderId="72" xfId="2" applyFont="1" applyFill="1" applyBorder="1" applyAlignment="1">
      <alignment horizontal="center" vertical="center" wrapText="1"/>
    </xf>
    <xf numFmtId="3" fontId="5" fillId="0" borderId="71" xfId="0" applyNumberFormat="1" applyFont="1" applyFill="1" applyBorder="1" applyAlignment="1">
      <alignment vertical="center" wrapText="1"/>
    </xf>
    <xf numFmtId="0" fontId="5" fillId="0" borderId="75" xfId="0" applyFont="1" applyBorder="1" applyAlignment="1">
      <alignment horizontal="center"/>
    </xf>
    <xf numFmtId="0" fontId="5" fillId="11" borderId="24" xfId="0" applyFont="1" applyFill="1" applyBorder="1" applyAlignment="1">
      <alignment vertical="center" wrapText="1"/>
    </xf>
    <xf numFmtId="0" fontId="4" fillId="11" borderId="86" xfId="0" applyFont="1" applyFill="1" applyBorder="1" applyAlignment="1">
      <alignment wrapText="1"/>
    </xf>
    <xf numFmtId="0" fontId="5" fillId="11" borderId="7" xfId="0" applyFont="1" applyFill="1" applyBorder="1" applyAlignment="1">
      <alignment horizontal="center"/>
    </xf>
    <xf numFmtId="3" fontId="4" fillId="11" borderId="41" xfId="0" applyNumberFormat="1" applyFont="1" applyFill="1" applyBorder="1"/>
    <xf numFmtId="0" fontId="0" fillId="0" borderId="45" xfId="0" applyBorder="1"/>
    <xf numFmtId="49" fontId="4" fillId="8" borderId="37" xfId="0" applyNumberFormat="1" applyFont="1" applyFill="1" applyBorder="1"/>
    <xf numFmtId="49" fontId="4" fillId="11" borderId="76" xfId="0" applyNumberFormat="1" applyFont="1" applyFill="1" applyBorder="1"/>
    <xf numFmtId="49" fontId="4" fillId="12" borderId="37" xfId="0" applyNumberFormat="1" applyFont="1" applyFill="1" applyBorder="1"/>
    <xf numFmtId="49" fontId="4" fillId="11" borderId="87" xfId="0" applyNumberFormat="1" applyFont="1" applyFill="1" applyBorder="1"/>
    <xf numFmtId="0" fontId="5" fillId="0" borderId="8" xfId="0" applyFont="1" applyFill="1" applyBorder="1" applyAlignment="1" applyProtection="1">
      <alignment wrapText="1"/>
      <protection locked="0"/>
    </xf>
    <xf numFmtId="0" fontId="5" fillId="0" borderId="88" xfId="0" applyFont="1" applyFill="1" applyBorder="1" applyAlignment="1">
      <alignment wrapText="1"/>
    </xf>
    <xf numFmtId="0" fontId="5" fillId="0" borderId="89" xfId="0" applyFont="1" applyFill="1" applyBorder="1" applyAlignment="1">
      <alignment horizontal="center"/>
    </xf>
    <xf numFmtId="0" fontId="5" fillId="0" borderId="91" xfId="0" applyFont="1" applyFill="1" applyBorder="1" applyAlignment="1">
      <alignment horizontal="center"/>
    </xf>
    <xf numFmtId="3" fontId="4" fillId="0" borderId="90" xfId="0" applyNumberFormat="1" applyFont="1" applyFill="1" applyBorder="1"/>
    <xf numFmtId="3" fontId="4" fillId="0" borderId="88" xfId="0" applyNumberFormat="1" applyFont="1" applyFill="1" applyBorder="1"/>
    <xf numFmtId="3" fontId="5" fillId="0" borderId="89" xfId="0" applyNumberFormat="1" applyFont="1" applyFill="1" applyBorder="1"/>
    <xf numFmtId="0" fontId="4" fillId="11" borderId="42" xfId="0" applyFont="1" applyFill="1" applyBorder="1"/>
    <xf numFmtId="3" fontId="5" fillId="0" borderId="53" xfId="0" applyNumberFormat="1" applyFont="1" applyBorder="1"/>
    <xf numFmtId="0" fontId="4" fillId="11" borderId="30" xfId="0" applyFont="1" applyFill="1" applyBorder="1"/>
    <xf numFmtId="49" fontId="4" fillId="0" borderId="66" xfId="0" applyNumberFormat="1" applyFont="1" applyBorder="1"/>
    <xf numFmtId="0" fontId="5" fillId="0" borderId="29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5" fillId="0" borderId="73" xfId="0" applyFont="1" applyBorder="1" applyAlignment="1">
      <alignment horizontal="center"/>
    </xf>
    <xf numFmtId="0" fontId="4" fillId="0" borderId="45" xfId="0" applyFont="1" applyBorder="1"/>
    <xf numFmtId="3" fontId="5" fillId="0" borderId="47" xfId="0" applyNumberFormat="1" applyFont="1" applyFill="1" applyBorder="1"/>
    <xf numFmtId="3" fontId="23" fillId="0" borderId="40" xfId="3" applyNumberFormat="1" applyFont="1" applyBorder="1" applyAlignment="1">
      <alignment vertical="center"/>
    </xf>
    <xf numFmtId="3" fontId="4" fillId="2" borderId="17" xfId="0" applyNumberFormat="1" applyFont="1" applyFill="1" applyBorder="1"/>
    <xf numFmtId="0" fontId="5" fillId="11" borderId="27" xfId="0" applyFont="1" applyFill="1" applyBorder="1"/>
    <xf numFmtId="3" fontId="5" fillId="11" borderId="79" xfId="0" applyNumberFormat="1" applyFont="1" applyFill="1" applyBorder="1"/>
    <xf numFmtId="0" fontId="5" fillId="11" borderId="75" xfId="0" applyFont="1" applyFill="1" applyBorder="1"/>
    <xf numFmtId="3" fontId="5" fillId="11" borderId="20" xfId="0" applyNumberFormat="1" applyFont="1" applyFill="1" applyBorder="1"/>
    <xf numFmtId="49" fontId="4" fillId="0" borderId="27" xfId="0" applyNumberFormat="1" applyFont="1" applyFill="1" applyBorder="1" applyAlignment="1">
      <alignment horizontal="center"/>
    </xf>
    <xf numFmtId="49" fontId="4" fillId="0" borderId="29" xfId="0" applyNumberFormat="1" applyFont="1" applyFill="1" applyBorder="1" applyAlignment="1">
      <alignment horizontal="center"/>
    </xf>
    <xf numFmtId="49" fontId="4" fillId="11" borderId="57" xfId="0" applyNumberFormat="1" applyFont="1" applyFill="1" applyBorder="1"/>
    <xf numFmtId="0" fontId="5" fillId="11" borderId="9" xfId="0" applyFont="1" applyFill="1" applyBorder="1" applyAlignment="1">
      <alignment horizontal="center" vertical="top" wrapText="1"/>
    </xf>
    <xf numFmtId="3" fontId="5" fillId="11" borderId="8" xfId="0" applyNumberFormat="1" applyFont="1" applyFill="1" applyBorder="1" applyAlignment="1">
      <alignment horizontal="right"/>
    </xf>
    <xf numFmtId="3" fontId="5" fillId="0" borderId="48" xfId="0" applyNumberFormat="1" applyFont="1" applyFill="1" applyBorder="1"/>
    <xf numFmtId="3" fontId="0" fillId="0" borderId="0" xfId="0" applyNumberFormat="1"/>
    <xf numFmtId="9" fontId="0" fillId="0" borderId="0" xfId="0" applyNumberFormat="1"/>
    <xf numFmtId="14" fontId="0" fillId="0" borderId="0" xfId="0" applyNumberFormat="1"/>
    <xf numFmtId="0" fontId="28" fillId="11" borderId="10" xfId="0" applyFont="1" applyFill="1" applyBorder="1" applyAlignment="1">
      <alignment horizontal="center" vertical="center" wrapText="1"/>
    </xf>
    <xf numFmtId="3" fontId="5" fillId="0" borderId="51" xfId="0" applyNumberFormat="1" applyFont="1" applyFill="1" applyBorder="1"/>
    <xf numFmtId="0" fontId="5" fillId="11" borderId="53" xfId="0" applyFont="1" applyFill="1" applyBorder="1" applyAlignment="1">
      <alignment vertical="center" wrapText="1"/>
    </xf>
    <xf numFmtId="44" fontId="0" fillId="0" borderId="0" xfId="0" applyNumberFormat="1"/>
    <xf numFmtId="0" fontId="22" fillId="11" borderId="21" xfId="0" applyFont="1" applyFill="1" applyBorder="1" applyAlignment="1"/>
    <xf numFmtId="3" fontId="4" fillId="11" borderId="43" xfId="0" applyNumberFormat="1" applyFont="1" applyFill="1" applyBorder="1"/>
    <xf numFmtId="4" fontId="5" fillId="0" borderId="54" xfId="2" applyNumberFormat="1" applyFont="1" applyFill="1" applyBorder="1" applyAlignment="1" applyProtection="1">
      <alignment horizontal="center" vertical="center" wrapText="1"/>
      <protection locked="0"/>
    </xf>
    <xf numFmtId="3" fontId="29" fillId="0" borderId="0" xfId="0" applyNumberFormat="1" applyFont="1"/>
    <xf numFmtId="0" fontId="28" fillId="11" borderId="16" xfId="0" applyFont="1" applyFill="1" applyBorder="1" applyAlignment="1">
      <alignment horizontal="center" vertical="center" wrapText="1"/>
    </xf>
    <xf numFmtId="3" fontId="4" fillId="11" borderId="73" xfId="0" applyNumberFormat="1" applyFont="1" applyFill="1" applyBorder="1"/>
    <xf numFmtId="0" fontId="22" fillId="11" borderId="10" xfId="0" applyFont="1" applyFill="1" applyBorder="1" applyAlignment="1">
      <alignment horizontal="left" vertical="center" wrapText="1"/>
    </xf>
    <xf numFmtId="0" fontId="5" fillId="11" borderId="8" xfId="0" applyFont="1" applyFill="1" applyBorder="1" applyAlignment="1">
      <alignment horizontal="left" wrapText="1"/>
    </xf>
    <xf numFmtId="3" fontId="22" fillId="0" borderId="8" xfId="0" applyNumberFormat="1" applyFont="1" applyBorder="1"/>
    <xf numFmtId="0" fontId="8" fillId="0" borderId="72" xfId="0" applyFont="1" applyBorder="1" applyAlignment="1">
      <alignment horizontal="center"/>
    </xf>
    <xf numFmtId="3" fontId="5" fillId="11" borderId="27" xfId="0" applyNumberFormat="1" applyFont="1" applyFill="1" applyBorder="1" applyAlignment="1">
      <alignment horizontal="center"/>
    </xf>
    <xf numFmtId="0" fontId="5" fillId="11" borderId="56" xfId="0" applyFont="1" applyFill="1" applyBorder="1" applyAlignment="1">
      <alignment horizontal="left" wrapText="1"/>
    </xf>
    <xf numFmtId="0" fontId="8" fillId="0" borderId="19" xfId="0" applyFont="1" applyBorder="1" applyAlignment="1">
      <alignment horizontal="center"/>
    </xf>
    <xf numFmtId="4" fontId="4" fillId="0" borderId="35" xfId="0" applyNumberFormat="1" applyFont="1" applyFill="1" applyBorder="1" applyAlignment="1">
      <alignment horizontal="center"/>
    </xf>
    <xf numFmtId="49" fontId="4" fillId="11" borderId="64" xfId="0" applyNumberFormat="1" applyFont="1" applyFill="1" applyBorder="1"/>
    <xf numFmtId="0" fontId="0" fillId="0" borderId="0" xfId="0" applyBorder="1"/>
    <xf numFmtId="4" fontId="15" fillId="0" borderId="45" xfId="0" applyNumberFormat="1" applyFont="1" applyBorder="1" applyAlignment="1">
      <alignment horizontal="center"/>
    </xf>
    <xf numFmtId="0" fontId="5" fillId="11" borderId="9" xfId="2" applyFont="1" applyFill="1" applyBorder="1" applyAlignment="1">
      <alignment horizontal="center" vertical="center" wrapText="1"/>
    </xf>
    <xf numFmtId="3" fontId="5" fillId="11" borderId="73" xfId="0" applyNumberFormat="1" applyFont="1" applyFill="1" applyBorder="1" applyAlignment="1">
      <alignment horizontal="center"/>
    </xf>
    <xf numFmtId="4" fontId="5" fillId="11" borderId="30" xfId="0" applyNumberFormat="1" applyFont="1" applyFill="1" applyBorder="1" applyAlignment="1">
      <alignment horizontal="left"/>
    </xf>
    <xf numFmtId="0" fontId="8" fillId="11" borderId="21" xfId="0" applyFont="1" applyFill="1" applyBorder="1" applyAlignment="1">
      <alignment horizontal="center"/>
    </xf>
    <xf numFmtId="0" fontId="31" fillId="0" borderId="0" xfId="0" applyFont="1" applyFill="1"/>
    <xf numFmtId="0" fontId="13" fillId="0" borderId="0" xfId="0" applyFont="1" applyFill="1"/>
    <xf numFmtId="0" fontId="29" fillId="0" borderId="0" xfId="0" applyFont="1"/>
    <xf numFmtId="3" fontId="5" fillId="0" borderId="77" xfId="0" applyNumberFormat="1" applyFont="1" applyBorder="1"/>
    <xf numFmtId="49" fontId="4" fillId="11" borderId="62" xfId="0" applyNumberFormat="1" applyFont="1" applyFill="1" applyBorder="1"/>
    <xf numFmtId="0" fontId="30" fillId="0" borderId="0" xfId="0" applyFont="1"/>
    <xf numFmtId="3" fontId="5" fillId="11" borderId="29" xfId="0" applyNumberFormat="1" applyFont="1" applyFill="1" applyBorder="1"/>
    <xf numFmtId="3" fontId="22" fillId="11" borderId="8" xfId="0" applyNumberFormat="1" applyFont="1" applyFill="1" applyBorder="1"/>
    <xf numFmtId="0" fontId="5" fillId="11" borderId="31" xfId="0" applyFont="1" applyFill="1" applyBorder="1"/>
    <xf numFmtId="0" fontId="5" fillId="11" borderId="48" xfId="2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3" fontId="4" fillId="11" borderId="35" xfId="0" applyNumberFormat="1" applyFont="1" applyFill="1" applyBorder="1"/>
    <xf numFmtId="3" fontId="5" fillId="11" borderId="14" xfId="0" applyNumberFormat="1" applyFont="1" applyFill="1" applyBorder="1"/>
    <xf numFmtId="0" fontId="28" fillId="11" borderId="10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center" vertical="center" wrapText="1"/>
    </xf>
    <xf numFmtId="3" fontId="22" fillId="11" borderId="22" xfId="0" applyNumberFormat="1" applyFont="1" applyFill="1" applyBorder="1"/>
    <xf numFmtId="3" fontId="25" fillId="11" borderId="29" xfId="0" applyNumberFormat="1" applyFont="1" applyFill="1" applyBorder="1"/>
    <xf numFmtId="3" fontId="22" fillId="11" borderId="11" xfId="0" applyNumberFormat="1" applyFont="1" applyFill="1" applyBorder="1" applyAlignment="1">
      <alignment horizontal="right"/>
    </xf>
    <xf numFmtId="0" fontId="5" fillId="11" borderId="8" xfId="0" applyFont="1" applyFill="1" applyBorder="1" applyAlignment="1">
      <alignment horizontal="center"/>
    </xf>
    <xf numFmtId="3" fontId="4" fillId="11" borderId="0" xfId="0" applyNumberFormat="1" applyFont="1" applyFill="1" applyBorder="1"/>
    <xf numFmtId="0" fontId="5" fillId="6" borderId="9" xfId="2" applyFont="1" applyFill="1" applyBorder="1" applyAlignment="1">
      <alignment horizontal="center" vertical="center" wrapText="1"/>
    </xf>
    <xf numFmtId="0" fontId="5" fillId="11" borderId="28" xfId="0" applyFont="1" applyFill="1" applyBorder="1"/>
    <xf numFmtId="3" fontId="4" fillId="13" borderId="1" xfId="0" applyNumberFormat="1" applyFont="1" applyFill="1" applyBorder="1"/>
    <xf numFmtId="3" fontId="4" fillId="13" borderId="3" xfId="0" applyNumberFormat="1" applyFont="1" applyFill="1" applyBorder="1"/>
    <xf numFmtId="3" fontId="4" fillId="8" borderId="36" xfId="0" applyNumberFormat="1" applyFont="1" applyFill="1" applyBorder="1"/>
    <xf numFmtId="3" fontId="4" fillId="8" borderId="3" xfId="0" applyNumberFormat="1" applyFont="1" applyFill="1" applyBorder="1"/>
    <xf numFmtId="3" fontId="7" fillId="8" borderId="36" xfId="0" applyNumberFormat="1" applyFont="1" applyFill="1" applyBorder="1"/>
    <xf numFmtId="3" fontId="7" fillId="8" borderId="3" xfId="0" applyNumberFormat="1" applyFont="1" applyFill="1" applyBorder="1"/>
    <xf numFmtId="4" fontId="0" fillId="0" borderId="0" xfId="0" applyNumberFormat="1"/>
    <xf numFmtId="0" fontId="22" fillId="11" borderId="8" xfId="0" applyFont="1" applyFill="1" applyBorder="1" applyAlignment="1">
      <alignment wrapText="1"/>
    </xf>
    <xf numFmtId="0" fontId="5" fillId="11" borderId="28" xfId="0" applyFont="1" applyFill="1" applyBorder="1" applyAlignment="1">
      <alignment vertical="center" wrapText="1"/>
    </xf>
    <xf numFmtId="0" fontId="12" fillId="11" borderId="11" xfId="0" applyFont="1" applyFill="1" applyBorder="1" applyAlignment="1">
      <alignment wrapText="1"/>
    </xf>
    <xf numFmtId="0" fontId="5" fillId="11" borderId="21" xfId="2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left" wrapText="1"/>
    </xf>
    <xf numFmtId="0" fontId="13" fillId="11" borderId="55" xfId="0" applyFont="1" applyFill="1" applyBorder="1" applyAlignment="1">
      <alignment horizontal="left" wrapText="1"/>
    </xf>
    <xf numFmtId="0" fontId="5" fillId="11" borderId="54" xfId="2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/>
    </xf>
    <xf numFmtId="0" fontId="5" fillId="11" borderId="9" xfId="0" applyFont="1" applyFill="1" applyBorder="1" applyAlignment="1">
      <alignment horizontal="left" wrapText="1"/>
    </xf>
    <xf numFmtId="0" fontId="5" fillId="15" borderId="54" xfId="2" applyFont="1" applyFill="1" applyBorder="1" applyAlignment="1">
      <alignment horizontal="center" vertical="center" wrapText="1"/>
    </xf>
    <xf numFmtId="0" fontId="5" fillId="15" borderId="54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5" fillId="15" borderId="21" xfId="2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/>
    </xf>
    <xf numFmtId="0" fontId="8" fillId="15" borderId="21" xfId="0" applyFont="1" applyFill="1" applyBorder="1" applyAlignment="1">
      <alignment horizontal="center"/>
    </xf>
    <xf numFmtId="3" fontId="26" fillId="15" borderId="72" xfId="0" applyNumberFormat="1" applyFont="1" applyFill="1" applyBorder="1"/>
    <xf numFmtId="0" fontId="5" fillId="11" borderId="10" xfId="0" applyFont="1" applyFill="1" applyBorder="1"/>
    <xf numFmtId="0" fontId="22" fillId="11" borderId="10" xfId="0" applyFont="1" applyFill="1" applyBorder="1" applyAlignment="1">
      <alignment horizontal="left" wrapText="1"/>
    </xf>
    <xf numFmtId="0" fontId="22" fillId="11" borderId="10" xfId="0" applyFont="1" applyFill="1" applyBorder="1"/>
    <xf numFmtId="0" fontId="22" fillId="11" borderId="0" xfId="0" applyFont="1" applyFill="1" applyBorder="1"/>
    <xf numFmtId="3" fontId="22" fillId="0" borderId="20" xfId="0" applyNumberFormat="1" applyFont="1" applyBorder="1"/>
    <xf numFmtId="3" fontId="22" fillId="11" borderId="20" xfId="0" applyNumberFormat="1" applyFont="1" applyFill="1" applyBorder="1"/>
    <xf numFmtId="0" fontId="25" fillId="11" borderId="10" xfId="0" applyFont="1" applyFill="1" applyBorder="1"/>
    <xf numFmtId="0" fontId="5" fillId="11" borderId="22" xfId="0" applyFont="1" applyFill="1" applyBorder="1"/>
    <xf numFmtId="0" fontId="34" fillId="0" borderId="28" xfId="0" applyFont="1" applyBorder="1"/>
    <xf numFmtId="0" fontId="35" fillId="11" borderId="10" xfId="2" applyFont="1" applyFill="1" applyBorder="1" applyAlignment="1">
      <alignment horizontal="center" vertical="center" wrapText="1"/>
    </xf>
    <xf numFmtId="0" fontId="35" fillId="11" borderId="10" xfId="0" applyFont="1" applyFill="1" applyBorder="1" applyAlignment="1">
      <alignment horizontal="center"/>
    </xf>
    <xf numFmtId="0" fontId="35" fillId="11" borderId="5" xfId="2" applyFont="1" applyFill="1" applyBorder="1" applyAlignment="1">
      <alignment horizontal="center"/>
    </xf>
    <xf numFmtId="3" fontId="35" fillId="0" borderId="11" xfId="0" applyNumberFormat="1" applyFont="1" applyFill="1" applyBorder="1"/>
    <xf numFmtId="0" fontId="5" fillId="11" borderId="8" xfId="0" applyNumberFormat="1" applyFont="1" applyFill="1" applyBorder="1" applyAlignment="1" applyProtection="1">
      <alignment vertical="center" wrapText="1"/>
    </xf>
    <xf numFmtId="0" fontId="5" fillId="11" borderId="9" xfId="0" applyFont="1" applyFill="1" applyBorder="1" applyAlignment="1">
      <alignment horizontal="center" vertical="center"/>
    </xf>
    <xf numFmtId="0" fontId="12" fillId="11" borderId="9" xfId="0" applyNumberFormat="1" applyFont="1" applyFill="1" applyBorder="1" applyAlignment="1" applyProtection="1">
      <alignment horizontal="center" vertical="center" wrapText="1"/>
    </xf>
    <xf numFmtId="0" fontId="23" fillId="11" borderId="9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5" fillId="11" borderId="11" xfId="0" applyNumberFormat="1" applyFont="1" applyFill="1" applyBorder="1" applyAlignment="1" applyProtection="1">
      <alignment vertical="center" wrapText="1"/>
    </xf>
    <xf numFmtId="0" fontId="5" fillId="11" borderId="10" xfId="0" applyFont="1" applyFill="1" applyBorder="1" applyAlignment="1">
      <alignment horizontal="center" vertical="center"/>
    </xf>
    <xf numFmtId="0" fontId="12" fillId="11" borderId="10" xfId="0" applyNumberFormat="1" applyFont="1" applyFill="1" applyBorder="1" applyAlignment="1" applyProtection="1">
      <alignment horizontal="center" vertical="center" wrapText="1"/>
    </xf>
    <xf numFmtId="0" fontId="23" fillId="11" borderId="5" xfId="0" applyFont="1" applyFill="1" applyBorder="1" applyAlignment="1">
      <alignment horizontal="center"/>
    </xf>
    <xf numFmtId="3" fontId="5" fillId="11" borderId="11" xfId="3" applyNumberFormat="1" applyFont="1" applyFill="1" applyBorder="1" applyAlignment="1">
      <alignment vertical="center"/>
    </xf>
    <xf numFmtId="0" fontId="5" fillId="11" borderId="24" xfId="0" applyNumberFormat="1" applyFont="1" applyFill="1" applyBorder="1" applyAlignment="1" applyProtection="1">
      <alignment vertical="center" wrapText="1"/>
    </xf>
    <xf numFmtId="0" fontId="23" fillId="11" borderId="6" xfId="0" applyFont="1" applyFill="1" applyBorder="1" applyAlignment="1">
      <alignment horizontal="center"/>
    </xf>
    <xf numFmtId="3" fontId="5" fillId="11" borderId="8" xfId="3" applyNumberFormat="1" applyFont="1" applyFill="1" applyBorder="1" applyAlignment="1">
      <alignment vertical="center"/>
    </xf>
    <xf numFmtId="0" fontId="5" fillId="11" borderId="51" xfId="0" applyNumberFormat="1" applyFont="1" applyFill="1" applyBorder="1" applyAlignment="1" applyProtection="1">
      <alignment vertical="center" wrapText="1"/>
    </xf>
    <xf numFmtId="0" fontId="4" fillId="0" borderId="77" xfId="0" applyFont="1" applyFill="1" applyBorder="1" applyAlignment="1">
      <alignment horizontal="left" vertical="top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49" fontId="4" fillId="11" borderId="45" xfId="0" applyNumberFormat="1" applyFont="1" applyFill="1" applyBorder="1"/>
    <xf numFmtId="0" fontId="5" fillId="11" borderId="8" xfId="0" applyFont="1" applyFill="1" applyBorder="1" applyAlignment="1">
      <alignment horizontal="left" vertical="top" wrapText="1"/>
    </xf>
    <xf numFmtId="0" fontId="5" fillId="11" borderId="24" xfId="0" applyFont="1" applyFill="1" applyBorder="1" applyAlignment="1">
      <alignment wrapText="1"/>
    </xf>
    <xf numFmtId="0" fontId="22" fillId="11" borderId="8" xfId="0" applyFont="1" applyFill="1" applyBorder="1"/>
    <xf numFmtId="3" fontId="22" fillId="11" borderId="8" xfId="0" applyNumberFormat="1" applyFont="1" applyFill="1" applyBorder="1" applyAlignment="1">
      <alignment horizontal="right"/>
    </xf>
    <xf numFmtId="0" fontId="22" fillId="11" borderId="24" xfId="0" applyFont="1" applyFill="1" applyBorder="1"/>
    <xf numFmtId="0" fontId="22" fillId="11" borderId="5" xfId="0" applyFont="1" applyFill="1" applyBorder="1" applyAlignment="1">
      <alignment horizontal="center"/>
    </xf>
    <xf numFmtId="0" fontId="22" fillId="11" borderId="24" xfId="0" applyFont="1" applyFill="1" applyBorder="1" applyAlignment="1"/>
    <xf numFmtId="0" fontId="22" fillId="11" borderId="6" xfId="0" applyFont="1" applyFill="1" applyBorder="1" applyAlignment="1">
      <alignment horizontal="center"/>
    </xf>
    <xf numFmtId="0" fontId="22" fillId="11" borderId="20" xfId="0" applyFont="1" applyFill="1" applyBorder="1" applyAlignment="1"/>
    <xf numFmtId="0" fontId="22" fillId="11" borderId="19" xfId="0" applyFont="1" applyFill="1" applyBorder="1" applyAlignment="1">
      <alignment horizontal="center"/>
    </xf>
    <xf numFmtId="0" fontId="22" fillId="11" borderId="23" xfId="0" applyFont="1" applyFill="1" applyBorder="1" applyAlignment="1">
      <alignment horizontal="center"/>
    </xf>
    <xf numFmtId="0" fontId="22" fillId="11" borderId="11" xfId="0" applyFont="1" applyFill="1" applyBorder="1" applyAlignment="1"/>
    <xf numFmtId="0" fontId="22" fillId="11" borderId="28" xfId="0" applyFont="1" applyFill="1" applyBorder="1" applyAlignment="1"/>
    <xf numFmtId="3" fontId="5" fillId="11" borderId="53" xfId="0" applyNumberFormat="1" applyFont="1" applyFill="1" applyBorder="1" applyAlignment="1">
      <alignment horizontal="right"/>
    </xf>
    <xf numFmtId="3" fontId="5" fillId="11" borderId="56" xfId="0" applyNumberFormat="1" applyFont="1" applyFill="1" applyBorder="1" applyAlignment="1"/>
    <xf numFmtId="3" fontId="5" fillId="11" borderId="56" xfId="0" applyNumberFormat="1" applyFont="1" applyFill="1" applyBorder="1" applyAlignment="1">
      <alignment horizontal="right"/>
    </xf>
    <xf numFmtId="0" fontId="22" fillId="11" borderId="8" xfId="0" applyFont="1" applyFill="1" applyBorder="1" applyAlignment="1">
      <alignment vertical="center" wrapText="1"/>
    </xf>
    <xf numFmtId="3" fontId="22" fillId="11" borderId="56" xfId="0" applyNumberFormat="1" applyFont="1" applyFill="1" applyBorder="1" applyAlignment="1">
      <alignment vertical="center" wrapText="1"/>
    </xf>
    <xf numFmtId="0" fontId="5" fillId="11" borderId="11" xfId="0" applyFont="1" applyFill="1" applyBorder="1"/>
    <xf numFmtId="3" fontId="26" fillId="11" borderId="22" xfId="0" applyNumberFormat="1" applyFont="1" applyFill="1" applyBorder="1"/>
    <xf numFmtId="4" fontId="4" fillId="6" borderId="29" xfId="0" applyNumberFormat="1" applyFont="1" applyFill="1" applyBorder="1" applyAlignment="1">
      <alignment horizontal="center"/>
    </xf>
    <xf numFmtId="3" fontId="5" fillId="11" borderId="10" xfId="0" applyNumberFormat="1" applyFont="1" applyFill="1" applyBorder="1" applyAlignment="1">
      <alignment horizontal="right"/>
    </xf>
    <xf numFmtId="4" fontId="4" fillId="11" borderId="29" xfId="0" applyNumberFormat="1" applyFont="1" applyFill="1" applyBorder="1" applyAlignment="1">
      <alignment horizontal="center"/>
    </xf>
    <xf numFmtId="3" fontId="5" fillId="11" borderId="54" xfId="0" applyNumberFormat="1" applyFont="1" applyFill="1" applyBorder="1"/>
    <xf numFmtId="4" fontId="15" fillId="0" borderId="29" xfId="0" applyNumberFormat="1" applyFont="1" applyBorder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3" fontId="4" fillId="0" borderId="73" xfId="0" applyNumberFormat="1" applyFont="1" applyFill="1" applyBorder="1"/>
    <xf numFmtId="3" fontId="4" fillId="0" borderId="75" xfId="0" applyNumberFormat="1" applyFont="1" applyFill="1" applyBorder="1"/>
    <xf numFmtId="3" fontId="5" fillId="11" borderId="19" xfId="0" applyNumberFormat="1" applyFont="1" applyFill="1" applyBorder="1"/>
    <xf numFmtId="3" fontId="27" fillId="11" borderId="43" xfId="0" applyNumberFormat="1" applyFont="1" applyFill="1" applyBorder="1" applyAlignment="1">
      <alignment horizontal="center"/>
    </xf>
    <xf numFmtId="0" fontId="5" fillId="11" borderId="79" xfId="0" applyFont="1" applyFill="1" applyBorder="1" applyAlignment="1">
      <alignment wrapText="1"/>
    </xf>
    <xf numFmtId="4" fontId="4" fillId="6" borderId="73" xfId="0" applyNumberFormat="1" applyFont="1" applyFill="1" applyBorder="1" applyAlignment="1">
      <alignment horizontal="center"/>
    </xf>
    <xf numFmtId="0" fontId="22" fillId="11" borderId="20" xfId="0" applyFont="1" applyFill="1" applyBorder="1"/>
    <xf numFmtId="0" fontId="22" fillId="11" borderId="77" xfId="0" applyFont="1" applyFill="1" applyBorder="1"/>
    <xf numFmtId="0" fontId="22" fillId="11" borderId="72" xfId="0" applyFont="1" applyFill="1" applyBorder="1" applyAlignment="1">
      <alignment horizontal="center"/>
    </xf>
    <xf numFmtId="0" fontId="22" fillId="11" borderId="54" xfId="0" applyFont="1" applyFill="1" applyBorder="1" applyAlignment="1">
      <alignment horizontal="center"/>
    </xf>
    <xf numFmtId="3" fontId="5" fillId="11" borderId="0" xfId="0" applyNumberFormat="1" applyFont="1" applyFill="1" applyBorder="1" applyAlignment="1">
      <alignment horizontal="right"/>
    </xf>
    <xf numFmtId="3" fontId="5" fillId="0" borderId="54" xfId="0" applyNumberFormat="1" applyFont="1" applyFill="1" applyBorder="1" applyAlignment="1">
      <alignment horizontal="right"/>
    </xf>
    <xf numFmtId="4" fontId="4" fillId="6" borderId="39" xfId="0" applyNumberFormat="1" applyFont="1" applyFill="1" applyBorder="1" applyAlignment="1">
      <alignment horizontal="center"/>
    </xf>
    <xf numFmtId="3" fontId="5" fillId="11" borderId="43" xfId="0" applyNumberFormat="1" applyFont="1" applyFill="1" applyBorder="1" applyAlignment="1">
      <alignment horizontal="center"/>
    </xf>
    <xf numFmtId="3" fontId="5" fillId="11" borderId="54" xfId="0" applyNumberFormat="1" applyFont="1" applyFill="1" applyBorder="1" applyAlignment="1">
      <alignment horizontal="right"/>
    </xf>
    <xf numFmtId="0" fontId="22" fillId="11" borderId="10" xfId="0" applyFont="1" applyFill="1" applyBorder="1" applyAlignment="1">
      <alignment horizontal="center" vertical="center" wrapText="1"/>
    </xf>
    <xf numFmtId="0" fontId="22" fillId="11" borderId="28" xfId="0" applyFont="1" applyFill="1" applyBorder="1"/>
    <xf numFmtId="3" fontId="5" fillId="11" borderId="20" xfId="3" applyNumberFormat="1" applyFont="1" applyFill="1" applyBorder="1" applyAlignment="1">
      <alignment vertical="center"/>
    </xf>
    <xf numFmtId="3" fontId="5" fillId="0" borderId="11" xfId="3" applyNumberFormat="1" applyFont="1" applyBorder="1" applyAlignment="1">
      <alignment vertical="center"/>
    </xf>
    <xf numFmtId="3" fontId="5" fillId="0" borderId="8" xfId="3" applyNumberFormat="1" applyFont="1" applyBorder="1" applyAlignment="1">
      <alignment vertical="center"/>
    </xf>
    <xf numFmtId="3" fontId="5" fillId="11" borderId="1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22" fillId="0" borderId="56" xfId="0" applyFont="1" applyFill="1" applyBorder="1" applyAlignment="1">
      <alignment wrapText="1"/>
    </xf>
    <xf numFmtId="0" fontId="5" fillId="0" borderId="56" xfId="0" applyFont="1" applyFill="1" applyBorder="1" applyAlignment="1">
      <alignment wrapText="1"/>
    </xf>
    <xf numFmtId="49" fontId="4" fillId="0" borderId="93" xfId="0" applyNumberFormat="1" applyFont="1" applyFill="1" applyBorder="1"/>
    <xf numFmtId="0" fontId="22" fillId="11" borderId="20" xfId="0" applyFont="1" applyFill="1" applyBorder="1" applyAlignment="1">
      <alignment wrapText="1"/>
    </xf>
    <xf numFmtId="0" fontId="5" fillId="0" borderId="94" xfId="0" applyFont="1" applyFill="1" applyBorder="1" applyProtection="1">
      <protection locked="0"/>
    </xf>
    <xf numFmtId="0" fontId="5" fillId="11" borderId="16" xfId="0" applyFont="1" applyFill="1" applyBorder="1" applyAlignment="1">
      <alignment horizontal="center"/>
    </xf>
    <xf numFmtId="0" fontId="5" fillId="0" borderId="95" xfId="0" applyFont="1" applyBorder="1" applyAlignment="1">
      <alignment horizontal="center"/>
    </xf>
    <xf numFmtId="3" fontId="4" fillId="0" borderId="96" xfId="0" applyNumberFormat="1" applyFont="1" applyBorder="1"/>
    <xf numFmtId="3" fontId="5" fillId="0" borderId="94" xfId="0" applyNumberFormat="1" applyFont="1" applyFill="1" applyBorder="1"/>
    <xf numFmtId="4" fontId="5" fillId="0" borderId="96" xfId="0" applyNumberFormat="1" applyFont="1" applyBorder="1" applyAlignment="1">
      <alignment horizontal="center"/>
    </xf>
    <xf numFmtId="49" fontId="4" fillId="11" borderId="97" xfId="0" applyNumberFormat="1" applyFont="1" applyFill="1" applyBorder="1"/>
    <xf numFmtId="3" fontId="5" fillId="11" borderId="53" xfId="0" applyNumberFormat="1" applyFont="1" applyFill="1" applyBorder="1"/>
    <xf numFmtId="49" fontId="4" fillId="0" borderId="30" xfId="0" applyNumberFormat="1" applyFont="1" applyBorder="1"/>
    <xf numFmtId="3" fontId="5" fillId="11" borderId="56" xfId="0" applyNumberFormat="1" applyFont="1" applyFill="1" applyBorder="1"/>
    <xf numFmtId="3" fontId="4" fillId="0" borderId="41" xfId="0" applyNumberFormat="1" applyFont="1" applyBorder="1"/>
    <xf numFmtId="3" fontId="4" fillId="0" borderId="43" xfId="0" applyNumberFormat="1" applyFont="1" applyFill="1" applyBorder="1"/>
    <xf numFmtId="0" fontId="28" fillId="11" borderId="11" xfId="0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22" fillId="11" borderId="11" xfId="0" applyFont="1" applyFill="1" applyBorder="1" applyAlignment="1">
      <alignment horizontal="left" vertical="center" wrapText="1"/>
    </xf>
    <xf numFmtId="3" fontId="5" fillId="11" borderId="11" xfId="0" applyNumberFormat="1" applyFont="1" applyFill="1" applyBorder="1" applyAlignment="1">
      <alignment horizontal="left" vertical="center" wrapText="1"/>
    </xf>
    <xf numFmtId="0" fontId="5" fillId="11" borderId="11" xfId="0" applyFont="1" applyFill="1" applyBorder="1" applyAlignment="1">
      <alignment horizontal="left"/>
    </xf>
    <xf numFmtId="0" fontId="13" fillId="11" borderId="79" xfId="1" applyNumberFormat="1" applyFont="1" applyFill="1" applyBorder="1" applyAlignment="1">
      <alignment horizontal="left"/>
    </xf>
    <xf numFmtId="0" fontId="5" fillId="11" borderId="8" xfId="0" applyFont="1" applyFill="1" applyBorder="1" applyAlignment="1">
      <alignment horizontal="left"/>
    </xf>
    <xf numFmtId="0" fontId="13" fillId="11" borderId="53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left"/>
    </xf>
    <xf numFmtId="0" fontId="32" fillId="11" borderId="11" xfId="1" applyNumberFormat="1" applyFont="1" applyFill="1" applyBorder="1" applyAlignment="1">
      <alignment horizontal="left"/>
    </xf>
    <xf numFmtId="0" fontId="11" fillId="0" borderId="29" xfId="0" applyFont="1" applyBorder="1"/>
    <xf numFmtId="3" fontId="4" fillId="11" borderId="29" xfId="0" applyNumberFormat="1" applyFont="1" applyFill="1" applyBorder="1" applyAlignment="1">
      <alignment horizontal="right"/>
    </xf>
    <xf numFmtId="3" fontId="22" fillId="0" borderId="79" xfId="0" applyNumberFormat="1" applyFont="1" applyBorder="1"/>
    <xf numFmtId="3" fontId="22" fillId="0" borderId="53" xfId="0" applyNumberFormat="1" applyFont="1" applyBorder="1"/>
    <xf numFmtId="0" fontId="5" fillId="11" borderId="22" xfId="0" applyFont="1" applyFill="1" applyBorder="1" applyAlignment="1">
      <alignment horizontal="left" wrapText="1"/>
    </xf>
    <xf numFmtId="3" fontId="26" fillId="15" borderId="79" xfId="0" applyNumberFormat="1" applyFont="1" applyFill="1" applyBorder="1"/>
    <xf numFmtId="3" fontId="4" fillId="15" borderId="27" xfId="0" applyNumberFormat="1" applyFont="1" applyFill="1" applyBorder="1"/>
    <xf numFmtId="3" fontId="4" fillId="15" borderId="39" xfId="0" applyNumberFormat="1" applyFont="1" applyFill="1" applyBorder="1"/>
    <xf numFmtId="0" fontId="5" fillId="15" borderId="53" xfId="0" applyFont="1" applyFill="1" applyBorder="1" applyAlignment="1">
      <alignment horizontal="left" wrapText="1"/>
    </xf>
    <xf numFmtId="0" fontId="5" fillId="15" borderId="79" xfId="0" applyFont="1" applyFill="1" applyBorder="1" applyAlignment="1">
      <alignment horizontal="left" wrapText="1"/>
    </xf>
    <xf numFmtId="0" fontId="0" fillId="0" borderId="68" xfId="0" applyBorder="1"/>
    <xf numFmtId="0" fontId="0" fillId="0" borderId="64" xfId="0" applyBorder="1"/>
    <xf numFmtId="0" fontId="0" fillId="0" borderId="65" xfId="0" applyBorder="1"/>
    <xf numFmtId="3" fontId="35" fillId="0" borderId="51" xfId="0" applyNumberFormat="1" applyFont="1" applyFill="1" applyBorder="1" applyAlignment="1">
      <alignment vertical="center" wrapText="1"/>
    </xf>
    <xf numFmtId="3" fontId="35" fillId="0" borderId="35" xfId="0" applyNumberFormat="1" applyFont="1" applyBorder="1"/>
    <xf numFmtId="3" fontId="5" fillId="11" borderId="69" xfId="0" applyNumberFormat="1" applyFont="1" applyFill="1" applyBorder="1" applyAlignment="1">
      <alignment horizontal="right"/>
    </xf>
    <xf numFmtId="3" fontId="5" fillId="11" borderId="39" xfId="0" applyNumberFormat="1" applyFont="1" applyFill="1" applyBorder="1" applyAlignment="1">
      <alignment horizontal="right"/>
    </xf>
    <xf numFmtId="3" fontId="35" fillId="0" borderId="35" xfId="0" applyNumberFormat="1" applyFont="1" applyBorder="1" applyAlignment="1">
      <alignment horizontal="right"/>
    </xf>
    <xf numFmtId="3" fontId="23" fillId="11" borderId="11" xfId="3" applyNumberFormat="1" applyFont="1" applyFill="1" applyBorder="1" applyAlignment="1">
      <alignment vertical="center"/>
    </xf>
    <xf numFmtId="3" fontId="23" fillId="0" borderId="11" xfId="3" applyNumberFormat="1" applyFont="1" applyBorder="1" applyAlignment="1">
      <alignment vertical="center"/>
    </xf>
    <xf numFmtId="3" fontId="4" fillId="11" borderId="29" xfId="3" applyNumberFormat="1" applyFont="1" applyFill="1" applyBorder="1" applyAlignment="1">
      <alignment vertical="center"/>
    </xf>
    <xf numFmtId="3" fontId="4" fillId="0" borderId="29" xfId="3" applyNumberFormat="1" applyFont="1" applyBorder="1" applyAlignment="1">
      <alignment vertical="center"/>
    </xf>
    <xf numFmtId="3" fontId="4" fillId="11" borderId="27" xfId="3" applyNumberFormat="1" applyFont="1" applyFill="1" applyBorder="1" applyAlignment="1">
      <alignment vertical="center"/>
    </xf>
    <xf numFmtId="3" fontId="4" fillId="8" borderId="18" xfId="0" applyNumberFormat="1" applyFont="1" applyFill="1" applyBorder="1"/>
    <xf numFmtId="0" fontId="5" fillId="0" borderId="9" xfId="0" applyFont="1" applyFill="1" applyBorder="1" applyAlignment="1">
      <alignment horizontal="center" wrapText="1"/>
    </xf>
    <xf numFmtId="0" fontId="11" fillId="8" borderId="3" xfId="0" applyFont="1" applyFill="1" applyBorder="1" applyAlignment="1">
      <alignment horizontal="center"/>
    </xf>
    <xf numFmtId="0" fontId="5" fillId="0" borderId="24" xfId="0" applyFont="1" applyFill="1" applyBorder="1" applyAlignment="1">
      <alignment wrapText="1"/>
    </xf>
    <xf numFmtId="0" fontId="4" fillId="8" borderId="18" xfId="0" applyFont="1" applyFill="1" applyBorder="1"/>
    <xf numFmtId="49" fontId="33" fillId="11" borderId="30" xfId="0" applyNumberFormat="1" applyFont="1" applyFill="1" applyBorder="1"/>
    <xf numFmtId="49" fontId="7" fillId="8" borderId="37" xfId="0" applyNumberFormat="1" applyFont="1" applyFill="1" applyBorder="1"/>
    <xf numFmtId="49" fontId="4" fillId="0" borderId="42" xfId="0" applyNumberFormat="1" applyFont="1" applyFill="1" applyBorder="1"/>
    <xf numFmtId="3" fontId="5" fillId="11" borderId="8" xfId="0" applyNumberFormat="1" applyFont="1" applyFill="1" applyBorder="1" applyAlignment="1">
      <alignment vertical="center"/>
    </xf>
    <xf numFmtId="3" fontId="4" fillId="0" borderId="41" xfId="0" applyNumberFormat="1" applyFont="1" applyFill="1" applyBorder="1"/>
    <xf numFmtId="3" fontId="4" fillId="0" borderId="27" xfId="3" applyNumberFormat="1" applyFont="1" applyBorder="1" applyAlignment="1">
      <alignment vertical="center"/>
    </xf>
    <xf numFmtId="49" fontId="4" fillId="0" borderId="0" xfId="0" applyNumberFormat="1" applyFont="1" applyFill="1" applyBorder="1"/>
    <xf numFmtId="3" fontId="5" fillId="11" borderId="79" xfId="3" applyNumberFormat="1" applyFont="1" applyFill="1" applyBorder="1" applyAlignment="1">
      <alignment vertical="center"/>
    </xf>
    <xf numFmtId="3" fontId="4" fillId="0" borderId="15" xfId="3" applyNumberFormat="1" applyFont="1" applyBorder="1" applyAlignment="1">
      <alignment vertical="center"/>
    </xf>
    <xf numFmtId="3" fontId="5" fillId="0" borderId="86" xfId="3" applyNumberFormat="1" applyFont="1" applyBorder="1" applyAlignment="1">
      <alignment vertical="center"/>
    </xf>
    <xf numFmtId="3" fontId="25" fillId="11" borderId="27" xfId="0" applyNumberFormat="1" applyFont="1" applyFill="1" applyBorder="1" applyAlignment="1">
      <alignment horizontal="right"/>
    </xf>
    <xf numFmtId="3" fontId="25" fillId="11" borderId="43" xfId="0" applyNumberFormat="1" applyFont="1" applyFill="1" applyBorder="1" applyAlignment="1">
      <alignment horizontal="right"/>
    </xf>
    <xf numFmtId="3" fontId="25" fillId="11" borderId="29" xfId="0" applyNumberFormat="1" applyFont="1" applyFill="1" applyBorder="1" applyAlignment="1">
      <alignment horizontal="right"/>
    </xf>
    <xf numFmtId="3" fontId="25" fillId="11" borderId="27" xfId="0" applyNumberFormat="1" applyFont="1" applyFill="1" applyBorder="1"/>
    <xf numFmtId="3" fontId="25" fillId="11" borderId="43" xfId="0" applyNumberFormat="1" applyFont="1" applyFill="1" applyBorder="1"/>
    <xf numFmtId="0" fontId="4" fillId="11" borderId="45" xfId="0" applyFont="1" applyFill="1" applyBorder="1"/>
    <xf numFmtId="0" fontId="5" fillId="11" borderId="29" xfId="0" applyFont="1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5" fillId="11" borderId="22" xfId="0" applyFont="1" applyFill="1" applyBorder="1" applyAlignment="1">
      <alignment horizontal="left"/>
    </xf>
    <xf numFmtId="0" fontId="13" fillId="11" borderId="79" xfId="0" applyFont="1" applyFill="1" applyBorder="1" applyAlignment="1">
      <alignment horizontal="left" wrapText="1"/>
    </xf>
    <xf numFmtId="0" fontId="8" fillId="11" borderId="19" xfId="0" applyFont="1" applyFill="1" applyBorder="1" applyAlignment="1">
      <alignment horizontal="center"/>
    </xf>
    <xf numFmtId="0" fontId="5" fillId="11" borderId="28" xfId="0" applyNumberFormat="1" applyFont="1" applyFill="1" applyBorder="1" applyAlignment="1" applyProtection="1">
      <alignment vertical="center" wrapText="1"/>
    </xf>
    <xf numFmtId="0" fontId="24" fillId="11" borderId="10" xfId="0" applyFont="1" applyFill="1" applyBorder="1" applyAlignment="1">
      <alignment horizontal="center"/>
    </xf>
    <xf numFmtId="3" fontId="4" fillId="11" borderId="29" xfId="0" applyNumberFormat="1" applyFont="1" applyFill="1" applyBorder="1" applyAlignment="1">
      <alignment vertical="center"/>
    </xf>
    <xf numFmtId="3" fontId="23" fillId="11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22" xfId="0" applyFont="1" applyFill="1" applyBorder="1" applyAlignment="1">
      <alignment vertical="center" wrapText="1"/>
    </xf>
    <xf numFmtId="0" fontId="0" fillId="0" borderId="45" xfId="0" applyBorder="1" applyAlignment="1">
      <alignment vertical="center"/>
    </xf>
    <xf numFmtId="49" fontId="4" fillId="11" borderId="30" xfId="0" applyNumberFormat="1" applyFont="1" applyFill="1" applyBorder="1" applyAlignment="1">
      <alignment vertical="center"/>
    </xf>
    <xf numFmtId="0" fontId="5" fillId="11" borderId="8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4" fillId="0" borderId="27" xfId="0" applyNumberFormat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0" borderId="0" xfId="0" applyAlignment="1">
      <alignment vertical="center"/>
    </xf>
    <xf numFmtId="49" fontId="4" fillId="11" borderId="42" xfId="0" applyNumberFormat="1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3" fontId="4" fillId="0" borderId="29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22" fillId="11" borderId="9" xfId="0" applyFont="1" applyFill="1" applyBorder="1" applyAlignment="1">
      <alignment horizontal="center" vertical="center"/>
    </xf>
    <xf numFmtId="3" fontId="4" fillId="11" borderId="27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13" fillId="11" borderId="10" xfId="1" applyNumberFormat="1" applyFont="1" applyFill="1" applyBorder="1" applyAlignment="1">
      <alignment horizontal="left" vertical="center" wrapText="1"/>
    </xf>
    <xf numFmtId="3" fontId="22" fillId="0" borderId="11" xfId="0" applyNumberFormat="1" applyFont="1" applyBorder="1" applyAlignment="1">
      <alignment vertical="center"/>
    </xf>
    <xf numFmtId="3" fontId="5" fillId="11" borderId="9" xfId="0" applyNumberFormat="1" applyFont="1" applyFill="1" applyBorder="1" applyAlignment="1">
      <alignment vertical="center"/>
    </xf>
    <xf numFmtId="4" fontId="5" fillId="11" borderId="27" xfId="0" applyNumberFormat="1" applyFont="1" applyFill="1" applyBorder="1" applyAlignment="1">
      <alignment horizontal="center" vertical="center"/>
    </xf>
    <xf numFmtId="49" fontId="4" fillId="11" borderId="58" xfId="0" applyNumberFormat="1" applyFont="1" applyFill="1" applyBorder="1" applyAlignment="1">
      <alignment vertical="center"/>
    </xf>
    <xf numFmtId="0" fontId="22" fillId="11" borderId="10" xfId="0" applyFont="1" applyFill="1" applyBorder="1" applyAlignment="1">
      <alignment horizontal="center" vertical="center"/>
    </xf>
    <xf numFmtId="3" fontId="5" fillId="11" borderId="10" xfId="0" applyNumberFormat="1" applyFont="1" applyFill="1" applyBorder="1" applyAlignment="1">
      <alignment vertical="center"/>
    </xf>
    <xf numFmtId="4" fontId="5" fillId="11" borderId="29" xfId="0" applyNumberFormat="1" applyFont="1" applyFill="1" applyBorder="1" applyAlignment="1">
      <alignment horizontal="center" vertical="center"/>
    </xf>
    <xf numFmtId="3" fontId="22" fillId="11" borderId="11" xfId="0" applyNumberFormat="1" applyFont="1" applyFill="1" applyBorder="1" applyAlignment="1">
      <alignment vertical="center"/>
    </xf>
    <xf numFmtId="3" fontId="5" fillId="11" borderId="29" xfId="0" applyNumberFormat="1" applyFont="1" applyFill="1" applyBorder="1" applyAlignment="1">
      <alignment horizontal="center" vertical="center"/>
    </xf>
    <xf numFmtId="3" fontId="5" fillId="16" borderId="9" xfId="0" applyNumberFormat="1" applyFont="1" applyFill="1" applyBorder="1"/>
    <xf numFmtId="49" fontId="4" fillId="16" borderId="37" xfId="0" applyNumberFormat="1" applyFont="1" applyFill="1" applyBorder="1"/>
    <xf numFmtId="0" fontId="4" fillId="16" borderId="3" xfId="0" applyFont="1" applyFill="1" applyBorder="1" applyAlignment="1">
      <alignment horizontal="center"/>
    </xf>
    <xf numFmtId="0" fontId="11" fillId="16" borderId="4" xfId="0" applyFont="1" applyFill="1" applyBorder="1" applyAlignment="1">
      <alignment horizontal="center"/>
    </xf>
    <xf numFmtId="3" fontId="4" fillId="16" borderId="26" xfId="0" applyNumberFormat="1" applyFont="1" applyFill="1" applyBorder="1"/>
    <xf numFmtId="3" fontId="4" fillId="16" borderId="1" xfId="0" applyNumberFormat="1" applyFont="1" applyFill="1" applyBorder="1"/>
    <xf numFmtId="3" fontId="4" fillId="16" borderId="3" xfId="0" applyNumberFormat="1" applyFont="1" applyFill="1" applyBorder="1"/>
    <xf numFmtId="0" fontId="5" fillId="16" borderId="9" xfId="0" applyFont="1" applyFill="1" applyBorder="1" applyAlignment="1">
      <alignment horizontal="center" vertical="center"/>
    </xf>
    <xf numFmtId="0" fontId="12" fillId="16" borderId="9" xfId="0" applyNumberFormat="1" applyFont="1" applyFill="1" applyBorder="1" applyAlignment="1" applyProtection="1">
      <alignment horizontal="center" vertical="center" wrapText="1"/>
    </xf>
    <xf numFmtId="49" fontId="4" fillId="16" borderId="92" xfId="0" applyNumberFormat="1" applyFont="1" applyFill="1" applyBorder="1"/>
    <xf numFmtId="0" fontId="5" fillId="16" borderId="9" xfId="0" applyNumberFormat="1" applyFont="1" applyFill="1" applyBorder="1" applyAlignment="1" applyProtection="1">
      <alignment vertical="center" wrapText="1"/>
    </xf>
    <xf numFmtId="0" fontId="5" fillId="16" borderId="54" xfId="0" applyFont="1" applyFill="1" applyBorder="1" applyAlignment="1">
      <alignment horizontal="center" vertical="center"/>
    </xf>
    <xf numFmtId="0" fontId="12" fillId="16" borderId="54" xfId="0" applyNumberFormat="1" applyFont="1" applyFill="1" applyBorder="1" applyAlignment="1" applyProtection="1">
      <alignment horizontal="center" vertical="center" wrapText="1"/>
    </xf>
    <xf numFmtId="0" fontId="5" fillId="16" borderId="9" xfId="0" applyFont="1" applyFill="1" applyBorder="1" applyAlignment="1">
      <alignment horizontal="center"/>
    </xf>
    <xf numFmtId="3" fontId="5" fillId="16" borderId="54" xfId="0" applyNumberFormat="1" applyFont="1" applyFill="1" applyBorder="1"/>
    <xf numFmtId="0" fontId="5" fillId="16" borderId="73" xfId="0" applyFont="1" applyFill="1" applyBorder="1"/>
    <xf numFmtId="49" fontId="4" fillId="16" borderId="45" xfId="0" applyNumberFormat="1" applyFont="1" applyFill="1" applyBorder="1"/>
    <xf numFmtId="0" fontId="5" fillId="16" borderId="27" xfId="0" applyFont="1" applyFill="1" applyBorder="1"/>
    <xf numFmtId="0" fontId="29" fillId="0" borderId="45" xfId="0" applyFont="1" applyBorder="1"/>
    <xf numFmtId="3" fontId="26" fillId="0" borderId="9" xfId="0" applyNumberFormat="1" applyFont="1" applyFill="1" applyBorder="1" applyAlignment="1">
      <alignment horizontal="right"/>
    </xf>
    <xf numFmtId="4" fontId="27" fillId="0" borderId="27" xfId="0" applyNumberFormat="1" applyFont="1" applyFill="1" applyBorder="1" applyAlignment="1">
      <alignment horizontal="center"/>
    </xf>
    <xf numFmtId="0" fontId="27" fillId="17" borderId="3" xfId="0" applyFont="1" applyFill="1" applyBorder="1"/>
    <xf numFmtId="0" fontId="5" fillId="11" borderId="22" xfId="0" applyFont="1" applyFill="1" applyBorder="1" applyAlignment="1">
      <alignment vertical="center" wrapText="1"/>
    </xf>
    <xf numFmtId="0" fontId="5" fillId="11" borderId="82" xfId="0" applyFont="1" applyFill="1" applyBorder="1" applyAlignment="1">
      <alignment wrapText="1"/>
    </xf>
    <xf numFmtId="0" fontId="22" fillId="0" borderId="9" xfId="0" applyFont="1" applyBorder="1" applyAlignment="1">
      <alignment horizontal="center"/>
    </xf>
    <xf numFmtId="3" fontId="25" fillId="0" borderId="27" xfId="0" applyNumberFormat="1" applyFont="1" applyBorder="1" applyAlignment="1">
      <alignment horizontal="right"/>
    </xf>
    <xf numFmtId="0" fontId="13" fillId="11" borderId="8" xfId="0" applyFont="1" applyFill="1" applyBorder="1" applyAlignment="1">
      <alignment horizontal="left" wrapText="1"/>
    </xf>
    <xf numFmtId="49" fontId="4" fillId="11" borderId="98" xfId="0" applyNumberFormat="1" applyFont="1" applyFill="1" applyBorder="1"/>
    <xf numFmtId="0" fontId="5" fillId="11" borderId="99" xfId="0" applyFont="1" applyFill="1" applyBorder="1" applyAlignment="1">
      <alignment horizontal="left"/>
    </xf>
    <xf numFmtId="0" fontId="5" fillId="11" borderId="84" xfId="2" applyFont="1" applyFill="1" applyBorder="1" applyAlignment="1">
      <alignment horizontal="center" vertical="center" wrapText="1"/>
    </xf>
    <xf numFmtId="0" fontId="8" fillId="0" borderId="84" xfId="0" applyFont="1" applyBorder="1" applyAlignment="1">
      <alignment horizontal="center"/>
    </xf>
    <xf numFmtId="3" fontId="4" fillId="0" borderId="100" xfId="0" applyNumberFormat="1" applyFont="1" applyFill="1" applyBorder="1"/>
    <xf numFmtId="3" fontId="5" fillId="0" borderId="84" xfId="0" applyNumberFormat="1" applyFont="1" applyBorder="1"/>
    <xf numFmtId="0" fontId="5" fillId="0" borderId="100" xfId="0" applyFont="1" applyBorder="1"/>
    <xf numFmtId="0" fontId="5" fillId="11" borderId="53" xfId="0" applyFont="1" applyFill="1" applyBorder="1" applyAlignment="1">
      <alignment horizontal="left"/>
    </xf>
    <xf numFmtId="3" fontId="22" fillId="0" borderId="77" xfId="0" applyNumberFormat="1" applyFont="1" applyBorder="1"/>
    <xf numFmtId="0" fontId="5" fillId="0" borderId="73" xfId="0" applyFont="1" applyBorder="1"/>
    <xf numFmtId="0" fontId="4" fillId="11" borderId="9" xfId="0" applyFont="1" applyFill="1" applyBorder="1" applyAlignment="1">
      <alignment horizontal="left" wrapText="1"/>
    </xf>
    <xf numFmtId="4" fontId="5" fillId="11" borderId="30" xfId="0" applyNumberFormat="1" applyFont="1" applyFill="1" applyBorder="1" applyAlignment="1">
      <alignment horizontal="center"/>
    </xf>
    <xf numFmtId="0" fontId="5" fillId="11" borderId="24" xfId="0" applyFont="1" applyFill="1" applyBorder="1"/>
    <xf numFmtId="0" fontId="5" fillId="11" borderId="39" xfId="0" applyFont="1" applyFill="1" applyBorder="1"/>
    <xf numFmtId="0" fontId="5" fillId="11" borderId="84" xfId="0" applyFont="1" applyFill="1" applyBorder="1" applyAlignment="1">
      <alignment horizontal="center"/>
    </xf>
    <xf numFmtId="0" fontId="28" fillId="11" borderId="8" xfId="0" applyFont="1" applyFill="1" applyBorder="1" applyAlignment="1">
      <alignment horizontal="left" vertical="center" wrapText="1"/>
    </xf>
    <xf numFmtId="0" fontId="28" fillId="11" borderId="79" xfId="0" applyFont="1" applyFill="1" applyBorder="1" applyAlignment="1">
      <alignment horizontal="left" vertical="center" wrapText="1"/>
    </xf>
    <xf numFmtId="0" fontId="28" fillId="11" borderId="9" xfId="0" applyFont="1" applyFill="1" applyBorder="1" applyAlignment="1">
      <alignment horizontal="center" vertical="center" wrapText="1"/>
    </xf>
    <xf numFmtId="0" fontId="28" fillId="11" borderId="72" xfId="0" applyFont="1" applyFill="1" applyBorder="1" applyAlignment="1">
      <alignment horizontal="center" vertical="center" wrapText="1"/>
    </xf>
    <xf numFmtId="3" fontId="22" fillId="11" borderId="71" xfId="0" applyNumberFormat="1" applyFont="1" applyFill="1" applyBorder="1"/>
    <xf numFmtId="3" fontId="5" fillId="11" borderId="72" xfId="0" applyNumberFormat="1" applyFont="1" applyFill="1" applyBorder="1"/>
    <xf numFmtId="49" fontId="4" fillId="11" borderId="63" xfId="0" applyNumberFormat="1" applyFont="1" applyFill="1" applyBorder="1" applyAlignment="1">
      <alignment vertical="center"/>
    </xf>
    <xf numFmtId="3" fontId="5" fillId="11" borderId="28" xfId="0" applyNumberFormat="1" applyFont="1" applyFill="1" applyBorder="1" applyAlignment="1">
      <alignment vertical="center" wrapText="1"/>
    </xf>
    <xf numFmtId="3" fontId="5" fillId="11" borderId="41" xfId="0" applyNumberFormat="1" applyFont="1" applyFill="1" applyBorder="1"/>
    <xf numFmtId="0" fontId="27" fillId="11" borderId="58" xfId="0" applyFont="1" applyFill="1" applyBorder="1"/>
    <xf numFmtId="0" fontId="26" fillId="11" borderId="10" xfId="0" applyFont="1" applyFill="1" applyBorder="1" applyAlignment="1">
      <alignment horizontal="center"/>
    </xf>
    <xf numFmtId="3" fontId="27" fillId="11" borderId="11" xfId="0" applyNumberFormat="1" applyFont="1" applyFill="1" applyBorder="1"/>
    <xf numFmtId="3" fontId="27" fillId="11" borderId="10" xfId="0" applyNumberFormat="1" applyFont="1" applyFill="1" applyBorder="1"/>
    <xf numFmtId="4" fontId="27" fillId="11" borderId="29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wrapText="1"/>
    </xf>
    <xf numFmtId="3" fontId="4" fillId="11" borderId="27" xfId="0" applyNumberFormat="1" applyFont="1" applyFill="1" applyBorder="1" applyAlignment="1">
      <alignment horizontal="right"/>
    </xf>
    <xf numFmtId="49" fontId="4" fillId="0" borderId="63" xfId="0" applyNumberFormat="1" applyFont="1" applyFill="1" applyBorder="1"/>
    <xf numFmtId="0" fontId="5" fillId="0" borderId="24" xfId="0" applyFont="1" applyBorder="1" applyAlignment="1">
      <alignment wrapText="1"/>
    </xf>
    <xf numFmtId="3" fontId="4" fillId="0" borderId="27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0" fontId="4" fillId="16" borderId="18" xfId="0" applyFont="1" applyFill="1" applyBorder="1"/>
    <xf numFmtId="49" fontId="4" fillId="11" borderId="101" xfId="0" applyNumberFormat="1" applyFont="1" applyFill="1" applyBorder="1"/>
    <xf numFmtId="3" fontId="22" fillId="11" borderId="79" xfId="0" applyNumberFormat="1" applyFont="1" applyFill="1" applyBorder="1"/>
    <xf numFmtId="0" fontId="8" fillId="11" borderId="9" xfId="0" applyFont="1" applyFill="1" applyBorder="1" applyAlignment="1">
      <alignment horizontal="center"/>
    </xf>
    <xf numFmtId="0" fontId="22" fillId="11" borderId="19" xfId="0" applyFont="1" applyFill="1" applyBorder="1" applyAlignment="1"/>
    <xf numFmtId="3" fontId="5" fillId="11" borderId="77" xfId="0" applyNumberFormat="1" applyFont="1" applyFill="1" applyBorder="1" applyAlignment="1">
      <alignment vertical="center" wrapText="1"/>
    </xf>
    <xf numFmtId="49" fontId="4" fillId="11" borderId="83" xfId="0" applyNumberFormat="1" applyFont="1" applyFill="1" applyBorder="1"/>
    <xf numFmtId="0" fontId="22" fillId="11" borderId="82" xfId="0" applyFont="1" applyFill="1" applyBorder="1" applyAlignment="1">
      <alignment wrapText="1"/>
    </xf>
    <xf numFmtId="0" fontId="5" fillId="11" borderId="80" xfId="0" applyFont="1" applyFill="1" applyBorder="1" applyAlignment="1">
      <alignment horizontal="center"/>
    </xf>
    <xf numFmtId="3" fontId="4" fillId="11" borderId="100" xfId="0" applyNumberFormat="1" applyFont="1" applyFill="1" applyBorder="1"/>
    <xf numFmtId="0" fontId="5" fillId="11" borderId="8" xfId="0" applyFont="1" applyFill="1" applyBorder="1"/>
    <xf numFmtId="0" fontId="5" fillId="11" borderId="79" xfId="0" applyFont="1" applyFill="1" applyBorder="1"/>
    <xf numFmtId="3" fontId="22" fillId="11" borderId="77" xfId="0" applyNumberFormat="1" applyFont="1" applyFill="1" applyBorder="1"/>
    <xf numFmtId="0" fontId="8" fillId="11" borderId="72" xfId="0" applyFont="1" applyFill="1" applyBorder="1" applyAlignment="1">
      <alignment horizontal="center"/>
    </xf>
    <xf numFmtId="3" fontId="5" fillId="11" borderId="24" xfId="0" applyNumberFormat="1" applyFont="1" applyFill="1" applyBorder="1"/>
    <xf numFmtId="3" fontId="5" fillId="0" borderId="102" xfId="0" applyNumberFormat="1" applyFont="1" applyBorder="1"/>
    <xf numFmtId="0" fontId="5" fillId="0" borderId="102" xfId="0" applyFont="1" applyBorder="1" applyAlignment="1">
      <alignment horizontal="center"/>
    </xf>
    <xf numFmtId="3" fontId="4" fillId="11" borderId="103" xfId="0" applyNumberFormat="1" applyFont="1" applyFill="1" applyBorder="1"/>
    <xf numFmtId="3" fontId="5" fillId="0" borderId="82" xfId="0" applyNumberFormat="1" applyFont="1" applyBorder="1"/>
    <xf numFmtId="4" fontId="5" fillId="0" borderId="81" xfId="0" applyNumberFormat="1" applyFont="1" applyBorder="1" applyAlignment="1">
      <alignment horizontal="center"/>
    </xf>
    <xf numFmtId="3" fontId="4" fillId="11" borderId="78" xfId="0" applyNumberFormat="1" applyFont="1" applyFill="1" applyBorder="1"/>
    <xf numFmtId="3" fontId="5" fillId="11" borderId="71" xfId="0" applyNumberFormat="1" applyFont="1" applyFill="1" applyBorder="1" applyAlignment="1">
      <alignment vertical="center" wrapText="1"/>
    </xf>
    <xf numFmtId="3" fontId="4" fillId="16" borderId="73" xfId="3" applyNumberFormat="1" applyFont="1" applyFill="1" applyBorder="1" applyAlignment="1">
      <alignment vertical="center"/>
    </xf>
    <xf numFmtId="3" fontId="5" fillId="16" borderId="8" xfId="3" applyNumberFormat="1" applyFont="1" applyFill="1" applyBorder="1" applyAlignment="1">
      <alignment vertical="center"/>
    </xf>
    <xf numFmtId="3" fontId="4" fillId="16" borderId="27" xfId="3" applyNumberFormat="1" applyFont="1" applyFill="1" applyBorder="1" applyAlignment="1">
      <alignment vertical="center"/>
    </xf>
    <xf numFmtId="0" fontId="8" fillId="11" borderId="104" xfId="0" applyFont="1" applyFill="1" applyBorder="1" applyAlignment="1">
      <alignment horizontal="center"/>
    </xf>
    <xf numFmtId="0" fontId="13" fillId="11" borderId="10" xfId="0" applyFont="1" applyFill="1" applyBorder="1" applyAlignment="1">
      <alignment horizontal="left"/>
    </xf>
    <xf numFmtId="3" fontId="4" fillId="11" borderId="5" xfId="0" applyNumberFormat="1" applyFont="1" applyFill="1" applyBorder="1"/>
    <xf numFmtId="3" fontId="22" fillId="11" borderId="10" xfId="0" applyNumberFormat="1" applyFont="1" applyFill="1" applyBorder="1"/>
    <xf numFmtId="3" fontId="22" fillId="11" borderId="99" xfId="0" applyNumberFormat="1" applyFont="1" applyFill="1" applyBorder="1"/>
    <xf numFmtId="0" fontId="8" fillId="11" borderId="54" xfId="0" applyFont="1" applyFill="1" applyBorder="1" applyAlignment="1">
      <alignment horizontal="center"/>
    </xf>
    <xf numFmtId="3" fontId="26" fillId="11" borderId="9" xfId="0" applyNumberFormat="1" applyFont="1" applyFill="1" applyBorder="1"/>
    <xf numFmtId="0" fontId="26" fillId="11" borderId="73" xfId="0" applyFont="1" applyFill="1" applyBorder="1"/>
    <xf numFmtId="49" fontId="4" fillId="0" borderId="62" xfId="0" applyNumberFormat="1" applyFont="1" applyFill="1" applyBorder="1"/>
    <xf numFmtId="0" fontId="5" fillId="0" borderId="44" xfId="0" applyFont="1" applyFill="1" applyBorder="1"/>
    <xf numFmtId="0" fontId="4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3" fontId="4" fillId="0" borderId="7" xfId="0" applyNumberFormat="1" applyFont="1" applyFill="1" applyBorder="1"/>
    <xf numFmtId="0" fontId="5" fillId="11" borderId="11" xfId="0" applyFont="1" applyFill="1" applyBorder="1" applyAlignment="1">
      <alignment vertical="center" wrapText="1"/>
    </xf>
    <xf numFmtId="3" fontId="5" fillId="11" borderId="52" xfId="0" applyNumberFormat="1" applyFont="1" applyFill="1" applyBorder="1"/>
    <xf numFmtId="3" fontId="5" fillId="11" borderId="77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0" fontId="4" fillId="11" borderId="83" xfId="0" applyFont="1" applyFill="1" applyBorder="1"/>
    <xf numFmtId="0" fontId="5" fillId="0" borderId="80" xfId="0" applyFont="1" applyFill="1" applyBorder="1" applyAlignment="1">
      <alignment horizontal="center"/>
    </xf>
    <xf numFmtId="3" fontId="4" fillId="11" borderId="81" xfId="0" applyNumberFormat="1" applyFont="1" applyFill="1" applyBorder="1"/>
    <xf numFmtId="3" fontId="22" fillId="0" borderId="8" xfId="0" applyNumberFormat="1" applyFont="1" applyBorder="1" applyAlignment="1">
      <alignment horizontal="right"/>
    </xf>
    <xf numFmtId="3" fontId="5" fillId="11" borderId="82" xfId="0" applyNumberFormat="1" applyFont="1" applyFill="1" applyBorder="1"/>
    <xf numFmtId="3" fontId="5" fillId="0" borderId="80" xfId="0" applyNumberFormat="1" applyFont="1" applyBorder="1" applyAlignment="1">
      <alignment horizontal="right"/>
    </xf>
    <xf numFmtId="4" fontId="5" fillId="11" borderId="81" xfId="0" applyNumberFormat="1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right"/>
    </xf>
    <xf numFmtId="3" fontId="5" fillId="0" borderId="95" xfId="0" applyNumberFormat="1" applyFont="1" applyFill="1" applyBorder="1" applyAlignment="1">
      <alignment horizontal="right"/>
    </xf>
    <xf numFmtId="3" fontId="5" fillId="0" borderId="94" xfId="0" applyNumberFormat="1" applyFont="1" applyFill="1" applyBorder="1" applyAlignment="1">
      <alignment horizontal="right"/>
    </xf>
    <xf numFmtId="3" fontId="25" fillId="0" borderId="43" xfId="0" applyNumberFormat="1" applyFont="1" applyBorder="1" applyAlignment="1">
      <alignment horizontal="right"/>
    </xf>
    <xf numFmtId="3" fontId="4" fillId="0" borderId="96" xfId="0" applyNumberFormat="1" applyFont="1" applyFill="1" applyBorder="1"/>
    <xf numFmtId="0" fontId="4" fillId="0" borderId="95" xfId="0" applyFont="1" applyFill="1" applyBorder="1" applyAlignment="1">
      <alignment horizontal="center"/>
    </xf>
    <xf numFmtId="0" fontId="5" fillId="0" borderId="95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top" wrapText="1"/>
    </xf>
    <xf numFmtId="0" fontId="5" fillId="0" borderId="94" xfId="0" applyFont="1" applyFill="1" applyBorder="1" applyAlignment="1">
      <alignment horizontal="left" vertical="top" wrapText="1"/>
    </xf>
    <xf numFmtId="0" fontId="4" fillId="11" borderId="105" xfId="0" applyFont="1" applyFill="1" applyBorder="1"/>
    <xf numFmtId="0" fontId="5" fillId="0" borderId="106" xfId="0" applyFont="1" applyBorder="1" applyAlignment="1">
      <alignment horizontal="center"/>
    </xf>
    <xf numFmtId="3" fontId="4" fillId="0" borderId="81" xfId="0" applyNumberFormat="1" applyFont="1" applyBorder="1"/>
    <xf numFmtId="0" fontId="5" fillId="16" borderId="54" xfId="0" applyFont="1" applyFill="1" applyBorder="1" applyAlignment="1">
      <alignment horizontal="center"/>
    </xf>
    <xf numFmtId="49" fontId="4" fillId="16" borderId="58" xfId="0" applyNumberFormat="1" applyFont="1" applyFill="1" applyBorder="1"/>
    <xf numFmtId="0" fontId="5" fillId="16" borderId="8" xfId="0" applyFont="1" applyFill="1" applyBorder="1" applyAlignment="1">
      <alignment vertical="center"/>
    </xf>
    <xf numFmtId="0" fontId="5" fillId="16" borderId="21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3" fontId="4" fillId="16" borderId="29" xfId="0" applyNumberFormat="1" applyFont="1" applyFill="1" applyBorder="1"/>
    <xf numFmtId="3" fontId="5" fillId="16" borderId="8" xfId="0" applyNumberFormat="1" applyFont="1" applyFill="1" applyBorder="1" applyAlignment="1">
      <alignment vertical="center" wrapText="1"/>
    </xf>
    <xf numFmtId="164" fontId="0" fillId="16" borderId="0" xfId="0" applyNumberFormat="1" applyFill="1"/>
    <xf numFmtId="0" fontId="22" fillId="16" borderId="10" xfId="0" applyFont="1" applyFill="1" applyBorder="1"/>
    <xf numFmtId="0" fontId="5" fillId="16" borderId="10" xfId="0" applyFont="1" applyFill="1" applyBorder="1" applyAlignment="1">
      <alignment horizontal="center"/>
    </xf>
    <xf numFmtId="0" fontId="22" fillId="16" borderId="10" xfId="0" applyFont="1" applyFill="1" applyBorder="1" applyAlignment="1">
      <alignment horizontal="center"/>
    </xf>
    <xf numFmtId="3" fontId="22" fillId="16" borderId="8" xfId="0" applyNumberFormat="1" applyFont="1" applyFill="1" applyBorder="1"/>
    <xf numFmtId="0" fontId="5" fillId="16" borderId="11" xfId="0" applyFont="1" applyFill="1" applyBorder="1" applyAlignment="1">
      <alignment horizontal="left" wrapText="1"/>
    </xf>
    <xf numFmtId="0" fontId="8" fillId="16" borderId="10" xfId="0" applyFont="1" applyFill="1" applyBorder="1" applyAlignment="1">
      <alignment horizontal="center"/>
    </xf>
    <xf numFmtId="3" fontId="22" fillId="16" borderId="11" xfId="0" applyNumberFormat="1" applyFont="1" applyFill="1" applyBorder="1"/>
    <xf numFmtId="3" fontId="5" fillId="16" borderId="10" xfId="0" applyNumberFormat="1" applyFont="1" applyFill="1" applyBorder="1"/>
    <xf numFmtId="4" fontId="5" fillId="16" borderId="29" xfId="0" applyNumberFormat="1" applyFont="1" applyFill="1" applyBorder="1" applyAlignment="1">
      <alignment horizontal="center"/>
    </xf>
    <xf numFmtId="0" fontId="7" fillId="16" borderId="10" xfId="0" applyFont="1" applyFill="1" applyBorder="1" applyAlignment="1">
      <alignment horizontal="center"/>
    </xf>
    <xf numFmtId="0" fontId="5" fillId="16" borderId="71" xfId="0" applyFont="1" applyFill="1" applyBorder="1" applyAlignment="1">
      <alignment vertical="center" wrapText="1"/>
    </xf>
    <xf numFmtId="3" fontId="37" fillId="11" borderId="9" xfId="0" applyNumberFormat="1" applyFont="1" applyFill="1" applyBorder="1"/>
    <xf numFmtId="4" fontId="37" fillId="11" borderId="27" xfId="0" applyNumberFormat="1" applyFont="1" applyFill="1" applyBorder="1" applyAlignment="1">
      <alignment horizontal="center"/>
    </xf>
    <xf numFmtId="49" fontId="36" fillId="16" borderId="30" xfId="0" applyNumberFormat="1" applyFont="1" applyFill="1" applyBorder="1"/>
    <xf numFmtId="0" fontId="37" fillId="16" borderId="11" xfId="0" applyFont="1" applyFill="1" applyBorder="1" applyAlignment="1">
      <alignment horizontal="left" wrapText="1"/>
    </xf>
    <xf numFmtId="0" fontId="37" fillId="16" borderId="10" xfId="0" applyFont="1" applyFill="1" applyBorder="1" applyAlignment="1">
      <alignment horizontal="center"/>
    </xf>
    <xf numFmtId="0" fontId="38" fillId="16" borderId="10" xfId="0" applyFont="1" applyFill="1" applyBorder="1" applyAlignment="1">
      <alignment horizontal="center"/>
    </xf>
    <xf numFmtId="3" fontId="36" fillId="16" borderId="29" xfId="0" applyNumberFormat="1" applyFont="1" applyFill="1" applyBorder="1"/>
    <xf numFmtId="3" fontId="37" fillId="16" borderId="11" xfId="0" applyNumberFormat="1" applyFont="1" applyFill="1" applyBorder="1"/>
    <xf numFmtId="49" fontId="36" fillId="16" borderId="58" xfId="0" applyNumberFormat="1" applyFont="1" applyFill="1" applyBorder="1"/>
    <xf numFmtId="0" fontId="37" fillId="16" borderId="10" xfId="0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" fillId="9" borderId="17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4" fillId="10" borderId="36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" fontId="4" fillId="10" borderId="1" xfId="0" applyNumberFormat="1" applyFont="1" applyFill="1" applyBorder="1" applyAlignment="1">
      <alignment horizontal="center"/>
    </xf>
    <xf numFmtId="4" fontId="4" fillId="10" borderId="3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4">
    <cellStyle name="Měna" xfId="1" builtinId="4"/>
    <cellStyle name="Normální" xfId="0" builtinId="0"/>
    <cellStyle name="normální 3" xfId="3"/>
    <cellStyle name="normální_List1" xfId="2"/>
  </cellStyles>
  <dxfs count="0"/>
  <tableStyles count="0" defaultTableStyle="TableStyleMedium2" defaultPivotStyle="PivotStyleLight16"/>
  <colors>
    <mruColors>
      <color rgb="FF8F45C7"/>
      <color rgb="FFB17ED8"/>
      <color rgb="FFF1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3"/>
  <sheetViews>
    <sheetView tabSelected="1" zoomScale="90" zoomScaleNormal="90" zoomScalePageLayoutView="90" workbookViewId="0">
      <selection activeCell="B209" sqref="B209:H209"/>
    </sheetView>
  </sheetViews>
  <sheetFormatPr defaultRowHeight="15" x14ac:dyDescent="0.25"/>
  <cols>
    <col min="1" max="1" width="0.7109375" customWidth="1"/>
    <col min="2" max="2" width="9.7109375" style="103" customWidth="1"/>
    <col min="3" max="3" width="53.42578125" style="104" customWidth="1"/>
    <col min="4" max="4" width="9" style="105" customWidth="1"/>
    <col min="5" max="5" width="13.140625" style="105" customWidth="1"/>
    <col min="6" max="6" width="5.5703125" style="105" customWidth="1"/>
    <col min="7" max="7" width="20.140625" style="106" customWidth="1"/>
    <col min="8" max="8" width="16" style="106" customWidth="1"/>
    <col min="9" max="9" width="13.85546875" style="106" customWidth="1"/>
    <col min="10" max="10" width="12" style="105" customWidth="1"/>
    <col min="11" max="11" width="15.28515625" customWidth="1"/>
    <col min="12" max="12" width="14.140625" customWidth="1"/>
    <col min="13" max="13" width="15.28515625" bestFit="1" customWidth="1"/>
  </cols>
  <sheetData>
    <row r="1" spans="2:20" ht="22.5" customHeight="1" thickBot="1" x14ac:dyDescent="0.35">
      <c r="B1" s="857" t="s">
        <v>452</v>
      </c>
      <c r="C1" s="858"/>
      <c r="D1" s="858"/>
      <c r="E1" s="858"/>
      <c r="F1" s="858"/>
      <c r="G1" s="858"/>
      <c r="H1" s="858"/>
      <c r="I1" s="858"/>
      <c r="J1" s="858"/>
    </row>
    <row r="2" spans="2:20" ht="15" customHeight="1" thickBot="1" x14ac:dyDescent="0.3">
      <c r="B2" s="110" t="s">
        <v>0</v>
      </c>
      <c r="C2" s="1" t="s">
        <v>1</v>
      </c>
      <c r="D2" s="2"/>
      <c r="E2" s="3"/>
      <c r="F2" s="2"/>
      <c r="G2" s="4" t="s">
        <v>2</v>
      </c>
      <c r="H2" s="5"/>
      <c r="I2" s="6"/>
      <c r="J2" s="111"/>
    </row>
    <row r="3" spans="2:20" ht="15" customHeight="1" x14ac:dyDescent="0.25">
      <c r="B3" s="281"/>
      <c r="C3" s="222" t="s">
        <v>453</v>
      </c>
      <c r="D3" s="7"/>
      <c r="E3" s="8"/>
      <c r="F3" s="9"/>
      <c r="G3" s="751">
        <v>811390755</v>
      </c>
      <c r="H3" s="162"/>
      <c r="I3" s="10"/>
      <c r="J3" s="112"/>
    </row>
    <row r="4" spans="2:20" ht="15" customHeight="1" x14ac:dyDescent="0.25">
      <c r="B4" s="235"/>
      <c r="C4" s="222" t="s">
        <v>858</v>
      </c>
      <c r="D4" s="11"/>
      <c r="E4" s="12"/>
      <c r="F4" s="13"/>
      <c r="G4" s="472">
        <v>274900000</v>
      </c>
      <c r="H4" s="15"/>
      <c r="I4" s="14"/>
      <c r="J4" s="113"/>
    </row>
    <row r="5" spans="2:20" ht="15" customHeight="1" x14ac:dyDescent="0.25">
      <c r="B5" s="235"/>
      <c r="C5" s="222" t="s">
        <v>859</v>
      </c>
      <c r="D5" s="11"/>
      <c r="E5" s="12"/>
      <c r="F5" s="13"/>
      <c r="G5" s="270">
        <v>150988798</v>
      </c>
      <c r="H5" s="15"/>
      <c r="I5" s="15"/>
      <c r="J5" s="114"/>
    </row>
    <row r="6" spans="2:20" ht="15" customHeight="1" thickBot="1" x14ac:dyDescent="0.3">
      <c r="B6" s="282"/>
      <c r="C6" s="277" t="s">
        <v>703</v>
      </c>
      <c r="D6" s="16"/>
      <c r="E6" s="17"/>
      <c r="F6" s="18"/>
      <c r="G6" s="271">
        <f>G3+G4+G5</f>
        <v>1237279553</v>
      </c>
      <c r="H6" s="19"/>
      <c r="I6" s="19"/>
      <c r="J6" s="115"/>
    </row>
    <row r="7" spans="2:20" ht="15" customHeight="1" x14ac:dyDescent="0.25">
      <c r="B7" s="283" t="s">
        <v>3</v>
      </c>
      <c r="C7" s="116" t="s">
        <v>4</v>
      </c>
      <c r="D7" s="117"/>
      <c r="E7" s="20"/>
      <c r="F7" s="21"/>
      <c r="G7" s="274" t="s">
        <v>2</v>
      </c>
      <c r="H7" s="118"/>
      <c r="I7" s="118"/>
      <c r="J7" s="119"/>
    </row>
    <row r="8" spans="2:20" ht="15" customHeight="1" x14ac:dyDescent="0.25">
      <c r="B8" s="284"/>
      <c r="C8" s="197" t="s">
        <v>177</v>
      </c>
      <c r="D8" s="22"/>
      <c r="E8" s="22"/>
      <c r="F8" s="22"/>
      <c r="G8" s="472">
        <v>0</v>
      </c>
      <c r="H8" s="272"/>
      <c r="I8" s="24"/>
      <c r="J8" s="120"/>
    </row>
    <row r="9" spans="2:20" ht="15" customHeight="1" x14ac:dyDescent="0.25">
      <c r="B9" s="284"/>
      <c r="C9" s="278" t="s">
        <v>176</v>
      </c>
      <c r="D9" s="22"/>
      <c r="E9" s="22"/>
      <c r="F9" s="22"/>
      <c r="G9" s="275">
        <v>5334431</v>
      </c>
      <c r="H9" s="272"/>
      <c r="I9" s="24"/>
      <c r="J9" s="120"/>
    </row>
    <row r="10" spans="2:20" ht="15" customHeight="1" x14ac:dyDescent="0.25">
      <c r="B10" s="284"/>
      <c r="C10" s="278" t="s">
        <v>385</v>
      </c>
      <c r="D10" s="22"/>
      <c r="E10" s="22"/>
      <c r="F10" s="22"/>
      <c r="G10" s="275">
        <v>52892267</v>
      </c>
      <c r="H10" s="272"/>
      <c r="I10" s="24"/>
      <c r="J10" s="120"/>
    </row>
    <row r="11" spans="2:20" ht="15" customHeight="1" x14ac:dyDescent="0.25">
      <c r="B11" s="284"/>
      <c r="C11" s="278" t="s">
        <v>847</v>
      </c>
      <c r="D11" s="22"/>
      <c r="E11" s="22"/>
      <c r="F11" s="22"/>
      <c r="G11" s="275">
        <f>I283</f>
        <v>150000000</v>
      </c>
      <c r="H11" s="272"/>
      <c r="I11" s="24"/>
      <c r="J11" s="120"/>
    </row>
    <row r="12" spans="2:20" s="468" customFormat="1" ht="15" customHeight="1" x14ac:dyDescent="0.25">
      <c r="B12" s="752"/>
      <c r="C12" s="187" t="s">
        <v>797</v>
      </c>
      <c r="D12" s="753"/>
      <c r="E12" s="753"/>
      <c r="F12" s="753"/>
      <c r="G12" s="472">
        <f>I89+I289</f>
        <v>4855810</v>
      </c>
      <c r="H12" s="754"/>
      <c r="I12" s="755"/>
      <c r="J12" s="756"/>
      <c r="K12"/>
      <c r="L12"/>
      <c r="M12"/>
      <c r="N12"/>
      <c r="O12"/>
      <c r="P12"/>
      <c r="Q12"/>
      <c r="R12"/>
      <c r="S12"/>
      <c r="T12"/>
    </row>
    <row r="13" spans="2:20" ht="15" customHeight="1" thickBot="1" x14ac:dyDescent="0.3">
      <c r="B13" s="282"/>
      <c r="C13" s="279" t="s">
        <v>704</v>
      </c>
      <c r="D13" s="121"/>
      <c r="E13" s="17"/>
      <c r="F13" s="17"/>
      <c r="G13" s="271">
        <f>SUM(G8:G12)</f>
        <v>213082508</v>
      </c>
      <c r="H13" s="19"/>
      <c r="I13" s="122"/>
      <c r="J13" s="123"/>
    </row>
    <row r="14" spans="2:20" ht="15" customHeight="1" thickBot="1" x14ac:dyDescent="0.3">
      <c r="B14" s="285" t="s">
        <v>5</v>
      </c>
      <c r="C14" s="280" t="s">
        <v>705</v>
      </c>
      <c r="D14" s="98"/>
      <c r="E14" s="99"/>
      <c r="F14" s="99"/>
      <c r="G14" s="276">
        <f>G6+G13</f>
        <v>1450362061</v>
      </c>
      <c r="H14" s="273"/>
      <c r="I14" s="102"/>
      <c r="J14" s="232"/>
    </row>
    <row r="15" spans="2:20" ht="15" customHeight="1" thickBot="1" x14ac:dyDescent="0.3">
      <c r="B15" s="233"/>
      <c r="C15" s="25"/>
      <c r="D15" s="26"/>
      <c r="E15" s="27"/>
      <c r="F15" s="27"/>
      <c r="G15" s="28"/>
      <c r="H15" s="28"/>
      <c r="I15" s="28"/>
      <c r="J15" s="234"/>
    </row>
    <row r="16" spans="2:20" ht="15" customHeight="1" thickBot="1" x14ac:dyDescent="0.3">
      <c r="B16" s="124" t="s">
        <v>6</v>
      </c>
      <c r="C16" s="125" t="s">
        <v>7</v>
      </c>
      <c r="D16" s="126"/>
      <c r="E16" s="29"/>
      <c r="F16" s="29"/>
      <c r="G16" s="30"/>
      <c r="H16" s="30"/>
      <c r="I16" s="30"/>
      <c r="J16" s="127"/>
    </row>
    <row r="17" spans="1:12" ht="15" customHeight="1" thickBot="1" x14ac:dyDescent="0.3">
      <c r="B17" s="128"/>
      <c r="C17" s="859" t="s">
        <v>454</v>
      </c>
      <c r="D17" s="860"/>
      <c r="E17" s="861"/>
      <c r="F17" s="861"/>
      <c r="G17" s="861"/>
      <c r="H17" s="861"/>
      <c r="I17" s="861"/>
      <c r="J17" s="862"/>
    </row>
    <row r="18" spans="1:12" ht="15" customHeight="1" thickBot="1" x14ac:dyDescent="0.3">
      <c r="B18" s="128"/>
      <c r="C18" s="860" t="s">
        <v>8</v>
      </c>
      <c r="D18" s="860"/>
      <c r="E18" s="863"/>
      <c r="F18" s="863"/>
      <c r="G18" s="864"/>
      <c r="H18" s="865" t="s">
        <v>9</v>
      </c>
      <c r="I18" s="865"/>
      <c r="J18" s="866"/>
    </row>
    <row r="19" spans="1:12" ht="42.75" customHeight="1" thickBot="1" x14ac:dyDescent="0.3">
      <c r="B19" s="128"/>
      <c r="C19" s="297" t="s">
        <v>10</v>
      </c>
      <c r="D19" s="31" t="s">
        <v>11</v>
      </c>
      <c r="E19" s="32" t="s">
        <v>12</v>
      </c>
      <c r="F19" s="33" t="s">
        <v>13</v>
      </c>
      <c r="G19" s="286" t="s">
        <v>14</v>
      </c>
      <c r="H19" s="34" t="s">
        <v>15</v>
      </c>
      <c r="I19" s="35" t="s">
        <v>16</v>
      </c>
      <c r="J19" s="129" t="s">
        <v>17</v>
      </c>
    </row>
    <row r="20" spans="1:12" ht="15" customHeight="1" thickBot="1" x14ac:dyDescent="0.3">
      <c r="B20" s="301" t="s">
        <v>18</v>
      </c>
      <c r="C20" s="298" t="s">
        <v>19</v>
      </c>
      <c r="D20" s="36"/>
      <c r="E20" s="37"/>
      <c r="F20" s="38"/>
      <c r="G20" s="287">
        <f>G21+G35+G41</f>
        <v>209347294</v>
      </c>
      <c r="H20" s="39">
        <f>H21+H35+H41</f>
        <v>209347294</v>
      </c>
      <c r="I20" s="40">
        <f>I21+I35+I41</f>
        <v>0</v>
      </c>
      <c r="J20" s="130"/>
    </row>
    <row r="21" spans="1:12" ht="15" customHeight="1" thickBot="1" x14ac:dyDescent="0.3">
      <c r="B21" s="302" t="s">
        <v>18</v>
      </c>
      <c r="C21" s="299" t="s">
        <v>455</v>
      </c>
      <c r="D21" s="41"/>
      <c r="E21" s="42"/>
      <c r="F21" s="43"/>
      <c r="G21" s="288">
        <f>SUM(G22:G34)</f>
        <v>26952403</v>
      </c>
      <c r="H21" s="44">
        <f>SUM(H22:H34)</f>
        <v>26952403</v>
      </c>
      <c r="I21" s="45">
        <f>I23</f>
        <v>0</v>
      </c>
      <c r="J21" s="131"/>
    </row>
    <row r="22" spans="1:12" ht="15" customHeight="1" thickBot="1" x14ac:dyDescent="0.3">
      <c r="B22" s="408" t="s">
        <v>75</v>
      </c>
      <c r="C22" s="410" t="s">
        <v>102</v>
      </c>
      <c r="D22" s="411" t="s">
        <v>415</v>
      </c>
      <c r="E22" s="411" t="s">
        <v>76</v>
      </c>
      <c r="F22" s="412"/>
      <c r="G22" s="413">
        <f>H22</f>
        <v>383333</v>
      </c>
      <c r="H22" s="414">
        <v>383333</v>
      </c>
      <c r="I22" s="415">
        <v>0</v>
      </c>
      <c r="J22" s="169"/>
    </row>
    <row r="23" spans="1:12" ht="15" customHeight="1" thickBot="1" x14ac:dyDescent="0.3">
      <c r="B23" s="237" t="s">
        <v>77</v>
      </c>
      <c r="C23" s="409" t="s">
        <v>456</v>
      </c>
      <c r="D23" s="47" t="s">
        <v>415</v>
      </c>
      <c r="E23" s="47" t="s">
        <v>74</v>
      </c>
      <c r="F23" s="47"/>
      <c r="G23" s="293">
        <f>H23</f>
        <v>547525</v>
      </c>
      <c r="H23" s="162">
        <v>547525</v>
      </c>
      <c r="I23" s="10">
        <v>0</v>
      </c>
      <c r="J23" s="366"/>
    </row>
    <row r="24" spans="1:12" ht="15" customHeight="1" x14ac:dyDescent="0.25">
      <c r="B24" s="406" t="s">
        <v>79</v>
      </c>
      <c r="C24" s="385" t="s">
        <v>457</v>
      </c>
      <c r="D24" s="179" t="s">
        <v>415</v>
      </c>
      <c r="E24" s="179" t="s">
        <v>104</v>
      </c>
      <c r="F24" s="179" t="s">
        <v>105</v>
      </c>
      <c r="G24" s="291">
        <f>H24+I24+H25</f>
        <v>7650000</v>
      </c>
      <c r="H24" s="181">
        <v>5250000</v>
      </c>
      <c r="I24" s="67">
        <v>0</v>
      </c>
      <c r="J24" s="228"/>
    </row>
    <row r="25" spans="1:12" ht="13.5" customHeight="1" thickBot="1" x14ac:dyDescent="0.3">
      <c r="B25" s="375"/>
      <c r="C25" s="387" t="s">
        <v>458</v>
      </c>
      <c r="D25" s="362"/>
      <c r="E25" s="208"/>
      <c r="F25" s="208"/>
      <c r="G25" s="370"/>
      <c r="H25" s="431">
        <v>2400000</v>
      </c>
      <c r="I25" s="248">
        <v>0</v>
      </c>
      <c r="J25" s="135"/>
    </row>
    <row r="26" spans="1:12" ht="13.5" customHeight="1" x14ac:dyDescent="0.25">
      <c r="B26" s="406" t="s">
        <v>284</v>
      </c>
      <c r="C26" s="385" t="s">
        <v>285</v>
      </c>
      <c r="D26" s="382" t="s">
        <v>415</v>
      </c>
      <c r="E26" s="382" t="s">
        <v>95</v>
      </c>
      <c r="F26" s="382"/>
      <c r="G26" s="450">
        <v>397460</v>
      </c>
      <c r="H26" s="372">
        <v>397460</v>
      </c>
      <c r="I26" s="386"/>
      <c r="J26" s="366"/>
      <c r="K26" s="438"/>
      <c r="L26" s="439"/>
    </row>
    <row r="27" spans="1:12" ht="13.5" customHeight="1" x14ac:dyDescent="0.25">
      <c r="B27" s="237" t="s">
        <v>286</v>
      </c>
      <c r="C27" s="400" t="s">
        <v>420</v>
      </c>
      <c r="D27" s="179" t="s">
        <v>415</v>
      </c>
      <c r="E27" s="179" t="s">
        <v>27</v>
      </c>
      <c r="F27" s="179" t="s">
        <v>430</v>
      </c>
      <c r="G27" s="291">
        <f>H27</f>
        <v>664051</v>
      </c>
      <c r="H27" s="180">
        <v>664051</v>
      </c>
      <c r="I27" s="67"/>
      <c r="J27" s="228"/>
      <c r="K27" s="438"/>
    </row>
    <row r="28" spans="1:12" ht="13.5" customHeight="1" thickBot="1" x14ac:dyDescent="0.3">
      <c r="B28" s="375" t="s">
        <v>386</v>
      </c>
      <c r="C28" s="387" t="s">
        <v>459</v>
      </c>
      <c r="D28" s="362" t="s">
        <v>415</v>
      </c>
      <c r="E28" s="369" t="s">
        <v>39</v>
      </c>
      <c r="F28" s="208"/>
      <c r="G28" s="309">
        <v>10325034</v>
      </c>
      <c r="H28" s="431">
        <v>10325034</v>
      </c>
      <c r="I28" s="378"/>
      <c r="J28" s="371"/>
      <c r="K28" s="438"/>
    </row>
    <row r="29" spans="1:12" ht="13.5" customHeight="1" x14ac:dyDescent="0.25">
      <c r="B29" s="237" t="s">
        <v>387</v>
      </c>
      <c r="C29" s="767" t="s">
        <v>283</v>
      </c>
      <c r="D29" s="179" t="s">
        <v>415</v>
      </c>
      <c r="E29" s="179" t="s">
        <v>27</v>
      </c>
      <c r="F29" s="382"/>
      <c r="G29" s="450">
        <f>H29+H30</f>
        <v>750000</v>
      </c>
      <c r="H29" s="768">
        <v>250000</v>
      </c>
      <c r="I29" s="67"/>
      <c r="J29" s="228"/>
      <c r="K29" s="438"/>
    </row>
    <row r="30" spans="1:12" ht="13.5" customHeight="1" thickBot="1" x14ac:dyDescent="0.3">
      <c r="B30" s="375"/>
      <c r="C30" s="445" t="s">
        <v>837</v>
      </c>
      <c r="D30" s="208"/>
      <c r="E30" s="362"/>
      <c r="F30" s="362"/>
      <c r="G30" s="783"/>
      <c r="H30" s="784">
        <v>500000</v>
      </c>
      <c r="I30" s="378"/>
      <c r="J30" s="371"/>
      <c r="K30" s="438"/>
    </row>
    <row r="31" spans="1:12" ht="14.25" customHeight="1" thickBot="1" x14ac:dyDescent="0.3">
      <c r="A31" s="404"/>
      <c r="B31" s="769" t="s">
        <v>416</v>
      </c>
      <c r="C31" s="770" t="s">
        <v>417</v>
      </c>
      <c r="D31" s="771" t="s">
        <v>415</v>
      </c>
      <c r="E31" s="742" t="s">
        <v>29</v>
      </c>
      <c r="F31" s="742"/>
      <c r="G31" s="772">
        <v>2000000</v>
      </c>
      <c r="H31" s="431">
        <v>2000000</v>
      </c>
      <c r="I31" s="346"/>
      <c r="J31" s="169"/>
      <c r="K31" s="438"/>
    </row>
    <row r="32" spans="1:12" ht="13.5" customHeight="1" x14ac:dyDescent="0.25">
      <c r="A32" s="404"/>
      <c r="B32" s="350" t="s">
        <v>460</v>
      </c>
      <c r="C32" s="496" t="s">
        <v>461</v>
      </c>
      <c r="D32" s="179"/>
      <c r="E32" s="179" t="s">
        <v>147</v>
      </c>
      <c r="F32" s="190"/>
      <c r="G32" s="291">
        <f>H32+H33</f>
        <v>4235000</v>
      </c>
      <c r="H32" s="602">
        <v>3500000</v>
      </c>
      <c r="I32" s="386"/>
      <c r="J32" s="366"/>
      <c r="K32" s="438"/>
    </row>
    <row r="33" spans="1:12" ht="13.5" customHeight="1" thickBot="1" x14ac:dyDescent="0.3">
      <c r="B33" s="239"/>
      <c r="C33" s="594" t="s">
        <v>462</v>
      </c>
      <c r="D33" s="362"/>
      <c r="E33" s="362"/>
      <c r="F33" s="596"/>
      <c r="G33" s="370"/>
      <c r="H33" s="217">
        <v>735000</v>
      </c>
      <c r="I33" s="378"/>
      <c r="J33" s="135"/>
      <c r="K33" s="438"/>
      <c r="L33" s="439"/>
    </row>
    <row r="34" spans="1:12" ht="15" customHeight="1" thickBot="1" x14ac:dyDescent="0.3">
      <c r="B34" s="593"/>
      <c r="C34" s="595"/>
      <c r="D34" s="226"/>
      <c r="E34" s="227"/>
      <c r="F34" s="597"/>
      <c r="G34" s="598"/>
      <c r="H34" s="599"/>
      <c r="I34" s="437"/>
      <c r="J34" s="600"/>
    </row>
    <row r="35" spans="1:12" ht="15" customHeight="1" thickBot="1" x14ac:dyDescent="0.3">
      <c r="B35" s="303" t="s">
        <v>28</v>
      </c>
      <c r="C35" s="300" t="s">
        <v>467</v>
      </c>
      <c r="D35" s="78"/>
      <c r="E35" s="78"/>
      <c r="F35" s="53"/>
      <c r="G35" s="292">
        <f>SUM(G36:G40)</f>
        <v>33500000</v>
      </c>
      <c r="H35" s="54">
        <f>SUM(H36:H40)</f>
        <v>33500000</v>
      </c>
      <c r="I35" s="55">
        <f>SUM(I36:I39)</f>
        <v>0</v>
      </c>
      <c r="J35" s="133"/>
    </row>
    <row r="36" spans="1:12" ht="15" customHeight="1" x14ac:dyDescent="0.25">
      <c r="B36" s="229" t="s">
        <v>80</v>
      </c>
      <c r="C36" s="401" t="s">
        <v>107</v>
      </c>
      <c r="D36" s="402" t="s">
        <v>415</v>
      </c>
      <c r="E36" s="402" t="s">
        <v>74</v>
      </c>
      <c r="F36" s="402"/>
      <c r="G36" s="403">
        <f t="shared" ref="G36" si="0">H36+I36</f>
        <v>10000000</v>
      </c>
      <c r="H36" s="188">
        <v>10000000</v>
      </c>
      <c r="I36" s="10"/>
      <c r="J36" s="228"/>
    </row>
    <row r="37" spans="1:12" ht="13.5" customHeight="1" x14ac:dyDescent="0.25">
      <c r="B37" s="237" t="s">
        <v>463</v>
      </c>
      <c r="C37" s="400" t="s">
        <v>464</v>
      </c>
      <c r="D37" s="179" t="s">
        <v>418</v>
      </c>
      <c r="E37" s="47" t="s">
        <v>38</v>
      </c>
      <c r="F37" s="160"/>
      <c r="G37" s="290">
        <v>10000000</v>
      </c>
      <c r="H37" s="77">
        <v>10000000</v>
      </c>
      <c r="I37" s="182"/>
      <c r="J37" s="230"/>
    </row>
    <row r="38" spans="1:12" ht="14.25" customHeight="1" x14ac:dyDescent="0.25">
      <c r="B38" s="229" t="s">
        <v>465</v>
      </c>
      <c r="C38" s="497" t="s">
        <v>466</v>
      </c>
      <c r="D38" s="177" t="s">
        <v>418</v>
      </c>
      <c r="E38" s="177" t="s">
        <v>51</v>
      </c>
      <c r="F38" s="184"/>
      <c r="G38" s="294">
        <f>H38</f>
        <v>10000000</v>
      </c>
      <c r="H38" s="186">
        <v>10000000</v>
      </c>
      <c r="I38" s="185"/>
      <c r="J38" s="231"/>
      <c r="K38" s="440"/>
    </row>
    <row r="39" spans="1:12" ht="15.75" customHeight="1" x14ac:dyDescent="0.25">
      <c r="B39" s="229" t="s">
        <v>815</v>
      </c>
      <c r="C39" s="757" t="s">
        <v>826</v>
      </c>
      <c r="D39" s="22" t="s">
        <v>418</v>
      </c>
      <c r="E39" s="22" t="s">
        <v>34</v>
      </c>
      <c r="F39" s="177"/>
      <c r="G39" s="294">
        <v>3500000</v>
      </c>
      <c r="H39" s="186">
        <v>3500000</v>
      </c>
      <c r="I39" s="185"/>
      <c r="J39" s="231"/>
    </row>
    <row r="40" spans="1:12" ht="15" customHeight="1" thickBot="1" x14ac:dyDescent="0.3">
      <c r="B40" s="826" t="s">
        <v>862</v>
      </c>
      <c r="C40" s="827" t="s">
        <v>863</v>
      </c>
      <c r="D40" s="828"/>
      <c r="E40" s="714"/>
      <c r="F40" s="829"/>
      <c r="G40" s="830"/>
      <c r="H40" s="831"/>
      <c r="I40" s="23"/>
      <c r="J40" s="113"/>
      <c r="K40" s="832">
        <v>300000</v>
      </c>
    </row>
    <row r="41" spans="1:12" ht="15" customHeight="1" thickBot="1" x14ac:dyDescent="0.3">
      <c r="A41" s="404"/>
      <c r="B41" s="303" t="s">
        <v>81</v>
      </c>
      <c r="C41" s="300" t="s">
        <v>428</v>
      </c>
      <c r="D41" s="78"/>
      <c r="E41" s="78"/>
      <c r="F41" s="53"/>
      <c r="G41" s="292">
        <f>SUM(G42:G57)</f>
        <v>148894891</v>
      </c>
      <c r="H41" s="54">
        <f>SUM(H42:H57)</f>
        <v>148894891</v>
      </c>
      <c r="I41" s="55">
        <f>SUM(I42:I53)</f>
        <v>0</v>
      </c>
      <c r="J41" s="133"/>
    </row>
    <row r="42" spans="1:12" ht="15" customHeight="1" x14ac:dyDescent="0.25">
      <c r="A42" s="404"/>
      <c r="B42" s="380" t="s">
        <v>82</v>
      </c>
      <c r="C42" s="304" t="s">
        <v>468</v>
      </c>
      <c r="D42" s="160" t="s">
        <v>415</v>
      </c>
      <c r="E42" s="159" t="s">
        <v>83</v>
      </c>
      <c r="F42" s="487"/>
      <c r="G42" s="295">
        <f>H42+I42+H43</f>
        <v>3670000</v>
      </c>
      <c r="H42" s="56">
        <v>1250000</v>
      </c>
      <c r="I42" s="67">
        <v>0</v>
      </c>
      <c r="J42" s="343"/>
    </row>
    <row r="43" spans="1:12" ht="15" customHeight="1" thickBot="1" x14ac:dyDescent="0.3">
      <c r="A43" s="404"/>
      <c r="B43" s="424"/>
      <c r="C43" s="395" t="s">
        <v>178</v>
      </c>
      <c r="D43" s="360"/>
      <c r="E43" s="396"/>
      <c r="F43" s="397"/>
      <c r="G43" s="296"/>
      <c r="H43" s="398">
        <v>2420000</v>
      </c>
      <c r="I43" s="378"/>
      <c r="J43" s="399"/>
    </row>
    <row r="44" spans="1:12" ht="15" customHeight="1" x14ac:dyDescent="0.25">
      <c r="B44" s="384" t="s">
        <v>108</v>
      </c>
      <c r="C44" s="394" t="s">
        <v>792</v>
      </c>
      <c r="D44" s="178" t="s">
        <v>415</v>
      </c>
      <c r="E44" s="447" t="s">
        <v>22</v>
      </c>
      <c r="F44" s="47"/>
      <c r="G44" s="568">
        <f>H44+H45</f>
        <v>19500000</v>
      </c>
      <c r="H44" s="162">
        <v>500000</v>
      </c>
      <c r="I44" s="67">
        <v>0</v>
      </c>
      <c r="J44" s="228"/>
    </row>
    <row r="45" spans="1:12" ht="15" customHeight="1" thickBot="1" x14ac:dyDescent="0.3">
      <c r="B45" s="236"/>
      <c r="C45" s="348" t="s">
        <v>793</v>
      </c>
      <c r="D45" s="369" t="s">
        <v>415</v>
      </c>
      <c r="E45" s="198" t="s">
        <v>22</v>
      </c>
      <c r="F45" s="369"/>
      <c r="G45" s="307"/>
      <c r="H45" s="388">
        <v>19000000</v>
      </c>
      <c r="I45" s="248"/>
      <c r="J45" s="135"/>
      <c r="K45" s="444"/>
      <c r="L45" s="444"/>
    </row>
    <row r="46" spans="1:12" ht="15" customHeight="1" thickBot="1" x14ac:dyDescent="0.3">
      <c r="B46" s="389" t="s">
        <v>109</v>
      </c>
      <c r="C46" s="724" t="s">
        <v>807</v>
      </c>
      <c r="D46" s="69" t="s">
        <v>415</v>
      </c>
      <c r="E46" s="390" t="s">
        <v>74</v>
      </c>
      <c r="F46" s="391"/>
      <c r="G46" s="392">
        <f>H46</f>
        <v>10000000</v>
      </c>
      <c r="H46" s="393">
        <v>10000000</v>
      </c>
      <c r="I46" s="386">
        <v>0</v>
      </c>
      <c r="J46" s="366"/>
    </row>
    <row r="47" spans="1:12" ht="15" customHeight="1" thickBot="1" x14ac:dyDescent="0.3">
      <c r="B47" s="305" t="s">
        <v>110</v>
      </c>
      <c r="C47" s="344" t="s">
        <v>469</v>
      </c>
      <c r="D47" s="379" t="s">
        <v>415</v>
      </c>
      <c r="E47" s="178" t="s">
        <v>127</v>
      </c>
      <c r="F47" s="823"/>
      <c r="G47" s="824">
        <f>H47</f>
        <v>9404891</v>
      </c>
      <c r="H47" s="345">
        <v>9404891</v>
      </c>
      <c r="I47" s="14"/>
      <c r="J47" s="113"/>
    </row>
    <row r="48" spans="1:12" ht="15" customHeight="1" x14ac:dyDescent="0.25">
      <c r="B48" s="384" t="s">
        <v>111</v>
      </c>
      <c r="C48" s="443" t="s">
        <v>470</v>
      </c>
      <c r="D48" s="178" t="s">
        <v>415</v>
      </c>
      <c r="E48" s="825" t="s">
        <v>95</v>
      </c>
      <c r="F48" s="379" t="s">
        <v>431</v>
      </c>
      <c r="G48" s="296">
        <f>H48+H49</f>
        <v>80000000</v>
      </c>
      <c r="H48" s="469">
        <v>3000000</v>
      </c>
      <c r="I48" s="386"/>
      <c r="J48" s="366"/>
    </row>
    <row r="49" spans="1:10" ht="15" customHeight="1" thickBot="1" x14ac:dyDescent="0.3">
      <c r="B49" s="381"/>
      <c r="C49" s="843" t="s">
        <v>471</v>
      </c>
      <c r="D49" s="369"/>
      <c r="E49" s="369"/>
      <c r="F49" s="48"/>
      <c r="G49" s="306"/>
      <c r="H49" s="191">
        <v>77000000</v>
      </c>
      <c r="I49" s="67">
        <v>0</v>
      </c>
      <c r="J49" s="228"/>
    </row>
    <row r="50" spans="1:10" ht="15" customHeight="1" thickBot="1" x14ac:dyDescent="0.3">
      <c r="B50" s="368" t="s">
        <v>112</v>
      </c>
      <c r="C50" s="385" t="s">
        <v>472</v>
      </c>
      <c r="D50" s="160" t="s">
        <v>415</v>
      </c>
      <c r="E50" s="47" t="s">
        <v>24</v>
      </c>
      <c r="F50" s="779" t="s">
        <v>432</v>
      </c>
      <c r="G50" s="780">
        <f>H50</f>
        <v>2600000</v>
      </c>
      <c r="H50" s="781">
        <v>2600000</v>
      </c>
      <c r="I50" s="778">
        <v>0</v>
      </c>
      <c r="J50" s="782"/>
    </row>
    <row r="51" spans="1:10" ht="15" customHeight="1" x14ac:dyDescent="0.25">
      <c r="B51" s="384" t="s">
        <v>113</v>
      </c>
      <c r="C51" s="385" t="s">
        <v>473</v>
      </c>
      <c r="D51" s="379" t="s">
        <v>415</v>
      </c>
      <c r="E51" s="178" t="s">
        <v>22</v>
      </c>
      <c r="F51" s="379" t="s">
        <v>433</v>
      </c>
      <c r="G51" s="450">
        <f>H51+H52</f>
        <v>9000000</v>
      </c>
      <c r="H51" s="777">
        <v>1000000</v>
      </c>
      <c r="I51" s="386">
        <v>0</v>
      </c>
      <c r="J51" s="228"/>
    </row>
    <row r="52" spans="1:10" ht="15" customHeight="1" thickBot="1" x14ac:dyDescent="0.3">
      <c r="B52" s="236"/>
      <c r="C52" s="672" t="s">
        <v>474</v>
      </c>
      <c r="D52" s="52"/>
      <c r="E52" s="369"/>
      <c r="F52" s="383"/>
      <c r="G52" s="370"/>
      <c r="H52" s="364">
        <v>8000000</v>
      </c>
      <c r="I52" s="378"/>
      <c r="J52" s="371"/>
    </row>
    <row r="53" spans="1:10" ht="15" customHeight="1" x14ac:dyDescent="0.25">
      <c r="B53" s="384" t="s">
        <v>114</v>
      </c>
      <c r="C53" s="385" t="s">
        <v>475</v>
      </c>
      <c r="D53" s="379" t="s">
        <v>415</v>
      </c>
      <c r="E53" s="47" t="s">
        <v>22</v>
      </c>
      <c r="F53" s="7" t="s">
        <v>434</v>
      </c>
      <c r="G53" s="291">
        <f>H53+H54</f>
        <v>11300000</v>
      </c>
      <c r="H53" s="180">
        <v>2536500</v>
      </c>
      <c r="I53" s="67">
        <v>0</v>
      </c>
      <c r="J53" s="343"/>
    </row>
    <row r="54" spans="1:10" ht="15" customHeight="1" thickBot="1" x14ac:dyDescent="0.3">
      <c r="B54" s="305"/>
      <c r="C54" s="723" t="s">
        <v>808</v>
      </c>
      <c r="D54" s="360"/>
      <c r="E54" s="69"/>
      <c r="F54" s="383"/>
      <c r="G54" s="370"/>
      <c r="H54" s="364">
        <v>8763500</v>
      </c>
      <c r="I54" s="378"/>
      <c r="J54" s="399"/>
    </row>
    <row r="55" spans="1:10" ht="15" customHeight="1" x14ac:dyDescent="0.25">
      <c r="B55" s="384" t="s">
        <v>179</v>
      </c>
      <c r="C55" s="385" t="s">
        <v>476</v>
      </c>
      <c r="D55" s="160" t="s">
        <v>415</v>
      </c>
      <c r="E55" s="178" t="s">
        <v>22</v>
      </c>
      <c r="F55" s="7" t="s">
        <v>435</v>
      </c>
      <c r="G55" s="291">
        <f>H55</f>
        <v>3420000</v>
      </c>
      <c r="H55" s="431">
        <v>3420000</v>
      </c>
      <c r="I55" s="67"/>
      <c r="J55" s="347"/>
    </row>
    <row r="56" spans="1:10" ht="15" customHeight="1" x14ac:dyDescent="0.25">
      <c r="B56" s="380"/>
      <c r="C56" s="548"/>
      <c r="D56" s="160"/>
      <c r="E56" s="179"/>
      <c r="F56" s="179"/>
      <c r="G56" s="291"/>
      <c r="H56" s="750"/>
      <c r="I56" s="67"/>
      <c r="J56" s="420"/>
    </row>
    <row r="57" spans="1:10" ht="15" customHeight="1" thickBot="1" x14ac:dyDescent="0.3">
      <c r="B57" s="305"/>
      <c r="C57" s="344"/>
      <c r="D57" s="46"/>
      <c r="E57" s="69"/>
      <c r="F57" s="161"/>
      <c r="G57" s="296"/>
      <c r="H57" s="345"/>
      <c r="I57" s="346"/>
      <c r="J57" s="347"/>
    </row>
    <row r="58" spans="1:10" ht="15" customHeight="1" thickBot="1" x14ac:dyDescent="0.3">
      <c r="B58" s="312" t="s">
        <v>30</v>
      </c>
      <c r="C58" s="310" t="s">
        <v>31</v>
      </c>
      <c r="D58" s="59"/>
      <c r="E58" s="59"/>
      <c r="F58" s="60"/>
      <c r="G58" s="308">
        <f>(G59+G214)+G235+G289</f>
        <v>504340447</v>
      </c>
      <c r="H58" s="61">
        <f>(H59+H214)+H235+H289</f>
        <v>291257939</v>
      </c>
      <c r="I58" s="62">
        <f>(I59+I214)+I235+I289</f>
        <v>213082508</v>
      </c>
      <c r="J58" s="170"/>
    </row>
    <row r="59" spans="1:10" ht="15" customHeight="1" thickBot="1" x14ac:dyDescent="0.3">
      <c r="B59" s="313" t="s">
        <v>32</v>
      </c>
      <c r="C59" s="311" t="s">
        <v>477</v>
      </c>
      <c r="D59" s="63"/>
      <c r="E59" s="63"/>
      <c r="F59" s="64"/>
      <c r="G59" s="173">
        <f>SUM(G60:G213)</f>
        <v>245305013</v>
      </c>
      <c r="H59" s="65">
        <f>SUM(H60:H213)</f>
        <v>182732505</v>
      </c>
      <c r="I59" s="66">
        <f>SUM(I60:I213)</f>
        <v>62572508</v>
      </c>
      <c r="J59" s="136"/>
    </row>
    <row r="60" spans="1:10" ht="15" customHeight="1" x14ac:dyDescent="0.25">
      <c r="A60" s="404"/>
      <c r="B60" s="603" t="s">
        <v>87</v>
      </c>
      <c r="C60" s="193" t="s">
        <v>45</v>
      </c>
      <c r="D60" s="68" t="s">
        <v>33</v>
      </c>
      <c r="E60" s="22" t="s">
        <v>117</v>
      </c>
      <c r="F60" s="22">
        <v>1</v>
      </c>
      <c r="G60" s="605">
        <f>H60+I60</f>
        <v>280000</v>
      </c>
      <c r="H60" s="49">
        <v>280000</v>
      </c>
      <c r="I60" s="67"/>
      <c r="J60" s="171"/>
    </row>
    <row r="61" spans="1:10" ht="15" customHeight="1" x14ac:dyDescent="0.25">
      <c r="A61" s="404"/>
      <c r="B61" s="349" t="s">
        <v>88</v>
      </c>
      <c r="C61" s="194" t="s">
        <v>47</v>
      </c>
      <c r="D61" s="68" t="s">
        <v>33</v>
      </c>
      <c r="E61" s="22" t="s">
        <v>84</v>
      </c>
      <c r="F61" s="22"/>
      <c r="G61" s="290">
        <f>H61+I61</f>
        <v>3091000</v>
      </c>
      <c r="H61" s="49">
        <v>3091000</v>
      </c>
      <c r="I61" s="14"/>
      <c r="J61" s="137"/>
    </row>
    <row r="62" spans="1:10" ht="15" customHeight="1" x14ac:dyDescent="0.25">
      <c r="A62" s="404"/>
      <c r="B62" s="349" t="s">
        <v>89</v>
      </c>
      <c r="C62" s="498" t="s">
        <v>118</v>
      </c>
      <c r="D62" s="68" t="s">
        <v>33</v>
      </c>
      <c r="E62" s="192" t="s">
        <v>24</v>
      </c>
      <c r="F62" s="22">
        <v>1</v>
      </c>
      <c r="G62" s="290">
        <f>H62+I62</f>
        <v>1300000</v>
      </c>
      <c r="H62" s="49">
        <v>1300000</v>
      </c>
      <c r="I62" s="14"/>
      <c r="J62" s="137"/>
    </row>
    <row r="63" spans="1:10" s="681" customFormat="1" ht="25.9" customHeight="1" x14ac:dyDescent="0.25">
      <c r="A63" s="673"/>
      <c r="B63" s="674" t="s">
        <v>121</v>
      </c>
      <c r="C63" s="675" t="s">
        <v>478</v>
      </c>
      <c r="D63" s="351" t="s">
        <v>33</v>
      </c>
      <c r="E63" s="676" t="s">
        <v>40</v>
      </c>
      <c r="F63" s="677">
        <v>1</v>
      </c>
      <c r="G63" s="678">
        <f>H63</f>
        <v>4500000</v>
      </c>
      <c r="H63" s="649">
        <v>4500000</v>
      </c>
      <c r="I63" s="679"/>
      <c r="J63" s="680"/>
    </row>
    <row r="64" spans="1:10" s="681" customFormat="1" ht="22.5" x14ac:dyDescent="0.25">
      <c r="A64" s="673"/>
      <c r="B64" s="682" t="s">
        <v>122</v>
      </c>
      <c r="C64" s="609" t="s">
        <v>123</v>
      </c>
      <c r="D64" s="210" t="s">
        <v>33</v>
      </c>
      <c r="E64" s="683" t="s">
        <v>124</v>
      </c>
      <c r="F64" s="210">
        <v>1</v>
      </c>
      <c r="G64" s="684">
        <f t="shared" ref="G64:G74" si="1">H64</f>
        <v>170000</v>
      </c>
      <c r="H64" s="685">
        <v>170000</v>
      </c>
      <c r="I64" s="686"/>
      <c r="J64" s="687"/>
    </row>
    <row r="65" spans="1:11" ht="16.5" customHeight="1" x14ac:dyDescent="0.25">
      <c r="A65" s="404"/>
      <c r="B65" s="349" t="s">
        <v>125</v>
      </c>
      <c r="C65" s="421" t="s">
        <v>126</v>
      </c>
      <c r="D65" s="12" t="s">
        <v>33</v>
      </c>
      <c r="E65" s="200" t="s">
        <v>127</v>
      </c>
      <c r="F65" s="12">
        <v>14</v>
      </c>
      <c r="G65" s="289">
        <f t="shared" si="1"/>
        <v>2380000</v>
      </c>
      <c r="H65" s="49">
        <v>2380000</v>
      </c>
      <c r="I65" s="185"/>
      <c r="J65" s="238"/>
    </row>
    <row r="66" spans="1:11" ht="18" customHeight="1" x14ac:dyDescent="0.25">
      <c r="A66" s="404"/>
      <c r="B66" s="349" t="s">
        <v>128</v>
      </c>
      <c r="C66" s="422" t="s">
        <v>129</v>
      </c>
      <c r="D66" s="12" t="s">
        <v>33</v>
      </c>
      <c r="E66" s="200" t="s">
        <v>127</v>
      </c>
      <c r="F66" s="12">
        <v>14</v>
      </c>
      <c r="G66" s="289">
        <f t="shared" si="1"/>
        <v>840000</v>
      </c>
      <c r="H66" s="49">
        <v>840000</v>
      </c>
      <c r="I66" s="67"/>
      <c r="J66" s="171"/>
    </row>
    <row r="67" spans="1:11" ht="15" customHeight="1" x14ac:dyDescent="0.25">
      <c r="A67" s="404"/>
      <c r="B67" s="349" t="s">
        <v>130</v>
      </c>
      <c r="C67" s="422" t="s">
        <v>708</v>
      </c>
      <c r="D67" s="12" t="s">
        <v>33</v>
      </c>
      <c r="E67" s="200" t="s">
        <v>127</v>
      </c>
      <c r="F67" s="12">
        <v>14</v>
      </c>
      <c r="G67" s="289">
        <f t="shared" si="1"/>
        <v>7700000</v>
      </c>
      <c r="H67" s="49">
        <v>7700000</v>
      </c>
      <c r="I67" s="14"/>
      <c r="J67" s="137"/>
    </row>
    <row r="68" spans="1:11" s="681" customFormat="1" ht="22.5" x14ac:dyDescent="0.25">
      <c r="A68" s="673"/>
      <c r="B68" s="682" t="s">
        <v>131</v>
      </c>
      <c r="C68" s="675" t="s">
        <v>132</v>
      </c>
      <c r="D68" s="526" t="s">
        <v>33</v>
      </c>
      <c r="E68" s="688" t="s">
        <v>127</v>
      </c>
      <c r="F68" s="526">
        <v>14</v>
      </c>
      <c r="G68" s="689">
        <f>H68</f>
        <v>4300000</v>
      </c>
      <c r="H68" s="690">
        <v>4300000</v>
      </c>
      <c r="I68" s="679"/>
      <c r="J68" s="680"/>
    </row>
    <row r="69" spans="1:11" ht="15" customHeight="1" x14ac:dyDescent="0.25">
      <c r="A69" s="404"/>
      <c r="B69" s="349" t="s">
        <v>133</v>
      </c>
      <c r="C69" s="203" t="s">
        <v>479</v>
      </c>
      <c r="D69" s="12" t="s">
        <v>33</v>
      </c>
      <c r="E69" s="200" t="s">
        <v>127</v>
      </c>
      <c r="F69" s="12">
        <v>2</v>
      </c>
      <c r="G69" s="289">
        <f t="shared" si="1"/>
        <v>200000</v>
      </c>
      <c r="H69" s="202">
        <v>200000</v>
      </c>
      <c r="I69" s="14"/>
      <c r="J69" s="137"/>
    </row>
    <row r="70" spans="1:11" ht="15.75" customHeight="1" x14ac:dyDescent="0.25">
      <c r="A70" s="404"/>
      <c r="B70" s="349" t="s">
        <v>134</v>
      </c>
      <c r="C70" s="203" t="s">
        <v>135</v>
      </c>
      <c r="D70" s="12" t="s">
        <v>33</v>
      </c>
      <c r="E70" s="200" t="s">
        <v>127</v>
      </c>
      <c r="F70" s="12">
        <v>1</v>
      </c>
      <c r="G70" s="289">
        <f t="shared" si="1"/>
        <v>480000</v>
      </c>
      <c r="H70" s="202">
        <v>480000</v>
      </c>
      <c r="I70" s="14"/>
      <c r="J70" s="137"/>
    </row>
    <row r="71" spans="1:11" ht="15" customHeight="1" x14ac:dyDescent="0.25">
      <c r="A71" s="404"/>
      <c r="B71" s="349" t="s">
        <v>137</v>
      </c>
      <c r="C71" s="203" t="s">
        <v>138</v>
      </c>
      <c r="D71" s="12" t="s">
        <v>33</v>
      </c>
      <c r="E71" s="200" t="s">
        <v>127</v>
      </c>
      <c r="F71" s="12">
        <v>1</v>
      </c>
      <c r="G71" s="289">
        <f t="shared" si="1"/>
        <v>155848</v>
      </c>
      <c r="H71" s="202">
        <v>155848</v>
      </c>
      <c r="I71" s="182"/>
      <c r="J71" s="230"/>
    </row>
    <row r="72" spans="1:11" ht="15" customHeight="1" x14ac:dyDescent="0.25">
      <c r="A72" s="404"/>
      <c r="B72" s="349" t="s">
        <v>833</v>
      </c>
      <c r="C72" s="204" t="s">
        <v>834</v>
      </c>
      <c r="D72" s="177" t="s">
        <v>33</v>
      </c>
      <c r="E72" s="354" t="s">
        <v>127</v>
      </c>
      <c r="F72" s="177">
        <v>1</v>
      </c>
      <c r="G72" s="294">
        <f t="shared" si="1"/>
        <v>150000</v>
      </c>
      <c r="H72" s="316">
        <v>150000</v>
      </c>
      <c r="I72" s="182"/>
      <c r="J72" s="230"/>
    </row>
    <row r="73" spans="1:11" ht="15" customHeight="1" x14ac:dyDescent="0.25">
      <c r="A73" s="404"/>
      <c r="B73" s="349" t="s">
        <v>835</v>
      </c>
      <c r="C73" s="204" t="s">
        <v>836</v>
      </c>
      <c r="D73" s="177" t="s">
        <v>33</v>
      </c>
      <c r="E73" s="354" t="s">
        <v>127</v>
      </c>
      <c r="F73" s="177">
        <v>1</v>
      </c>
      <c r="G73" s="294">
        <f t="shared" si="1"/>
        <v>90000</v>
      </c>
      <c r="H73" s="316">
        <v>90000</v>
      </c>
      <c r="I73" s="182"/>
      <c r="J73" s="230"/>
    </row>
    <row r="74" spans="1:11" ht="15" customHeight="1" x14ac:dyDescent="0.25">
      <c r="A74" s="404"/>
      <c r="B74" s="349" t="s">
        <v>139</v>
      </c>
      <c r="C74" s="204" t="s">
        <v>140</v>
      </c>
      <c r="D74" s="12" t="s">
        <v>33</v>
      </c>
      <c r="E74" s="200" t="s">
        <v>127</v>
      </c>
      <c r="F74" s="12">
        <v>2</v>
      </c>
      <c r="G74" s="289">
        <f t="shared" si="1"/>
        <v>540000</v>
      </c>
      <c r="H74" s="202">
        <v>540000</v>
      </c>
      <c r="I74" s="185"/>
      <c r="J74" s="231"/>
    </row>
    <row r="75" spans="1:11" ht="15" customHeight="1" x14ac:dyDescent="0.25">
      <c r="A75" s="404"/>
      <c r="B75" s="349" t="s">
        <v>180</v>
      </c>
      <c r="C75" s="187" t="s">
        <v>181</v>
      </c>
      <c r="D75" s="177" t="s">
        <v>33</v>
      </c>
      <c r="E75" s="177" t="s">
        <v>37</v>
      </c>
      <c r="F75" s="177">
        <v>1</v>
      </c>
      <c r="G75" s="294">
        <f>H75</f>
        <v>100000</v>
      </c>
      <c r="H75" s="186">
        <v>100000</v>
      </c>
      <c r="I75" s="182"/>
      <c r="J75" s="428"/>
    </row>
    <row r="76" spans="1:11" ht="15" customHeight="1" x14ac:dyDescent="0.25">
      <c r="A76" s="404"/>
      <c r="B76" s="349" t="s">
        <v>182</v>
      </c>
      <c r="C76" s="187" t="s">
        <v>183</v>
      </c>
      <c r="D76" s="177" t="s">
        <v>33</v>
      </c>
      <c r="E76" s="177" t="s">
        <v>37</v>
      </c>
      <c r="F76" s="177">
        <v>1</v>
      </c>
      <c r="G76" s="294">
        <f>H76</f>
        <v>100000</v>
      </c>
      <c r="H76" s="186">
        <v>100000</v>
      </c>
      <c r="I76" s="185"/>
      <c r="J76" s="238"/>
    </row>
    <row r="77" spans="1:11" ht="15" customHeight="1" x14ac:dyDescent="0.25">
      <c r="A77" s="404"/>
      <c r="B77" s="846" t="s">
        <v>142</v>
      </c>
      <c r="C77" s="847" t="s">
        <v>143</v>
      </c>
      <c r="D77" s="848" t="s">
        <v>33</v>
      </c>
      <c r="E77" s="848" t="s">
        <v>49</v>
      </c>
      <c r="F77" s="849">
        <v>1</v>
      </c>
      <c r="G77" s="850">
        <f>H77</f>
        <v>4101900</v>
      </c>
      <c r="H77" s="851">
        <v>4101900</v>
      </c>
      <c r="I77" s="844"/>
      <c r="J77" s="845"/>
      <c r="K77" t="s">
        <v>868</v>
      </c>
    </row>
    <row r="78" spans="1:11" ht="15" customHeight="1" x14ac:dyDescent="0.25">
      <c r="A78" s="404"/>
      <c r="B78" s="350" t="s">
        <v>144</v>
      </c>
      <c r="C78" s="456" t="s">
        <v>480</v>
      </c>
      <c r="D78" s="160" t="s">
        <v>33</v>
      </c>
      <c r="E78" s="69" t="s">
        <v>38</v>
      </c>
      <c r="F78" s="457">
        <v>1</v>
      </c>
      <c r="G78" s="606">
        <f>H78</f>
        <v>2600000</v>
      </c>
      <c r="H78" s="180">
        <v>2600000</v>
      </c>
      <c r="I78" s="182"/>
      <c r="J78" s="230"/>
    </row>
    <row r="79" spans="1:11" ht="15" customHeight="1" x14ac:dyDescent="0.25">
      <c r="A79" s="404"/>
      <c r="B79" s="661" t="s">
        <v>148</v>
      </c>
      <c r="C79" s="348" t="s">
        <v>149</v>
      </c>
      <c r="D79" s="499" t="s">
        <v>33</v>
      </c>
      <c r="E79" s="177" t="s">
        <v>37</v>
      </c>
      <c r="F79" s="177"/>
      <c r="G79" s="294">
        <f>H79</f>
        <v>68970</v>
      </c>
      <c r="H79" s="186">
        <v>68970</v>
      </c>
      <c r="I79" s="185"/>
      <c r="J79" s="231"/>
    </row>
    <row r="80" spans="1:11" ht="15" customHeight="1" x14ac:dyDescent="0.25">
      <c r="A80" s="404"/>
      <c r="B80" s="418" t="s">
        <v>187</v>
      </c>
      <c r="C80" s="196" t="s">
        <v>188</v>
      </c>
      <c r="D80" s="192" t="s">
        <v>33</v>
      </c>
      <c r="E80" s="179" t="s">
        <v>85</v>
      </c>
      <c r="F80" s="179">
        <v>1</v>
      </c>
      <c r="G80" s="291">
        <f>H80+I80</f>
        <v>289191</v>
      </c>
      <c r="H80" s="604">
        <v>14460</v>
      </c>
      <c r="I80" s="182">
        <v>274731</v>
      </c>
      <c r="J80" s="420" t="s">
        <v>184</v>
      </c>
    </row>
    <row r="81" spans="1:10" ht="15" customHeight="1" x14ac:dyDescent="0.25">
      <c r="A81" s="404"/>
      <c r="B81" s="349" t="s">
        <v>221</v>
      </c>
      <c r="C81" s="201" t="s">
        <v>262</v>
      </c>
      <c r="D81" s="192" t="s">
        <v>33</v>
      </c>
      <c r="E81" s="200" t="s">
        <v>26</v>
      </c>
      <c r="F81" s="199">
        <v>1</v>
      </c>
      <c r="G81" s="289">
        <f t="shared" ref="G81:G94" si="2">H81</f>
        <v>3900000</v>
      </c>
      <c r="H81" s="202">
        <v>3900000</v>
      </c>
      <c r="I81" s="185"/>
      <c r="J81" s="231"/>
    </row>
    <row r="82" spans="1:10" ht="15" customHeight="1" x14ac:dyDescent="0.25">
      <c r="A82" s="404"/>
      <c r="B82" s="349" t="s">
        <v>222</v>
      </c>
      <c r="C82" s="201" t="s">
        <v>282</v>
      </c>
      <c r="D82" s="192" t="s">
        <v>33</v>
      </c>
      <c r="E82" s="58" t="s">
        <v>266</v>
      </c>
      <c r="F82" s="199">
        <v>1</v>
      </c>
      <c r="G82" s="289">
        <f t="shared" si="2"/>
        <v>110000</v>
      </c>
      <c r="H82" s="202">
        <v>110000</v>
      </c>
      <c r="I82" s="185"/>
      <c r="J82" s="231"/>
    </row>
    <row r="83" spans="1:10" ht="15" customHeight="1" x14ac:dyDescent="0.25">
      <c r="A83" s="404"/>
      <c r="B83" s="349" t="s">
        <v>223</v>
      </c>
      <c r="C83" s="201" t="s">
        <v>267</v>
      </c>
      <c r="D83" s="192" t="s">
        <v>33</v>
      </c>
      <c r="E83" s="200" t="s">
        <v>34</v>
      </c>
      <c r="F83" s="199">
        <v>3</v>
      </c>
      <c r="G83" s="289">
        <f t="shared" si="2"/>
        <v>390000</v>
      </c>
      <c r="H83" s="202">
        <v>390000</v>
      </c>
      <c r="I83" s="182"/>
      <c r="J83" s="230"/>
    </row>
    <row r="84" spans="1:10" ht="15" customHeight="1" x14ac:dyDescent="0.25">
      <c r="A84" s="404"/>
      <c r="B84" s="349" t="s">
        <v>224</v>
      </c>
      <c r="C84" s="355" t="s">
        <v>272</v>
      </c>
      <c r="D84" s="192" t="s">
        <v>33</v>
      </c>
      <c r="E84" s="200" t="s">
        <v>51</v>
      </c>
      <c r="F84" s="12">
        <v>2</v>
      </c>
      <c r="G84" s="289">
        <f t="shared" si="2"/>
        <v>140000</v>
      </c>
      <c r="H84" s="202">
        <v>140000</v>
      </c>
      <c r="I84" s="182"/>
      <c r="J84" s="230"/>
    </row>
    <row r="85" spans="1:10" s="681" customFormat="1" ht="15" customHeight="1" x14ac:dyDescent="0.25">
      <c r="A85" s="673"/>
      <c r="B85" s="674" t="s">
        <v>225</v>
      </c>
      <c r="C85" s="691" t="s">
        <v>281</v>
      </c>
      <c r="D85" s="192" t="s">
        <v>33</v>
      </c>
      <c r="E85" s="683" t="s">
        <v>51</v>
      </c>
      <c r="F85" s="210">
        <v>1</v>
      </c>
      <c r="G85" s="684">
        <f t="shared" si="2"/>
        <v>80000</v>
      </c>
      <c r="H85" s="692">
        <v>80000</v>
      </c>
      <c r="I85" s="693"/>
      <c r="J85" s="694"/>
    </row>
    <row r="86" spans="1:10" ht="15" customHeight="1" x14ac:dyDescent="0.25">
      <c r="A86" s="404"/>
      <c r="B86" s="349" t="s">
        <v>226</v>
      </c>
      <c r="C86" s="500" t="s">
        <v>273</v>
      </c>
      <c r="D86" s="462" t="s">
        <v>33</v>
      </c>
      <c r="E86" s="353" t="s">
        <v>91</v>
      </c>
      <c r="F86" s="179">
        <v>1</v>
      </c>
      <c r="G86" s="291">
        <f t="shared" si="2"/>
        <v>515000</v>
      </c>
      <c r="H86" s="453">
        <v>515000</v>
      </c>
      <c r="I86" s="185"/>
      <c r="J86" s="231"/>
    </row>
    <row r="87" spans="1:10" ht="15" customHeight="1" x14ac:dyDescent="0.25">
      <c r="A87" s="404"/>
      <c r="B87" s="350" t="s">
        <v>227</v>
      </c>
      <c r="C87" s="356" t="s">
        <v>275</v>
      </c>
      <c r="D87" s="192" t="s">
        <v>33</v>
      </c>
      <c r="E87" s="200" t="s">
        <v>46</v>
      </c>
      <c r="F87" s="12">
        <v>1</v>
      </c>
      <c r="G87" s="289">
        <f t="shared" si="2"/>
        <v>450000</v>
      </c>
      <c r="H87" s="202">
        <v>450000</v>
      </c>
      <c r="I87" s="182"/>
      <c r="J87" s="230"/>
    </row>
    <row r="88" spans="1:10" ht="15" customHeight="1" x14ac:dyDescent="0.25">
      <c r="A88" s="404"/>
      <c r="B88" s="350" t="s">
        <v>228</v>
      </c>
      <c r="C88" s="501" t="s">
        <v>278</v>
      </c>
      <c r="D88" s="192" t="s">
        <v>33</v>
      </c>
      <c r="E88" s="200" t="s">
        <v>481</v>
      </c>
      <c r="F88" s="12">
        <v>1</v>
      </c>
      <c r="G88" s="289">
        <f t="shared" si="2"/>
        <v>1270000</v>
      </c>
      <c r="H88" s="202">
        <v>1270000</v>
      </c>
      <c r="I88" s="185"/>
      <c r="J88" s="231"/>
    </row>
    <row r="89" spans="1:10" ht="15" customHeight="1" x14ac:dyDescent="0.25">
      <c r="A89" s="404"/>
      <c r="B89" s="350" t="s">
        <v>229</v>
      </c>
      <c r="C89" s="504" t="s">
        <v>279</v>
      </c>
      <c r="D89" s="462" t="s">
        <v>33</v>
      </c>
      <c r="E89" s="353" t="s">
        <v>43</v>
      </c>
      <c r="F89" s="179">
        <v>1</v>
      </c>
      <c r="G89" s="291">
        <f>H89+I89</f>
        <v>4345810</v>
      </c>
      <c r="H89" s="473">
        <v>0</v>
      </c>
      <c r="I89" s="182">
        <v>4345810</v>
      </c>
      <c r="J89" s="240" t="s">
        <v>422</v>
      </c>
    </row>
    <row r="90" spans="1:10" ht="15" customHeight="1" x14ac:dyDescent="0.25">
      <c r="A90" s="404"/>
      <c r="B90" s="350" t="s">
        <v>230</v>
      </c>
      <c r="C90" s="356" t="s">
        <v>304</v>
      </c>
      <c r="D90" s="192" t="s">
        <v>33</v>
      </c>
      <c r="E90" s="354" t="s">
        <v>23</v>
      </c>
      <c r="F90" s="177">
        <v>3</v>
      </c>
      <c r="G90" s="294">
        <f t="shared" si="2"/>
        <v>210000</v>
      </c>
      <c r="H90" s="316">
        <v>210000</v>
      </c>
      <c r="I90" s="185"/>
      <c r="J90" s="420"/>
    </row>
    <row r="91" spans="1:10" ht="15" customHeight="1" x14ac:dyDescent="0.25">
      <c r="A91" s="404"/>
      <c r="B91" s="349" t="s">
        <v>231</v>
      </c>
      <c r="C91" s="356" t="s">
        <v>280</v>
      </c>
      <c r="D91" s="192" t="s">
        <v>33</v>
      </c>
      <c r="E91" s="354" t="s">
        <v>482</v>
      </c>
      <c r="F91" s="177">
        <v>1</v>
      </c>
      <c r="G91" s="294">
        <f t="shared" si="2"/>
        <v>3100000</v>
      </c>
      <c r="H91" s="316">
        <v>3100000</v>
      </c>
      <c r="I91" s="185"/>
      <c r="J91" s="420"/>
    </row>
    <row r="92" spans="1:10" ht="15" customHeight="1" x14ac:dyDescent="0.25">
      <c r="A92" s="404"/>
      <c r="B92" s="229" t="s">
        <v>232</v>
      </c>
      <c r="C92" s="356" t="s">
        <v>305</v>
      </c>
      <c r="D92" s="192" t="s">
        <v>33</v>
      </c>
      <c r="E92" s="354" t="s">
        <v>40</v>
      </c>
      <c r="F92" s="177">
        <v>1</v>
      </c>
      <c r="G92" s="294">
        <f t="shared" si="2"/>
        <v>800000</v>
      </c>
      <c r="H92" s="316">
        <v>800000</v>
      </c>
      <c r="I92" s="185"/>
      <c r="J92" s="420"/>
    </row>
    <row r="93" spans="1:10" ht="15" customHeight="1" x14ac:dyDescent="0.25">
      <c r="A93" s="404"/>
      <c r="B93" s="349" t="s">
        <v>233</v>
      </c>
      <c r="C93" s="356" t="s">
        <v>306</v>
      </c>
      <c r="D93" s="192" t="s">
        <v>33</v>
      </c>
      <c r="E93" s="354" t="s">
        <v>483</v>
      </c>
      <c r="F93" s="177">
        <v>1</v>
      </c>
      <c r="G93" s="294">
        <f t="shared" si="2"/>
        <v>250000</v>
      </c>
      <c r="H93" s="316">
        <v>250000</v>
      </c>
      <c r="I93" s="185"/>
      <c r="J93" s="420"/>
    </row>
    <row r="94" spans="1:10" ht="15" customHeight="1" x14ac:dyDescent="0.25">
      <c r="A94" s="404"/>
      <c r="B94" s="349" t="s">
        <v>234</v>
      </c>
      <c r="C94" s="356" t="s">
        <v>307</v>
      </c>
      <c r="D94" s="192" t="s">
        <v>33</v>
      </c>
      <c r="E94" s="354" t="s">
        <v>483</v>
      </c>
      <c r="F94" s="177">
        <v>4</v>
      </c>
      <c r="G94" s="294">
        <f t="shared" si="2"/>
        <v>240000</v>
      </c>
      <c r="H94" s="316">
        <v>240000</v>
      </c>
      <c r="I94" s="185"/>
      <c r="J94" s="420"/>
    </row>
    <row r="95" spans="1:10" ht="15" customHeight="1" x14ac:dyDescent="0.25">
      <c r="A95" s="404"/>
      <c r="B95" s="229" t="s">
        <v>235</v>
      </c>
      <c r="C95" s="607" t="s">
        <v>287</v>
      </c>
      <c r="D95" s="192" t="s">
        <v>33</v>
      </c>
      <c r="E95" s="354" t="s">
        <v>120</v>
      </c>
      <c r="F95" s="441">
        <v>4</v>
      </c>
      <c r="G95" s="294">
        <v>544302</v>
      </c>
      <c r="H95" s="316">
        <v>544302</v>
      </c>
      <c r="I95" s="185"/>
      <c r="J95" s="420"/>
    </row>
    <row r="96" spans="1:10" ht="15" customHeight="1" x14ac:dyDescent="0.25">
      <c r="A96" s="404"/>
      <c r="B96" s="229" t="s">
        <v>236</v>
      </c>
      <c r="C96" s="607" t="s">
        <v>288</v>
      </c>
      <c r="D96" s="192" t="s">
        <v>33</v>
      </c>
      <c r="E96" s="354" t="s">
        <v>120</v>
      </c>
      <c r="F96" s="441">
        <v>2</v>
      </c>
      <c r="G96" s="294">
        <v>100000</v>
      </c>
      <c r="H96" s="316">
        <v>100000</v>
      </c>
      <c r="I96" s="185"/>
      <c r="J96" s="420"/>
    </row>
    <row r="97" spans="1:10" ht="15" customHeight="1" x14ac:dyDescent="0.25">
      <c r="A97" s="404"/>
      <c r="B97" s="229" t="s">
        <v>237</v>
      </c>
      <c r="C97" s="607" t="s">
        <v>289</v>
      </c>
      <c r="D97" s="192" t="s">
        <v>33</v>
      </c>
      <c r="E97" s="354" t="s">
        <v>120</v>
      </c>
      <c r="F97" s="441">
        <v>1</v>
      </c>
      <c r="G97" s="294">
        <v>160000</v>
      </c>
      <c r="H97" s="316">
        <v>160000</v>
      </c>
      <c r="I97" s="182"/>
      <c r="J97" s="420"/>
    </row>
    <row r="98" spans="1:10" ht="15" customHeight="1" thickBot="1" x14ac:dyDescent="0.3">
      <c r="A98" s="404"/>
      <c r="B98" s="375" t="s">
        <v>238</v>
      </c>
      <c r="C98" s="744" t="s">
        <v>423</v>
      </c>
      <c r="D98" s="373" t="s">
        <v>33</v>
      </c>
      <c r="E98" s="576" t="s">
        <v>120</v>
      </c>
      <c r="F98" s="746">
        <v>2</v>
      </c>
      <c r="G98" s="370">
        <v>152460</v>
      </c>
      <c r="H98" s="747">
        <v>152460</v>
      </c>
      <c r="I98" s="748"/>
      <c r="J98" s="376"/>
    </row>
    <row r="99" spans="1:10" ht="15" customHeight="1" x14ac:dyDescent="0.25">
      <c r="A99" s="404"/>
      <c r="B99" s="237" t="s">
        <v>310</v>
      </c>
      <c r="C99" s="743" t="s">
        <v>821</v>
      </c>
      <c r="D99" s="462" t="s">
        <v>33</v>
      </c>
      <c r="E99" s="353" t="s">
        <v>120</v>
      </c>
      <c r="F99" s="745">
        <v>1</v>
      </c>
      <c r="G99" s="291">
        <f>H99+H100</f>
        <v>4961000</v>
      </c>
      <c r="H99" s="473">
        <v>4900000</v>
      </c>
      <c r="I99" s="182"/>
      <c r="J99" s="171"/>
    </row>
    <row r="100" spans="1:10" ht="15" customHeight="1" thickBot="1" x14ac:dyDescent="0.3">
      <c r="A100" s="404"/>
      <c r="B100" s="375"/>
      <c r="C100" s="744" t="s">
        <v>820</v>
      </c>
      <c r="D100" s="373"/>
      <c r="E100" s="576"/>
      <c r="F100" s="746"/>
      <c r="G100" s="370"/>
      <c r="H100" s="765">
        <v>61000</v>
      </c>
      <c r="I100" s="748"/>
      <c r="J100" s="376"/>
    </row>
    <row r="101" spans="1:10" s="681" customFormat="1" ht="26.25" customHeight="1" x14ac:dyDescent="0.25">
      <c r="A101" s="673"/>
      <c r="B101" s="749" t="s">
        <v>312</v>
      </c>
      <c r="C101" s="743" t="s">
        <v>798</v>
      </c>
      <c r="D101" s="462" t="s">
        <v>33</v>
      </c>
      <c r="E101" s="688" t="s">
        <v>120</v>
      </c>
      <c r="F101" s="745">
        <v>2</v>
      </c>
      <c r="G101" s="689">
        <f>H101</f>
        <v>695750</v>
      </c>
      <c r="H101" s="649">
        <v>695750</v>
      </c>
      <c r="I101" s="693"/>
      <c r="J101" s="694"/>
    </row>
    <row r="102" spans="1:10" s="681" customFormat="1" ht="24" customHeight="1" x14ac:dyDescent="0.25">
      <c r="A102" s="673"/>
      <c r="B102" s="695" t="s">
        <v>313</v>
      </c>
      <c r="C102" s="607" t="s">
        <v>290</v>
      </c>
      <c r="D102" s="192" t="s">
        <v>33</v>
      </c>
      <c r="E102" s="696" t="s">
        <v>120</v>
      </c>
      <c r="F102" s="441">
        <v>6</v>
      </c>
      <c r="G102" s="669">
        <v>720000</v>
      </c>
      <c r="H102" s="699">
        <v>720000</v>
      </c>
      <c r="I102" s="697"/>
      <c r="J102" s="698"/>
    </row>
    <row r="103" spans="1:10" ht="28.5" customHeight="1" x14ac:dyDescent="0.25">
      <c r="A103" s="404"/>
      <c r="B103" s="229" t="s">
        <v>314</v>
      </c>
      <c r="C103" s="607" t="s">
        <v>291</v>
      </c>
      <c r="D103" s="192" t="s">
        <v>33</v>
      </c>
      <c r="E103" s="354" t="s">
        <v>120</v>
      </c>
      <c r="F103" s="441">
        <v>2</v>
      </c>
      <c r="G103" s="294">
        <v>80000</v>
      </c>
      <c r="H103" s="316">
        <v>80000</v>
      </c>
      <c r="I103" s="185"/>
      <c r="J103" s="231"/>
    </row>
    <row r="104" spans="1:10" ht="24" customHeight="1" x14ac:dyDescent="0.25">
      <c r="A104" s="404"/>
      <c r="B104" s="229" t="s">
        <v>315</v>
      </c>
      <c r="C104" s="608" t="s">
        <v>424</v>
      </c>
      <c r="D104" s="192" t="s">
        <v>33</v>
      </c>
      <c r="E104" s="354" t="s">
        <v>120</v>
      </c>
      <c r="F104" s="481">
        <v>4</v>
      </c>
      <c r="G104" s="294">
        <v>1382300</v>
      </c>
      <c r="H104" s="186">
        <v>1382300</v>
      </c>
      <c r="I104" s="185"/>
      <c r="J104" s="231"/>
    </row>
    <row r="105" spans="1:10" ht="18.75" customHeight="1" x14ac:dyDescent="0.25">
      <c r="A105" s="404"/>
      <c r="B105" s="229" t="s">
        <v>316</v>
      </c>
      <c r="C105" s="607" t="s">
        <v>292</v>
      </c>
      <c r="D105" s="192" t="s">
        <v>33</v>
      </c>
      <c r="E105" s="354" t="s">
        <v>120</v>
      </c>
      <c r="F105" s="177">
        <v>113</v>
      </c>
      <c r="G105" s="294">
        <f>H105</f>
        <v>16192092</v>
      </c>
      <c r="H105" s="186">
        <v>16192092</v>
      </c>
      <c r="I105" s="185"/>
      <c r="J105" s="231"/>
    </row>
    <row r="106" spans="1:10" ht="24" customHeight="1" x14ac:dyDescent="0.25">
      <c r="A106" s="404"/>
      <c r="B106" s="229" t="s">
        <v>317</v>
      </c>
      <c r="C106" s="608" t="s">
        <v>426</v>
      </c>
      <c r="D106" s="192" t="s">
        <v>33</v>
      </c>
      <c r="E106" s="354" t="s">
        <v>120</v>
      </c>
      <c r="F106" s="177" t="s">
        <v>425</v>
      </c>
      <c r="G106" s="294">
        <v>544302</v>
      </c>
      <c r="H106" s="186">
        <v>544302</v>
      </c>
      <c r="I106" s="182"/>
      <c r="J106" s="238"/>
    </row>
    <row r="107" spans="1:10" ht="18.75" customHeight="1" x14ac:dyDescent="0.25">
      <c r="A107" s="404"/>
      <c r="B107" s="229" t="s">
        <v>318</v>
      </c>
      <c r="C107" s="607" t="s">
        <v>293</v>
      </c>
      <c r="D107" s="192" t="s">
        <v>33</v>
      </c>
      <c r="E107" s="354" t="s">
        <v>120</v>
      </c>
      <c r="F107" s="177">
        <v>4</v>
      </c>
      <c r="G107" s="294">
        <v>636200</v>
      </c>
      <c r="H107" s="316">
        <v>636200</v>
      </c>
      <c r="I107" s="185"/>
      <c r="J107" s="240"/>
    </row>
    <row r="108" spans="1:10" ht="26.25" customHeight="1" x14ac:dyDescent="0.25">
      <c r="A108" s="404"/>
      <c r="B108" s="229" t="s">
        <v>319</v>
      </c>
      <c r="C108" s="607" t="s">
        <v>303</v>
      </c>
      <c r="D108" s="192" t="s">
        <v>33</v>
      </c>
      <c r="E108" s="354" t="s">
        <v>120</v>
      </c>
      <c r="F108" s="177">
        <v>37</v>
      </c>
      <c r="G108" s="294">
        <f>H108</f>
        <v>7000000</v>
      </c>
      <c r="H108" s="316">
        <v>7000000</v>
      </c>
      <c r="I108" s="185"/>
      <c r="J108" s="240"/>
    </row>
    <row r="109" spans="1:10" ht="20.25" customHeight="1" x14ac:dyDescent="0.25">
      <c r="A109" s="404"/>
      <c r="B109" s="229" t="s">
        <v>320</v>
      </c>
      <c r="C109" s="607" t="s">
        <v>294</v>
      </c>
      <c r="D109" s="192" t="s">
        <v>33</v>
      </c>
      <c r="E109" s="354" t="s">
        <v>120</v>
      </c>
      <c r="F109" s="177">
        <v>6</v>
      </c>
      <c r="G109" s="289">
        <v>4800000</v>
      </c>
      <c r="H109" s="202">
        <v>4800000</v>
      </c>
      <c r="I109" s="185"/>
      <c r="J109" s="240"/>
    </row>
    <row r="110" spans="1:10" ht="21" customHeight="1" x14ac:dyDescent="0.25">
      <c r="A110" s="404"/>
      <c r="B110" s="229" t="s">
        <v>311</v>
      </c>
      <c r="C110" s="607" t="s">
        <v>484</v>
      </c>
      <c r="D110" s="192" t="s">
        <v>33</v>
      </c>
      <c r="E110" s="354" t="s">
        <v>120</v>
      </c>
      <c r="F110" s="177">
        <v>6</v>
      </c>
      <c r="G110" s="294">
        <v>905068</v>
      </c>
      <c r="H110" s="316">
        <v>905068</v>
      </c>
      <c r="I110" s="185"/>
      <c r="J110" s="240"/>
    </row>
    <row r="111" spans="1:10" ht="15" customHeight="1" x14ac:dyDescent="0.25">
      <c r="A111" s="404"/>
      <c r="B111" s="229" t="s">
        <v>321</v>
      </c>
      <c r="C111" s="607" t="s">
        <v>302</v>
      </c>
      <c r="D111" s="192" t="s">
        <v>33</v>
      </c>
      <c r="E111" s="354" t="s">
        <v>120</v>
      </c>
      <c r="F111" s="177">
        <v>7</v>
      </c>
      <c r="G111" s="289">
        <v>847000</v>
      </c>
      <c r="H111" s="202">
        <v>847000</v>
      </c>
      <c r="I111" s="185"/>
      <c r="J111" s="240"/>
    </row>
    <row r="112" spans="1:10" ht="15" customHeight="1" x14ac:dyDescent="0.25">
      <c r="A112" s="404"/>
      <c r="B112" s="229" t="s">
        <v>322</v>
      </c>
      <c r="C112" s="607" t="s">
        <v>295</v>
      </c>
      <c r="D112" s="192" t="s">
        <v>33</v>
      </c>
      <c r="E112" s="354" t="s">
        <v>120</v>
      </c>
      <c r="F112" s="177">
        <v>5</v>
      </c>
      <c r="G112" s="294">
        <v>1055880</v>
      </c>
      <c r="H112" s="316">
        <v>1055880</v>
      </c>
      <c r="I112" s="185"/>
      <c r="J112" s="240"/>
    </row>
    <row r="113" spans="1:10" ht="15" customHeight="1" x14ac:dyDescent="0.25">
      <c r="A113" s="404"/>
      <c r="B113" s="229" t="s">
        <v>323</v>
      </c>
      <c r="C113" s="607" t="s">
        <v>296</v>
      </c>
      <c r="D113" s="192" t="s">
        <v>33</v>
      </c>
      <c r="E113" s="354" t="s">
        <v>120</v>
      </c>
      <c r="F113" s="177">
        <v>3</v>
      </c>
      <c r="G113" s="294">
        <v>419670</v>
      </c>
      <c r="H113" s="316">
        <v>419670</v>
      </c>
      <c r="I113" s="182"/>
      <c r="J113" s="455"/>
    </row>
    <row r="114" spans="1:10" ht="15" customHeight="1" x14ac:dyDescent="0.25">
      <c r="A114" s="404"/>
      <c r="B114" s="229" t="s">
        <v>324</v>
      </c>
      <c r="C114" s="607" t="s">
        <v>297</v>
      </c>
      <c r="D114" s="192" t="s">
        <v>33</v>
      </c>
      <c r="E114" s="354" t="s">
        <v>120</v>
      </c>
      <c r="F114" s="441">
        <v>6</v>
      </c>
      <c r="G114" s="294">
        <v>480000</v>
      </c>
      <c r="H114" s="316">
        <v>480000</v>
      </c>
      <c r="I114" s="185"/>
      <c r="J114" s="240"/>
    </row>
    <row r="115" spans="1:10" ht="15" customHeight="1" x14ac:dyDescent="0.25">
      <c r="A115" s="404"/>
      <c r="B115" s="229" t="s">
        <v>325</v>
      </c>
      <c r="C115" s="607" t="s">
        <v>298</v>
      </c>
      <c r="D115" s="192" t="s">
        <v>33</v>
      </c>
      <c r="E115" s="354" t="s">
        <v>120</v>
      </c>
      <c r="F115" s="441">
        <v>1</v>
      </c>
      <c r="G115" s="294">
        <v>1500000</v>
      </c>
      <c r="H115" s="316">
        <v>1500000</v>
      </c>
      <c r="I115" s="182"/>
      <c r="J115" s="455"/>
    </row>
    <row r="116" spans="1:10" ht="15" customHeight="1" x14ac:dyDescent="0.25">
      <c r="A116" s="404"/>
      <c r="B116" s="229" t="s">
        <v>326</v>
      </c>
      <c r="C116" s="607" t="s">
        <v>299</v>
      </c>
      <c r="D116" s="192" t="s">
        <v>33</v>
      </c>
      <c r="E116" s="354" t="s">
        <v>120</v>
      </c>
      <c r="F116" s="441">
        <v>1</v>
      </c>
      <c r="G116" s="294">
        <f>H116</f>
        <v>2105400</v>
      </c>
      <c r="H116" s="316">
        <v>2105400</v>
      </c>
      <c r="I116" s="185"/>
      <c r="J116" s="240"/>
    </row>
    <row r="117" spans="1:10" ht="15" customHeight="1" x14ac:dyDescent="0.25">
      <c r="A117" s="404"/>
      <c r="B117" s="229" t="s">
        <v>327</v>
      </c>
      <c r="C117" s="607" t="s">
        <v>300</v>
      </c>
      <c r="D117" s="192" t="s">
        <v>33</v>
      </c>
      <c r="E117" s="354" t="s">
        <v>120</v>
      </c>
      <c r="F117" s="441">
        <v>1</v>
      </c>
      <c r="G117" s="294">
        <v>681230</v>
      </c>
      <c r="H117" s="316">
        <v>681230</v>
      </c>
      <c r="I117" s="185"/>
      <c r="J117" s="240"/>
    </row>
    <row r="118" spans="1:10" s="681" customFormat="1" ht="22.5" customHeight="1" x14ac:dyDescent="0.25">
      <c r="A118" s="673"/>
      <c r="B118" s="695" t="s">
        <v>328</v>
      </c>
      <c r="C118" s="607" t="s">
        <v>301</v>
      </c>
      <c r="D118" s="192" t="s">
        <v>33</v>
      </c>
      <c r="E118" s="696" t="s">
        <v>120</v>
      </c>
      <c r="F118" s="441">
        <v>3</v>
      </c>
      <c r="G118" s="669">
        <v>600000</v>
      </c>
      <c r="H118" s="699">
        <v>600000</v>
      </c>
      <c r="I118" s="697"/>
      <c r="J118" s="700"/>
    </row>
    <row r="119" spans="1:10" ht="15" customHeight="1" x14ac:dyDescent="0.25">
      <c r="A119" s="404"/>
      <c r="B119" s="229" t="s">
        <v>329</v>
      </c>
      <c r="C119" s="609" t="s">
        <v>399</v>
      </c>
      <c r="D119" s="192" t="s">
        <v>33</v>
      </c>
      <c r="E119" s="177" t="s">
        <v>120</v>
      </c>
      <c r="F119" s="481">
        <v>1</v>
      </c>
      <c r="G119" s="619">
        <f>H119</f>
        <v>238370</v>
      </c>
      <c r="H119" s="51">
        <v>238370</v>
      </c>
      <c r="I119" s="185"/>
      <c r="J119" s="240"/>
    </row>
    <row r="120" spans="1:10" ht="15" customHeight="1" x14ac:dyDescent="0.25">
      <c r="A120" s="404"/>
      <c r="B120" s="229" t="s">
        <v>330</v>
      </c>
      <c r="C120" s="609" t="s">
        <v>400</v>
      </c>
      <c r="D120" s="192" t="s">
        <v>33</v>
      </c>
      <c r="E120" s="177" t="s">
        <v>120</v>
      </c>
      <c r="F120" s="481">
        <v>1</v>
      </c>
      <c r="G120" s="619">
        <f>H120</f>
        <v>637670</v>
      </c>
      <c r="H120" s="51">
        <v>637670</v>
      </c>
      <c r="I120" s="185"/>
      <c r="J120" s="240"/>
    </row>
    <row r="121" spans="1:10" ht="15" customHeight="1" x14ac:dyDescent="0.25">
      <c r="A121" s="404"/>
      <c r="B121" s="229" t="s">
        <v>331</v>
      </c>
      <c r="C121" s="609" t="s">
        <v>401</v>
      </c>
      <c r="D121" s="192" t="s">
        <v>33</v>
      </c>
      <c r="E121" s="177" t="s">
        <v>120</v>
      </c>
      <c r="F121" s="481">
        <v>3</v>
      </c>
      <c r="G121" s="619">
        <f>H121</f>
        <v>2681360</v>
      </c>
      <c r="H121" s="51">
        <v>2681360</v>
      </c>
      <c r="I121" s="185"/>
      <c r="J121" s="240"/>
    </row>
    <row r="122" spans="1:10" ht="15" customHeight="1" x14ac:dyDescent="0.25">
      <c r="A122" s="404"/>
      <c r="B122" s="229" t="s">
        <v>332</v>
      </c>
      <c r="C122" s="610" t="s">
        <v>402</v>
      </c>
      <c r="D122" s="192" t="s">
        <v>33</v>
      </c>
      <c r="E122" s="354" t="s">
        <v>120</v>
      </c>
      <c r="F122" s="441">
        <v>3</v>
      </c>
      <c r="G122" s="289">
        <v>120000</v>
      </c>
      <c r="H122" s="202">
        <v>120000</v>
      </c>
      <c r="I122" s="185"/>
      <c r="J122" s="240"/>
    </row>
    <row r="123" spans="1:10" ht="15" customHeight="1" x14ac:dyDescent="0.25">
      <c r="A123" s="404"/>
      <c r="B123" s="229" t="s">
        <v>388</v>
      </c>
      <c r="C123" s="610" t="s">
        <v>403</v>
      </c>
      <c r="D123" s="192" t="s">
        <v>33</v>
      </c>
      <c r="E123" s="354" t="s">
        <v>120</v>
      </c>
      <c r="F123" s="441">
        <v>1</v>
      </c>
      <c r="G123" s="289">
        <v>306130</v>
      </c>
      <c r="H123" s="202">
        <v>306130</v>
      </c>
      <c r="I123" s="185"/>
      <c r="J123" s="240"/>
    </row>
    <row r="124" spans="1:10" ht="15" customHeight="1" x14ac:dyDescent="0.25">
      <c r="A124" s="404"/>
      <c r="B124" s="229" t="s">
        <v>389</v>
      </c>
      <c r="C124" s="610" t="s">
        <v>404</v>
      </c>
      <c r="D124" s="192" t="s">
        <v>33</v>
      </c>
      <c r="E124" s="354" t="s">
        <v>120</v>
      </c>
      <c r="F124" s="441">
        <v>1</v>
      </c>
      <c r="G124" s="289">
        <v>85100</v>
      </c>
      <c r="H124" s="202">
        <v>85100</v>
      </c>
      <c r="I124" s="185"/>
      <c r="J124" s="240"/>
    </row>
    <row r="125" spans="1:10" ht="15" customHeight="1" x14ac:dyDescent="0.25">
      <c r="A125" s="404"/>
      <c r="B125" s="229" t="s">
        <v>390</v>
      </c>
      <c r="C125" s="610" t="s">
        <v>405</v>
      </c>
      <c r="D125" s="192" t="s">
        <v>33</v>
      </c>
      <c r="E125" s="354" t="s">
        <v>120</v>
      </c>
      <c r="F125" s="441">
        <v>1</v>
      </c>
      <c r="G125" s="289">
        <v>60000</v>
      </c>
      <c r="H125" s="202">
        <v>60000</v>
      </c>
      <c r="I125" s="185"/>
      <c r="J125" s="240"/>
    </row>
    <row r="126" spans="1:10" ht="15" customHeight="1" x14ac:dyDescent="0.25">
      <c r="A126" s="404"/>
      <c r="B126" s="229" t="s">
        <v>391</v>
      </c>
      <c r="C126" s="610" t="s">
        <v>406</v>
      </c>
      <c r="D126" s="192" t="s">
        <v>33</v>
      </c>
      <c r="E126" s="354" t="s">
        <v>120</v>
      </c>
      <c r="F126" s="441">
        <v>1</v>
      </c>
      <c r="G126" s="289">
        <v>520000</v>
      </c>
      <c r="H126" s="202">
        <v>520000</v>
      </c>
      <c r="I126" s="185"/>
      <c r="J126" s="240"/>
    </row>
    <row r="127" spans="1:10" ht="15" customHeight="1" x14ac:dyDescent="0.25">
      <c r="A127" s="404"/>
      <c r="B127" s="229" t="s">
        <v>392</v>
      </c>
      <c r="C127" s="610" t="s">
        <v>50</v>
      </c>
      <c r="D127" s="192" t="s">
        <v>33</v>
      </c>
      <c r="E127" s="354" t="s">
        <v>120</v>
      </c>
      <c r="F127" s="441">
        <v>1</v>
      </c>
      <c r="G127" s="289">
        <v>840000</v>
      </c>
      <c r="H127" s="202">
        <v>840000</v>
      </c>
      <c r="I127" s="185"/>
      <c r="J127" s="240"/>
    </row>
    <row r="128" spans="1:10" ht="15" customHeight="1" x14ac:dyDescent="0.25">
      <c r="A128" s="404"/>
      <c r="B128" s="229" t="s">
        <v>393</v>
      </c>
      <c r="C128" s="610" t="s">
        <v>407</v>
      </c>
      <c r="D128" s="192" t="s">
        <v>33</v>
      </c>
      <c r="E128" s="354" t="s">
        <v>120</v>
      </c>
      <c r="F128" s="441">
        <v>2</v>
      </c>
      <c r="G128" s="294">
        <f>H128</f>
        <v>3073400</v>
      </c>
      <c r="H128" s="202">
        <v>3073400</v>
      </c>
      <c r="I128" s="185"/>
      <c r="J128" s="240"/>
    </row>
    <row r="129" spans="1:11" ht="15" customHeight="1" x14ac:dyDescent="0.25">
      <c r="A129" s="404"/>
      <c r="B129" s="229" t="s">
        <v>394</v>
      </c>
      <c r="C129" s="610" t="s">
        <v>408</v>
      </c>
      <c r="D129" s="192" t="s">
        <v>33</v>
      </c>
      <c r="E129" s="354" t="s">
        <v>120</v>
      </c>
      <c r="F129" s="441">
        <v>2</v>
      </c>
      <c r="G129" s="289">
        <v>847000</v>
      </c>
      <c r="H129" s="202">
        <v>847000</v>
      </c>
      <c r="I129" s="15"/>
      <c r="J129" s="420"/>
    </row>
    <row r="130" spans="1:11" ht="15" customHeight="1" x14ac:dyDescent="0.25">
      <c r="A130" s="404"/>
      <c r="B130" s="229" t="s">
        <v>395</v>
      </c>
      <c r="C130" s="610" t="s">
        <v>485</v>
      </c>
      <c r="D130" s="192" t="s">
        <v>33</v>
      </c>
      <c r="E130" s="354" t="s">
        <v>120</v>
      </c>
      <c r="F130" s="177">
        <v>7</v>
      </c>
      <c r="G130" s="289">
        <f>H130</f>
        <v>1050000</v>
      </c>
      <c r="H130" s="49">
        <v>1050000</v>
      </c>
      <c r="I130" s="15"/>
      <c r="J130" s="420"/>
    </row>
    <row r="131" spans="1:11" ht="15" customHeight="1" x14ac:dyDescent="0.25">
      <c r="A131" s="404"/>
      <c r="B131" s="229" t="s">
        <v>396</v>
      </c>
      <c r="C131" s="610" t="s">
        <v>486</v>
      </c>
      <c r="D131" s="192" t="s">
        <v>33</v>
      </c>
      <c r="E131" s="354" t="s">
        <v>51</v>
      </c>
      <c r="F131" s="177">
        <v>3</v>
      </c>
      <c r="G131" s="294">
        <v>163000</v>
      </c>
      <c r="H131" s="186">
        <v>163000</v>
      </c>
      <c r="I131" s="15"/>
      <c r="J131" s="420"/>
    </row>
    <row r="132" spans="1:11" ht="15" customHeight="1" x14ac:dyDescent="0.25">
      <c r="A132" s="404"/>
      <c r="B132" s="229" t="s">
        <v>397</v>
      </c>
      <c r="C132" s="610" t="s">
        <v>136</v>
      </c>
      <c r="D132" s="192" t="s">
        <v>33</v>
      </c>
      <c r="E132" s="354" t="s">
        <v>51</v>
      </c>
      <c r="F132" s="441">
        <v>1</v>
      </c>
      <c r="G132" s="294">
        <v>70000</v>
      </c>
      <c r="H132" s="316">
        <v>70000</v>
      </c>
      <c r="I132" s="15"/>
      <c r="J132" s="420"/>
    </row>
    <row r="133" spans="1:11" ht="15" customHeight="1" x14ac:dyDescent="0.25">
      <c r="A133" s="404"/>
      <c r="B133" s="229" t="s">
        <v>398</v>
      </c>
      <c r="C133" s="610" t="s">
        <v>487</v>
      </c>
      <c r="D133" s="192" t="s">
        <v>33</v>
      </c>
      <c r="E133" s="354" t="s">
        <v>36</v>
      </c>
      <c r="F133" s="177">
        <v>1</v>
      </c>
      <c r="G133" s="294">
        <v>100000</v>
      </c>
      <c r="H133" s="186">
        <v>100000</v>
      </c>
      <c r="I133" s="15"/>
      <c r="J133" s="420"/>
    </row>
    <row r="134" spans="1:11" ht="15" customHeight="1" x14ac:dyDescent="0.25">
      <c r="A134" s="404"/>
      <c r="B134" s="229" t="s">
        <v>488</v>
      </c>
      <c r="C134" s="611" t="s">
        <v>489</v>
      </c>
      <c r="D134" s="192" t="s">
        <v>33</v>
      </c>
      <c r="E134" s="354" t="s">
        <v>490</v>
      </c>
      <c r="F134" s="441">
        <v>1</v>
      </c>
      <c r="G134" s="294">
        <v>450000</v>
      </c>
      <c r="H134" s="316">
        <v>450000</v>
      </c>
      <c r="I134" s="15"/>
      <c r="J134" s="420"/>
    </row>
    <row r="135" spans="1:11" ht="15" customHeight="1" x14ac:dyDescent="0.25">
      <c r="A135" s="404"/>
      <c r="B135" s="229" t="s">
        <v>491</v>
      </c>
      <c r="C135" s="611" t="s">
        <v>492</v>
      </c>
      <c r="D135" s="192" t="s">
        <v>33</v>
      </c>
      <c r="E135" s="354" t="s">
        <v>95</v>
      </c>
      <c r="F135" s="441">
        <v>2</v>
      </c>
      <c r="G135" s="294">
        <v>313400</v>
      </c>
      <c r="H135" s="316">
        <v>313400</v>
      </c>
      <c r="I135" s="186"/>
      <c r="J135" s="420"/>
    </row>
    <row r="136" spans="1:11" ht="15" customHeight="1" x14ac:dyDescent="0.25">
      <c r="A136" s="404"/>
      <c r="B136" s="229" t="s">
        <v>493</v>
      </c>
      <c r="C136" s="611" t="s">
        <v>494</v>
      </c>
      <c r="D136" s="192" t="s">
        <v>33</v>
      </c>
      <c r="E136" s="354" t="s">
        <v>84</v>
      </c>
      <c r="F136" s="441">
        <v>1</v>
      </c>
      <c r="G136" s="294">
        <v>750000</v>
      </c>
      <c r="H136" s="316">
        <v>750000</v>
      </c>
      <c r="I136" s="186"/>
      <c r="J136" s="420"/>
    </row>
    <row r="137" spans="1:11" ht="15" customHeight="1" x14ac:dyDescent="0.25">
      <c r="A137" s="404"/>
      <c r="B137" s="229" t="s">
        <v>495</v>
      </c>
      <c r="C137" s="611" t="s">
        <v>496</v>
      </c>
      <c r="D137" s="192" t="s">
        <v>33</v>
      </c>
      <c r="E137" s="354" t="s">
        <v>34</v>
      </c>
      <c r="F137" s="441">
        <v>1</v>
      </c>
      <c r="G137" s="294">
        <v>130000</v>
      </c>
      <c r="H137" s="316">
        <v>130000</v>
      </c>
      <c r="I137" s="186"/>
      <c r="J137" s="662"/>
    </row>
    <row r="138" spans="1:11" ht="15" customHeight="1" x14ac:dyDescent="0.25">
      <c r="A138" s="404"/>
      <c r="B138" s="229" t="s">
        <v>497</v>
      </c>
      <c r="C138" s="610" t="s">
        <v>498</v>
      </c>
      <c r="D138" s="192" t="s">
        <v>33</v>
      </c>
      <c r="E138" s="354" t="s">
        <v>51</v>
      </c>
      <c r="F138" s="441">
        <v>1</v>
      </c>
      <c r="G138" s="294">
        <v>160000</v>
      </c>
      <c r="H138" s="316">
        <v>160000</v>
      </c>
      <c r="I138" s="186"/>
      <c r="J138" s="662"/>
    </row>
    <row r="139" spans="1:11" ht="15" customHeight="1" x14ac:dyDescent="0.25">
      <c r="A139" s="404"/>
      <c r="B139" s="229" t="s">
        <v>499</v>
      </c>
      <c r="C139" s="610" t="s">
        <v>825</v>
      </c>
      <c r="D139" s="192" t="s">
        <v>33</v>
      </c>
      <c r="E139" s="354"/>
      <c r="F139" s="441">
        <v>8</v>
      </c>
      <c r="G139" s="294">
        <f>H139+I139</f>
        <v>5326000</v>
      </c>
      <c r="H139" s="316">
        <v>266300</v>
      </c>
      <c r="I139" s="186">
        <v>5059700</v>
      </c>
      <c r="J139" s="238" t="s">
        <v>184</v>
      </c>
    </row>
    <row r="140" spans="1:11" ht="15" customHeight="1" x14ac:dyDescent="0.25">
      <c r="A140" s="404"/>
      <c r="B140" s="229" t="s">
        <v>239</v>
      </c>
      <c r="C140" s="612" t="s">
        <v>263</v>
      </c>
      <c r="D140" s="192" t="s">
        <v>33</v>
      </c>
      <c r="E140" s="354" t="s">
        <v>37</v>
      </c>
      <c r="F140" s="663">
        <v>1</v>
      </c>
      <c r="G140" s="294">
        <f t="shared" ref="G140:G146" si="3">H140</f>
        <v>48000</v>
      </c>
      <c r="H140" s="316">
        <v>48000</v>
      </c>
      <c r="I140" s="185"/>
      <c r="J140" s="240"/>
    </row>
    <row r="141" spans="1:11" ht="15" customHeight="1" thickBot="1" x14ac:dyDescent="0.3">
      <c r="A141" s="404"/>
      <c r="B141" s="375" t="s">
        <v>240</v>
      </c>
      <c r="C141" s="613" t="s">
        <v>264</v>
      </c>
      <c r="D141" s="499" t="s">
        <v>33</v>
      </c>
      <c r="E141" s="183" t="s">
        <v>95</v>
      </c>
      <c r="F141" s="465">
        <v>2</v>
      </c>
      <c r="G141" s="309">
        <f t="shared" si="3"/>
        <v>200000</v>
      </c>
      <c r="H141" s="482">
        <v>200000</v>
      </c>
      <c r="I141" s="570"/>
      <c r="J141" s="571"/>
      <c r="K141" s="448"/>
    </row>
    <row r="142" spans="1:11" ht="15" customHeight="1" x14ac:dyDescent="0.25">
      <c r="A142" s="404"/>
      <c r="B142" s="237" t="s">
        <v>241</v>
      </c>
      <c r="C142" s="614" t="s">
        <v>265</v>
      </c>
      <c r="D142" s="502" t="s">
        <v>33</v>
      </c>
      <c r="E142" s="178" t="s">
        <v>104</v>
      </c>
      <c r="F142" s="178">
        <v>1</v>
      </c>
      <c r="G142" s="450">
        <f>H142+H143</f>
        <v>17300000</v>
      </c>
      <c r="H142" s="417">
        <v>13000000</v>
      </c>
      <c r="I142" s="582"/>
      <c r="J142" s="463"/>
      <c r="K142" s="438"/>
    </row>
    <row r="143" spans="1:11" ht="15" customHeight="1" thickBot="1" x14ac:dyDescent="0.3">
      <c r="A143" s="404"/>
      <c r="B143" s="375"/>
      <c r="C143" s="664" t="s">
        <v>500</v>
      </c>
      <c r="D143" s="373"/>
      <c r="E143" s="362"/>
      <c r="F143" s="183"/>
      <c r="G143" s="309"/>
      <c r="H143" s="217">
        <v>4300000</v>
      </c>
      <c r="I143" s="570"/>
      <c r="J143" s="581"/>
    </row>
    <row r="144" spans="1:11" ht="15" customHeight="1" x14ac:dyDescent="0.25">
      <c r="A144" s="404"/>
      <c r="B144" s="237" t="s">
        <v>242</v>
      </c>
      <c r="C144" s="615" t="s">
        <v>141</v>
      </c>
      <c r="D144" s="462" t="s">
        <v>33</v>
      </c>
      <c r="E144" s="47" t="s">
        <v>106</v>
      </c>
      <c r="F144" s="178">
        <v>1</v>
      </c>
      <c r="G144" s="450">
        <f t="shared" si="3"/>
        <v>76230</v>
      </c>
      <c r="H144" s="417">
        <v>76230</v>
      </c>
      <c r="I144" s="565"/>
      <c r="J144" s="423"/>
    </row>
    <row r="145" spans="1:10" ht="15" customHeight="1" x14ac:dyDescent="0.25">
      <c r="A145" s="404"/>
      <c r="B145" s="229" t="s">
        <v>243</v>
      </c>
      <c r="C145" s="612" t="s">
        <v>308</v>
      </c>
      <c r="D145" s="192" t="s">
        <v>33</v>
      </c>
      <c r="E145" s="22" t="s">
        <v>501</v>
      </c>
      <c r="F145" s="163">
        <v>1</v>
      </c>
      <c r="G145" s="294">
        <f t="shared" si="3"/>
        <v>148213</v>
      </c>
      <c r="H145" s="202">
        <v>148213</v>
      </c>
      <c r="I145" s="185"/>
      <c r="J145" s="420"/>
    </row>
    <row r="146" spans="1:10" ht="15" customHeight="1" x14ac:dyDescent="0.25">
      <c r="A146" s="404"/>
      <c r="B146" s="229" t="s">
        <v>244</v>
      </c>
      <c r="C146" s="616" t="s">
        <v>268</v>
      </c>
      <c r="D146" s="192" t="s">
        <v>33</v>
      </c>
      <c r="E146" s="22" t="s">
        <v>38</v>
      </c>
      <c r="F146" s="163">
        <v>1</v>
      </c>
      <c r="G146" s="294">
        <f t="shared" si="3"/>
        <v>300000</v>
      </c>
      <c r="H146" s="202">
        <v>300000</v>
      </c>
      <c r="I146" s="185"/>
      <c r="J146" s="420"/>
    </row>
    <row r="147" spans="1:10" ht="15" customHeight="1" x14ac:dyDescent="0.25">
      <c r="A147" s="404"/>
      <c r="B147" s="229" t="s">
        <v>245</v>
      </c>
      <c r="C147" s="612" t="s">
        <v>269</v>
      </c>
      <c r="D147" s="192" t="s">
        <v>33</v>
      </c>
      <c r="E147" s="177" t="s">
        <v>117</v>
      </c>
      <c r="F147" s="205">
        <v>1</v>
      </c>
      <c r="G147" s="294">
        <f>H147</f>
        <v>1523390</v>
      </c>
      <c r="H147" s="202">
        <v>1523390</v>
      </c>
      <c r="I147" s="185"/>
      <c r="J147" s="420"/>
    </row>
    <row r="148" spans="1:10" ht="15" customHeight="1" x14ac:dyDescent="0.25">
      <c r="A148" s="404"/>
      <c r="B148" s="229" t="s">
        <v>246</v>
      </c>
      <c r="C148" s="612" t="s">
        <v>502</v>
      </c>
      <c r="D148" s="192" t="s">
        <v>33</v>
      </c>
      <c r="E148" s="22" t="s">
        <v>25</v>
      </c>
      <c r="F148" s="163">
        <v>1</v>
      </c>
      <c r="G148" s="289">
        <f>H148</f>
        <v>9500000</v>
      </c>
      <c r="H148" s="202">
        <v>9500000</v>
      </c>
      <c r="I148" s="185"/>
      <c r="J148" s="420"/>
    </row>
    <row r="149" spans="1:10" ht="15" customHeight="1" x14ac:dyDescent="0.25">
      <c r="A149" s="404"/>
      <c r="B149" s="229" t="s">
        <v>247</v>
      </c>
      <c r="C149" s="612" t="s">
        <v>270</v>
      </c>
      <c r="D149" s="192" t="s">
        <v>33</v>
      </c>
      <c r="E149" s="58" t="s">
        <v>503</v>
      </c>
      <c r="F149" s="206">
        <v>3</v>
      </c>
      <c r="G149" s="294">
        <v>790865</v>
      </c>
      <c r="H149" s="202">
        <v>790865</v>
      </c>
      <c r="I149" s="14"/>
      <c r="J149" s="618"/>
    </row>
    <row r="150" spans="1:10" ht="15" customHeight="1" x14ac:dyDescent="0.25">
      <c r="A150" s="404"/>
      <c r="B150" s="229" t="s">
        <v>248</v>
      </c>
      <c r="C150" s="612" t="s">
        <v>271</v>
      </c>
      <c r="D150" s="192" t="s">
        <v>33</v>
      </c>
      <c r="E150" s="22" t="s">
        <v>503</v>
      </c>
      <c r="F150" s="163">
        <v>1</v>
      </c>
      <c r="G150" s="289">
        <f t="shared" ref="G150:G160" si="4">H150</f>
        <v>200000</v>
      </c>
      <c r="H150" s="202">
        <v>200000</v>
      </c>
      <c r="I150" s="14"/>
      <c r="J150" s="137"/>
    </row>
    <row r="151" spans="1:10" ht="15" customHeight="1" x14ac:dyDescent="0.25">
      <c r="A151" s="404"/>
      <c r="B151" s="229" t="s">
        <v>249</v>
      </c>
      <c r="C151" s="612" t="s">
        <v>186</v>
      </c>
      <c r="D151" s="192" t="s">
        <v>33</v>
      </c>
      <c r="E151" s="22" t="s">
        <v>51</v>
      </c>
      <c r="F151" s="163">
        <v>2</v>
      </c>
      <c r="G151" s="289">
        <f t="shared" si="4"/>
        <v>520000</v>
      </c>
      <c r="H151" s="202">
        <v>520000</v>
      </c>
      <c r="I151" s="14"/>
      <c r="J151" s="137"/>
    </row>
    <row r="152" spans="1:10" ht="15" customHeight="1" thickBot="1" x14ac:dyDescent="0.3">
      <c r="A152" s="404"/>
      <c r="B152" s="375" t="s">
        <v>250</v>
      </c>
      <c r="C152" s="613" t="s">
        <v>185</v>
      </c>
      <c r="D152" s="373" t="s">
        <v>33</v>
      </c>
      <c r="E152" s="369" t="s">
        <v>86</v>
      </c>
      <c r="F152" s="454">
        <v>1</v>
      </c>
      <c r="G152" s="569">
        <f t="shared" si="4"/>
        <v>160000</v>
      </c>
      <c r="H152" s="620">
        <v>160000</v>
      </c>
      <c r="I152" s="378"/>
      <c r="J152" s="376"/>
    </row>
    <row r="153" spans="1:10" ht="15" customHeight="1" x14ac:dyDescent="0.25">
      <c r="A153" s="404"/>
      <c r="B153" s="406" t="s">
        <v>251</v>
      </c>
      <c r="C153" s="735" t="s">
        <v>274</v>
      </c>
      <c r="D153" s="502" t="s">
        <v>33</v>
      </c>
      <c r="E153" s="178" t="s">
        <v>20</v>
      </c>
      <c r="F153" s="503">
        <v>1</v>
      </c>
      <c r="G153" s="568">
        <f>H153+H154</f>
        <v>8000000</v>
      </c>
      <c r="H153" s="736">
        <v>3500000</v>
      </c>
      <c r="I153" s="386"/>
      <c r="J153" s="737"/>
    </row>
    <row r="154" spans="1:10" ht="15" customHeight="1" thickBot="1" x14ac:dyDescent="0.3">
      <c r="A154" s="404"/>
      <c r="B154" s="728"/>
      <c r="C154" s="729" t="s">
        <v>812</v>
      </c>
      <c r="D154" s="730"/>
      <c r="E154" s="391"/>
      <c r="F154" s="731"/>
      <c r="G154" s="732"/>
      <c r="H154" s="792">
        <v>4500000</v>
      </c>
      <c r="I154" s="733"/>
      <c r="J154" s="734"/>
    </row>
    <row r="155" spans="1:10" ht="15" customHeight="1" x14ac:dyDescent="0.25">
      <c r="A155" s="404"/>
      <c r="B155" s="237" t="s">
        <v>252</v>
      </c>
      <c r="C155" s="727" t="s">
        <v>816</v>
      </c>
      <c r="D155" s="462" t="s">
        <v>33</v>
      </c>
      <c r="E155" s="179" t="s">
        <v>41</v>
      </c>
      <c r="F155" s="766">
        <v>1</v>
      </c>
      <c r="G155" s="291">
        <f>H155+H156</f>
        <v>265000</v>
      </c>
      <c r="H155" s="473">
        <v>180000</v>
      </c>
      <c r="I155" s="67"/>
      <c r="J155" s="171"/>
    </row>
    <row r="156" spans="1:10" ht="15" customHeight="1" thickBot="1" x14ac:dyDescent="0.3">
      <c r="A156" s="404"/>
      <c r="B156" s="375"/>
      <c r="C156" s="665" t="s">
        <v>817</v>
      </c>
      <c r="D156" s="373"/>
      <c r="E156" s="362"/>
      <c r="F156" s="666"/>
      <c r="G156" s="370"/>
      <c r="H156" s="765">
        <v>85000</v>
      </c>
      <c r="I156" s="378"/>
      <c r="J156" s="376"/>
    </row>
    <row r="157" spans="1:10" ht="15" customHeight="1" x14ac:dyDescent="0.25">
      <c r="A157" s="404"/>
      <c r="B157" s="237" t="s">
        <v>253</v>
      </c>
      <c r="C157" s="614" t="s">
        <v>276</v>
      </c>
      <c r="D157" s="462" t="s">
        <v>33</v>
      </c>
      <c r="E157" s="47" t="s">
        <v>35</v>
      </c>
      <c r="F157" s="503">
        <v>1</v>
      </c>
      <c r="G157" s="293">
        <f t="shared" si="4"/>
        <v>160000</v>
      </c>
      <c r="H157" s="453">
        <v>160000</v>
      </c>
      <c r="I157" s="67"/>
      <c r="J157" s="171"/>
    </row>
    <row r="158" spans="1:10" ht="15" customHeight="1" x14ac:dyDescent="0.25">
      <c r="A158" s="404"/>
      <c r="B158" s="229" t="s">
        <v>254</v>
      </c>
      <c r="C158" s="616" t="s">
        <v>277</v>
      </c>
      <c r="D158" s="192" t="s">
        <v>33</v>
      </c>
      <c r="E158" s="22" t="s">
        <v>42</v>
      </c>
      <c r="F158" s="163">
        <v>1</v>
      </c>
      <c r="G158" s="289">
        <f t="shared" si="4"/>
        <v>134000</v>
      </c>
      <c r="H158" s="202">
        <v>134000</v>
      </c>
      <c r="I158" s="14"/>
      <c r="J158" s="137"/>
    </row>
    <row r="159" spans="1:10" ht="15" customHeight="1" x14ac:dyDescent="0.25">
      <c r="A159" s="404"/>
      <c r="B159" s="229" t="s">
        <v>255</v>
      </c>
      <c r="C159" s="617" t="s">
        <v>504</v>
      </c>
      <c r="D159" s="192" t="s">
        <v>33</v>
      </c>
      <c r="E159" s="22" t="s">
        <v>29</v>
      </c>
      <c r="F159" s="163">
        <v>1</v>
      </c>
      <c r="G159" s="289">
        <f t="shared" si="4"/>
        <v>18500000</v>
      </c>
      <c r="H159" s="202">
        <v>18500000</v>
      </c>
      <c r="I159" s="14"/>
      <c r="J159" s="137"/>
    </row>
    <row r="160" spans="1:10" ht="15" customHeight="1" x14ac:dyDescent="0.25">
      <c r="A160" s="404"/>
      <c r="B160" s="764" t="s">
        <v>818</v>
      </c>
      <c r="C160" s="789" t="s">
        <v>819</v>
      </c>
      <c r="D160" s="192" t="s">
        <v>33</v>
      </c>
      <c r="E160" s="177" t="s">
        <v>127</v>
      </c>
      <c r="F160" s="205">
        <v>1</v>
      </c>
      <c r="G160" s="790">
        <f t="shared" si="4"/>
        <v>190000</v>
      </c>
      <c r="H160" s="791">
        <v>190000</v>
      </c>
      <c r="I160" s="248"/>
      <c r="J160" s="132"/>
    </row>
    <row r="161" spans="1:11" ht="15" customHeight="1" thickBot="1" x14ac:dyDescent="0.3">
      <c r="A161" s="404"/>
      <c r="B161" s="728" t="s">
        <v>256</v>
      </c>
      <c r="C161" s="729" t="s">
        <v>309</v>
      </c>
      <c r="D161" s="742" t="s">
        <v>33</v>
      </c>
      <c r="E161" s="742" t="s">
        <v>36</v>
      </c>
      <c r="F161" s="666">
        <v>5</v>
      </c>
      <c r="G161" s="446">
        <f>H161</f>
        <v>1700000</v>
      </c>
      <c r="H161" s="620">
        <v>1700000</v>
      </c>
      <c r="I161" s="378"/>
      <c r="J161" s="132"/>
    </row>
    <row r="162" spans="1:11" ht="15" customHeight="1" x14ac:dyDescent="0.25">
      <c r="A162" s="404"/>
      <c r="B162" s="406" t="s">
        <v>257</v>
      </c>
      <c r="C162" s="727" t="s">
        <v>809</v>
      </c>
      <c r="D162" s="179" t="s">
        <v>33</v>
      </c>
      <c r="E162" s="208" t="s">
        <v>29</v>
      </c>
      <c r="F162" s="793">
        <v>1</v>
      </c>
      <c r="G162" s="450">
        <f>H162+H163</f>
        <v>9600000</v>
      </c>
      <c r="H162" s="180">
        <v>3500000</v>
      </c>
      <c r="I162" s="794"/>
      <c r="J162" s="795"/>
    </row>
    <row r="163" spans="1:11" ht="15" customHeight="1" thickBot="1" x14ac:dyDescent="0.3">
      <c r="A163" s="404"/>
      <c r="B163" s="239"/>
      <c r="C163" s="665" t="s">
        <v>505</v>
      </c>
      <c r="D163" s="362"/>
      <c r="E163" s="362"/>
      <c r="F163" s="666">
        <v>1</v>
      </c>
      <c r="G163" s="446"/>
      <c r="H163" s="482">
        <v>6100000</v>
      </c>
      <c r="I163" s="248"/>
      <c r="J163" s="376"/>
    </row>
    <row r="164" spans="1:11" ht="15" customHeight="1" x14ac:dyDescent="0.25">
      <c r="A164" s="404"/>
      <c r="B164" s="406" t="s">
        <v>258</v>
      </c>
      <c r="C164" s="452" t="s">
        <v>333</v>
      </c>
      <c r="D164" s="160" t="s">
        <v>33</v>
      </c>
      <c r="E164" s="47" t="s">
        <v>384</v>
      </c>
      <c r="F164" s="503">
        <v>1</v>
      </c>
      <c r="G164" s="568">
        <f t="shared" ref="G164:G183" si="5">H164+I164</f>
        <v>1157000</v>
      </c>
      <c r="H164" s="621">
        <v>57850</v>
      </c>
      <c r="I164" s="386">
        <v>1099150</v>
      </c>
      <c r="J164" s="228" t="s">
        <v>383</v>
      </c>
    </row>
    <row r="165" spans="1:11" ht="15" customHeight="1" x14ac:dyDescent="0.25">
      <c r="A165" s="404"/>
      <c r="B165" s="229" t="s">
        <v>259</v>
      </c>
      <c r="C165" s="195" t="s">
        <v>335</v>
      </c>
      <c r="D165" s="192" t="s">
        <v>33</v>
      </c>
      <c r="E165" s="22" t="s">
        <v>384</v>
      </c>
      <c r="F165" s="163" t="s">
        <v>334</v>
      </c>
      <c r="G165" s="289">
        <f t="shared" si="5"/>
        <v>7198000</v>
      </c>
      <c r="H165" s="202">
        <v>359900</v>
      </c>
      <c r="I165" s="14">
        <v>6838100</v>
      </c>
      <c r="J165" s="113" t="s">
        <v>383</v>
      </c>
    </row>
    <row r="166" spans="1:11" ht="15" customHeight="1" x14ac:dyDescent="0.25">
      <c r="A166" s="404"/>
      <c r="B166" s="229" t="s">
        <v>260</v>
      </c>
      <c r="C166" s="195" t="s">
        <v>336</v>
      </c>
      <c r="D166" s="12" t="s">
        <v>33</v>
      </c>
      <c r="E166" s="22" t="s">
        <v>384</v>
      </c>
      <c r="F166" s="163">
        <v>1</v>
      </c>
      <c r="G166" s="289">
        <f t="shared" si="5"/>
        <v>597000</v>
      </c>
      <c r="H166" s="202">
        <v>29850</v>
      </c>
      <c r="I166" s="14">
        <v>567150</v>
      </c>
      <c r="J166" s="113" t="s">
        <v>383</v>
      </c>
    </row>
    <row r="167" spans="1:11" ht="15" customHeight="1" x14ac:dyDescent="0.25">
      <c r="A167" s="404"/>
      <c r="B167" s="229" t="s">
        <v>261</v>
      </c>
      <c r="C167" s="195" t="s">
        <v>337</v>
      </c>
      <c r="D167" s="12" t="s">
        <v>33</v>
      </c>
      <c r="E167" s="22" t="s">
        <v>384</v>
      </c>
      <c r="F167" s="163">
        <v>5</v>
      </c>
      <c r="G167" s="289">
        <f t="shared" si="5"/>
        <v>890000</v>
      </c>
      <c r="H167" s="202">
        <v>44500</v>
      </c>
      <c r="I167" s="14">
        <v>845500</v>
      </c>
      <c r="J167" s="113" t="s">
        <v>383</v>
      </c>
    </row>
    <row r="168" spans="1:11" ht="15" customHeight="1" x14ac:dyDescent="0.25">
      <c r="A168" s="404"/>
      <c r="B168" s="229" t="s">
        <v>359</v>
      </c>
      <c r="C168" s="195" t="s">
        <v>338</v>
      </c>
      <c r="D168" s="192" t="s">
        <v>33</v>
      </c>
      <c r="E168" s="22" t="s">
        <v>384</v>
      </c>
      <c r="F168" s="163">
        <v>9</v>
      </c>
      <c r="G168" s="289">
        <f t="shared" si="5"/>
        <v>14265900</v>
      </c>
      <c r="H168" s="202">
        <v>713295</v>
      </c>
      <c r="I168" s="14">
        <v>13552605</v>
      </c>
      <c r="J168" s="113" t="s">
        <v>383</v>
      </c>
    </row>
    <row r="169" spans="1:11" ht="15" customHeight="1" x14ac:dyDescent="0.25">
      <c r="A169" s="404"/>
      <c r="B169" s="229" t="s">
        <v>360</v>
      </c>
      <c r="C169" s="195" t="s">
        <v>339</v>
      </c>
      <c r="D169" s="12" t="s">
        <v>33</v>
      </c>
      <c r="E169" s="22" t="s">
        <v>384</v>
      </c>
      <c r="F169" s="163">
        <v>4</v>
      </c>
      <c r="G169" s="289">
        <f t="shared" si="5"/>
        <v>2637800</v>
      </c>
      <c r="H169" s="202">
        <v>131890</v>
      </c>
      <c r="I169" s="14">
        <v>2505910</v>
      </c>
      <c r="J169" s="113" t="s">
        <v>383</v>
      </c>
    </row>
    <row r="170" spans="1:11" ht="15" customHeight="1" x14ac:dyDescent="0.25">
      <c r="A170" s="404"/>
      <c r="B170" s="826" t="s">
        <v>361</v>
      </c>
      <c r="C170" s="837" t="s">
        <v>340</v>
      </c>
      <c r="D170" s="834" t="s">
        <v>33</v>
      </c>
      <c r="E170" s="834" t="s">
        <v>384</v>
      </c>
      <c r="F170" s="838">
        <v>1</v>
      </c>
      <c r="G170" s="830">
        <f t="shared" si="5"/>
        <v>177000</v>
      </c>
      <c r="H170" s="839">
        <v>8850</v>
      </c>
      <c r="I170" s="840">
        <v>168150</v>
      </c>
      <c r="J170" s="841" t="s">
        <v>383</v>
      </c>
    </row>
    <row r="171" spans="1:11" ht="15" customHeight="1" x14ac:dyDescent="0.25">
      <c r="A171" s="404"/>
      <c r="B171" s="229"/>
      <c r="C171" s="837" t="s">
        <v>866</v>
      </c>
      <c r="D171" s="834"/>
      <c r="E171" s="834"/>
      <c r="F171" s="842">
        <v>2</v>
      </c>
      <c r="G171" s="830"/>
      <c r="H171" s="839"/>
      <c r="I171" s="840"/>
      <c r="J171" s="113"/>
      <c r="K171" s="438">
        <v>354000</v>
      </c>
    </row>
    <row r="172" spans="1:11" ht="15" customHeight="1" x14ac:dyDescent="0.25">
      <c r="A172" s="404"/>
      <c r="B172" s="229" t="s">
        <v>362</v>
      </c>
      <c r="C172" s="195" t="s">
        <v>506</v>
      </c>
      <c r="D172" s="192" t="s">
        <v>33</v>
      </c>
      <c r="E172" s="22" t="s">
        <v>384</v>
      </c>
      <c r="F172" s="163">
        <v>2</v>
      </c>
      <c r="G172" s="289">
        <f t="shared" si="5"/>
        <v>658000</v>
      </c>
      <c r="H172" s="202">
        <v>32900</v>
      </c>
      <c r="I172" s="14">
        <v>625100</v>
      </c>
      <c r="J172" s="113" t="s">
        <v>383</v>
      </c>
    </row>
    <row r="173" spans="1:11" ht="15" customHeight="1" x14ac:dyDescent="0.25">
      <c r="A173" s="404"/>
      <c r="B173" s="229" t="s">
        <v>363</v>
      </c>
      <c r="C173" s="195" t="s">
        <v>341</v>
      </c>
      <c r="D173" s="12" t="s">
        <v>33</v>
      </c>
      <c r="E173" s="22" t="s">
        <v>384</v>
      </c>
      <c r="F173" s="163">
        <v>2</v>
      </c>
      <c r="G173" s="289">
        <f t="shared" si="5"/>
        <v>847000</v>
      </c>
      <c r="H173" s="202">
        <v>42350</v>
      </c>
      <c r="I173" s="14">
        <v>804650</v>
      </c>
      <c r="J173" s="113" t="s">
        <v>383</v>
      </c>
    </row>
    <row r="174" spans="1:11" ht="15" customHeight="1" x14ac:dyDescent="0.25">
      <c r="A174" s="404"/>
      <c r="B174" s="229" t="s">
        <v>364</v>
      </c>
      <c r="C174" s="195" t="s">
        <v>342</v>
      </c>
      <c r="D174" s="12" t="s">
        <v>33</v>
      </c>
      <c r="E174" s="22" t="s">
        <v>384</v>
      </c>
      <c r="F174" s="163">
        <v>1</v>
      </c>
      <c r="G174" s="289">
        <f t="shared" si="5"/>
        <v>662000</v>
      </c>
      <c r="H174" s="202">
        <v>33100</v>
      </c>
      <c r="I174" s="14">
        <v>628900</v>
      </c>
      <c r="J174" s="113" t="s">
        <v>383</v>
      </c>
    </row>
    <row r="175" spans="1:11" ht="15" customHeight="1" x14ac:dyDescent="0.25">
      <c r="A175" s="404"/>
      <c r="B175" s="229" t="s">
        <v>365</v>
      </c>
      <c r="C175" s="195" t="s">
        <v>343</v>
      </c>
      <c r="D175" s="192" t="s">
        <v>33</v>
      </c>
      <c r="E175" s="22" t="s">
        <v>384</v>
      </c>
      <c r="F175" s="163">
        <v>2</v>
      </c>
      <c r="G175" s="289">
        <f t="shared" si="5"/>
        <v>503750</v>
      </c>
      <c r="H175" s="202">
        <v>25188</v>
      </c>
      <c r="I175" s="14">
        <v>478562</v>
      </c>
      <c r="J175" s="113" t="s">
        <v>383</v>
      </c>
    </row>
    <row r="176" spans="1:11" ht="15" customHeight="1" x14ac:dyDescent="0.25">
      <c r="A176" s="404"/>
      <c r="B176" s="229" t="s">
        <v>366</v>
      </c>
      <c r="C176" s="195" t="s">
        <v>799</v>
      </c>
      <c r="D176" s="12" t="s">
        <v>33</v>
      </c>
      <c r="E176" s="22" t="s">
        <v>384</v>
      </c>
      <c r="F176" s="163">
        <v>1</v>
      </c>
      <c r="G176" s="289">
        <f t="shared" si="5"/>
        <v>107000</v>
      </c>
      <c r="H176" s="202">
        <v>5350</v>
      </c>
      <c r="I176" s="14">
        <v>101650</v>
      </c>
      <c r="J176" s="113" t="s">
        <v>383</v>
      </c>
    </row>
    <row r="177" spans="1:10" ht="15" customHeight="1" x14ac:dyDescent="0.25">
      <c r="A177" s="404"/>
      <c r="B177" s="229" t="s">
        <v>367</v>
      </c>
      <c r="C177" s="612" t="s">
        <v>344</v>
      </c>
      <c r="D177" s="12" t="s">
        <v>33</v>
      </c>
      <c r="E177" s="22" t="s">
        <v>384</v>
      </c>
      <c r="F177" s="163">
        <v>1</v>
      </c>
      <c r="G177" s="289">
        <f t="shared" si="5"/>
        <v>2574000</v>
      </c>
      <c r="H177" s="202">
        <v>128700</v>
      </c>
      <c r="I177" s="14">
        <v>2445300</v>
      </c>
      <c r="J177" s="113" t="s">
        <v>383</v>
      </c>
    </row>
    <row r="178" spans="1:10" ht="15" customHeight="1" x14ac:dyDescent="0.25">
      <c r="A178" s="404"/>
      <c r="B178" s="229" t="s">
        <v>368</v>
      </c>
      <c r="C178" s="612" t="s">
        <v>345</v>
      </c>
      <c r="D178" s="192" t="s">
        <v>33</v>
      </c>
      <c r="E178" s="22" t="s">
        <v>384</v>
      </c>
      <c r="F178" s="163">
        <v>4</v>
      </c>
      <c r="G178" s="289">
        <f t="shared" si="5"/>
        <v>209000</v>
      </c>
      <c r="H178" s="202">
        <v>10450</v>
      </c>
      <c r="I178" s="14">
        <v>198550</v>
      </c>
      <c r="J178" s="113" t="s">
        <v>383</v>
      </c>
    </row>
    <row r="179" spans="1:10" ht="15" customHeight="1" x14ac:dyDescent="0.25">
      <c r="A179" s="404"/>
      <c r="B179" s="229" t="s">
        <v>369</v>
      </c>
      <c r="C179" s="612" t="s">
        <v>346</v>
      </c>
      <c r="D179" s="12" t="s">
        <v>33</v>
      </c>
      <c r="E179" s="22" t="s">
        <v>384</v>
      </c>
      <c r="F179" s="163">
        <v>24</v>
      </c>
      <c r="G179" s="289">
        <f t="shared" si="5"/>
        <v>6044000</v>
      </c>
      <c r="H179" s="202">
        <v>302200</v>
      </c>
      <c r="I179" s="14">
        <v>5741800</v>
      </c>
      <c r="J179" s="113" t="s">
        <v>383</v>
      </c>
    </row>
    <row r="180" spans="1:10" ht="15" customHeight="1" x14ac:dyDescent="0.25">
      <c r="A180" s="404"/>
      <c r="B180" s="229" t="s">
        <v>370</v>
      </c>
      <c r="C180" s="612" t="s">
        <v>347</v>
      </c>
      <c r="D180" s="12" t="s">
        <v>33</v>
      </c>
      <c r="E180" s="22" t="s">
        <v>384</v>
      </c>
      <c r="F180" s="163">
        <v>3</v>
      </c>
      <c r="G180" s="289">
        <f t="shared" si="5"/>
        <v>523000</v>
      </c>
      <c r="H180" s="202">
        <v>26150</v>
      </c>
      <c r="I180" s="14">
        <v>496850</v>
      </c>
      <c r="J180" s="113" t="s">
        <v>383</v>
      </c>
    </row>
    <row r="181" spans="1:10" ht="15" customHeight="1" x14ac:dyDescent="0.25">
      <c r="A181" s="404"/>
      <c r="B181" s="229" t="s">
        <v>371</v>
      </c>
      <c r="C181" s="612" t="s">
        <v>348</v>
      </c>
      <c r="D181" s="192" t="s">
        <v>33</v>
      </c>
      <c r="E181" s="22" t="s">
        <v>384</v>
      </c>
      <c r="F181" s="163">
        <v>7</v>
      </c>
      <c r="G181" s="289">
        <f t="shared" si="5"/>
        <v>370000</v>
      </c>
      <c r="H181" s="202">
        <v>18500</v>
      </c>
      <c r="I181" s="14">
        <v>351500</v>
      </c>
      <c r="J181" s="113" t="s">
        <v>383</v>
      </c>
    </row>
    <row r="182" spans="1:10" ht="15" customHeight="1" x14ac:dyDescent="0.25">
      <c r="A182" s="404"/>
      <c r="B182" s="229" t="s">
        <v>372</v>
      </c>
      <c r="C182" s="195" t="s">
        <v>349</v>
      </c>
      <c r="D182" s="12" t="s">
        <v>33</v>
      </c>
      <c r="E182" s="22" t="s">
        <v>384</v>
      </c>
      <c r="F182" s="163">
        <v>7</v>
      </c>
      <c r="G182" s="289">
        <f t="shared" si="5"/>
        <v>2116000</v>
      </c>
      <c r="H182" s="202">
        <v>105800</v>
      </c>
      <c r="I182" s="14">
        <v>2010200</v>
      </c>
      <c r="J182" s="113" t="s">
        <v>383</v>
      </c>
    </row>
    <row r="183" spans="1:10" ht="15" customHeight="1" thickBot="1" x14ac:dyDescent="0.3">
      <c r="A183" s="404"/>
      <c r="B183" s="375" t="s">
        <v>373</v>
      </c>
      <c r="C183" s="622" t="s">
        <v>350</v>
      </c>
      <c r="D183" s="52" t="s">
        <v>33</v>
      </c>
      <c r="E183" s="58" t="s">
        <v>384</v>
      </c>
      <c r="F183" s="454">
        <v>2</v>
      </c>
      <c r="G183" s="569">
        <f t="shared" si="5"/>
        <v>3494240</v>
      </c>
      <c r="H183" s="620">
        <v>174712</v>
      </c>
      <c r="I183" s="378">
        <v>3319528</v>
      </c>
      <c r="J183" s="371" t="s">
        <v>383</v>
      </c>
    </row>
    <row r="184" spans="1:10" ht="15" customHeight="1" x14ac:dyDescent="0.25">
      <c r="A184" s="404"/>
      <c r="B184" s="406" t="s">
        <v>374</v>
      </c>
      <c r="C184" s="626" t="s">
        <v>507</v>
      </c>
      <c r="D184" s="505" t="s">
        <v>33</v>
      </c>
      <c r="E184" s="506" t="s">
        <v>384</v>
      </c>
      <c r="F184" s="507">
        <v>72</v>
      </c>
      <c r="G184" s="624">
        <f>H184+I184+H185+I185</f>
        <v>1506311</v>
      </c>
      <c r="H184" s="453">
        <v>199150</v>
      </c>
      <c r="I184" s="67">
        <v>3783850</v>
      </c>
      <c r="J184" s="228" t="s">
        <v>383</v>
      </c>
    </row>
    <row r="185" spans="1:10" ht="15" customHeight="1" thickBot="1" x14ac:dyDescent="0.3">
      <c r="A185" s="404"/>
      <c r="B185" s="375"/>
      <c r="C185" s="627" t="s">
        <v>800</v>
      </c>
      <c r="D185" s="508"/>
      <c r="E185" s="509"/>
      <c r="F185" s="510"/>
      <c r="G185" s="625"/>
      <c r="H185" s="623">
        <v>-123834</v>
      </c>
      <c r="I185" s="511">
        <v>-2352855</v>
      </c>
      <c r="J185" s="371"/>
    </row>
    <row r="186" spans="1:10" ht="15" customHeight="1" x14ac:dyDescent="0.25">
      <c r="A186" s="404"/>
      <c r="B186" s="237" t="s">
        <v>375</v>
      </c>
      <c r="C186" s="452" t="s">
        <v>351</v>
      </c>
      <c r="D186" s="379" t="s">
        <v>33</v>
      </c>
      <c r="E186" s="178" t="s">
        <v>384</v>
      </c>
      <c r="F186" s="503">
        <v>2</v>
      </c>
      <c r="G186" s="568">
        <f t="shared" ref="G186:G193" si="6">H186+I186</f>
        <v>4092000</v>
      </c>
      <c r="H186" s="453">
        <v>204600</v>
      </c>
      <c r="I186" s="67">
        <v>3887400</v>
      </c>
      <c r="J186" s="228" t="s">
        <v>383</v>
      </c>
    </row>
    <row r="187" spans="1:10" ht="15" customHeight="1" x14ac:dyDescent="0.25">
      <c r="A187" s="404"/>
      <c r="B187" s="229" t="s">
        <v>376</v>
      </c>
      <c r="C187" s="195" t="s">
        <v>352</v>
      </c>
      <c r="D187" s="12" t="s">
        <v>33</v>
      </c>
      <c r="E187" s="22" t="s">
        <v>384</v>
      </c>
      <c r="F187" s="163">
        <v>1</v>
      </c>
      <c r="G187" s="289">
        <f t="shared" si="6"/>
        <v>610000</v>
      </c>
      <c r="H187" s="202">
        <v>30500</v>
      </c>
      <c r="I187" s="14">
        <v>579500</v>
      </c>
      <c r="J187" s="113" t="s">
        <v>383</v>
      </c>
    </row>
    <row r="188" spans="1:10" ht="15" customHeight="1" x14ac:dyDescent="0.25">
      <c r="A188" s="404"/>
      <c r="B188" s="229" t="s">
        <v>377</v>
      </c>
      <c r="C188" s="195" t="s">
        <v>353</v>
      </c>
      <c r="D188" s="192" t="s">
        <v>33</v>
      </c>
      <c r="E188" s="22" t="s">
        <v>384</v>
      </c>
      <c r="F188" s="22">
        <v>1</v>
      </c>
      <c r="G188" s="289">
        <f t="shared" si="6"/>
        <v>42300</v>
      </c>
      <c r="H188" s="49">
        <v>2115</v>
      </c>
      <c r="I188" s="14">
        <v>40185</v>
      </c>
      <c r="J188" s="113" t="s">
        <v>383</v>
      </c>
    </row>
    <row r="189" spans="1:10" ht="15" customHeight="1" x14ac:dyDescent="0.25">
      <c r="A189" s="404"/>
      <c r="B189" s="229" t="s">
        <v>378</v>
      </c>
      <c r="C189" s="195" t="s">
        <v>354</v>
      </c>
      <c r="D189" s="12" t="s">
        <v>33</v>
      </c>
      <c r="E189" s="22" t="s">
        <v>384</v>
      </c>
      <c r="F189" s="22">
        <v>10</v>
      </c>
      <c r="G189" s="289">
        <f t="shared" si="6"/>
        <v>2188000</v>
      </c>
      <c r="H189" s="49">
        <v>109400</v>
      </c>
      <c r="I189" s="14">
        <v>2078600</v>
      </c>
      <c r="J189" s="113" t="s">
        <v>383</v>
      </c>
    </row>
    <row r="190" spans="1:10" ht="15" customHeight="1" x14ac:dyDescent="0.25">
      <c r="A190" s="404"/>
      <c r="B190" s="229" t="s">
        <v>379</v>
      </c>
      <c r="C190" s="195" t="s">
        <v>355</v>
      </c>
      <c r="D190" s="12" t="s">
        <v>33</v>
      </c>
      <c r="E190" s="22" t="s">
        <v>384</v>
      </c>
      <c r="F190" s="22">
        <v>3</v>
      </c>
      <c r="G190" s="289">
        <f t="shared" si="6"/>
        <v>215270</v>
      </c>
      <c r="H190" s="49">
        <v>10763</v>
      </c>
      <c r="I190" s="14">
        <v>204507</v>
      </c>
      <c r="J190" s="113" t="s">
        <v>383</v>
      </c>
    </row>
    <row r="191" spans="1:10" ht="15" customHeight="1" x14ac:dyDescent="0.25">
      <c r="A191" s="404"/>
      <c r="B191" s="229" t="s">
        <v>380</v>
      </c>
      <c r="C191" s="195" t="s">
        <v>356</v>
      </c>
      <c r="D191" s="192" t="s">
        <v>33</v>
      </c>
      <c r="E191" s="22" t="s">
        <v>384</v>
      </c>
      <c r="F191" s="22">
        <v>6</v>
      </c>
      <c r="G191" s="289">
        <f t="shared" si="6"/>
        <v>539000</v>
      </c>
      <c r="H191" s="49">
        <v>26950</v>
      </c>
      <c r="I191" s="14">
        <v>512050</v>
      </c>
      <c r="J191" s="113" t="s">
        <v>383</v>
      </c>
    </row>
    <row r="192" spans="1:10" ht="15" customHeight="1" x14ac:dyDescent="0.25">
      <c r="A192" s="404"/>
      <c r="B192" s="229" t="s">
        <v>381</v>
      </c>
      <c r="C192" s="195" t="s">
        <v>357</v>
      </c>
      <c r="D192" s="12" t="s">
        <v>33</v>
      </c>
      <c r="E192" s="22" t="s">
        <v>384</v>
      </c>
      <c r="F192" s="22">
        <v>1</v>
      </c>
      <c r="G192" s="289">
        <f t="shared" si="6"/>
        <v>1149500</v>
      </c>
      <c r="H192" s="49">
        <v>57475</v>
      </c>
      <c r="I192" s="14">
        <v>1092025</v>
      </c>
      <c r="J192" s="113" t="s">
        <v>383</v>
      </c>
    </row>
    <row r="193" spans="1:10" ht="15" customHeight="1" x14ac:dyDescent="0.25">
      <c r="A193" s="404"/>
      <c r="B193" s="229" t="s">
        <v>382</v>
      </c>
      <c r="C193" s="195" t="s">
        <v>358</v>
      </c>
      <c r="D193" s="12" t="s">
        <v>33</v>
      </c>
      <c r="E193" s="22" t="s">
        <v>384</v>
      </c>
      <c r="F193" s="22">
        <v>1</v>
      </c>
      <c r="G193" s="289">
        <f t="shared" si="6"/>
        <v>303000</v>
      </c>
      <c r="H193" s="49">
        <v>15150</v>
      </c>
      <c r="I193" s="14">
        <v>287850</v>
      </c>
      <c r="J193" s="113" t="s">
        <v>383</v>
      </c>
    </row>
    <row r="194" spans="1:10" ht="15" customHeight="1" x14ac:dyDescent="0.25">
      <c r="A194" s="404"/>
      <c r="B194" s="229" t="s">
        <v>526</v>
      </c>
      <c r="C194" s="560" t="s">
        <v>508</v>
      </c>
      <c r="D194" s="177" t="s">
        <v>33</v>
      </c>
      <c r="E194" s="354" t="s">
        <v>23</v>
      </c>
      <c r="F194" s="205">
        <v>1</v>
      </c>
      <c r="G194" s="294">
        <v>140000</v>
      </c>
      <c r="H194" s="316">
        <v>140000</v>
      </c>
      <c r="I194" s="14"/>
      <c r="J194" s="137"/>
    </row>
    <row r="195" spans="1:10" ht="15" customHeight="1" x14ac:dyDescent="0.25">
      <c r="A195" s="404"/>
      <c r="B195" s="229" t="s">
        <v>527</v>
      </c>
      <c r="C195" s="560" t="s">
        <v>509</v>
      </c>
      <c r="D195" s="177" t="s">
        <v>33</v>
      </c>
      <c r="E195" s="354" t="s">
        <v>46</v>
      </c>
      <c r="F195" s="205">
        <v>1</v>
      </c>
      <c r="G195" s="294">
        <v>70000</v>
      </c>
      <c r="H195" s="316">
        <v>70000</v>
      </c>
      <c r="I195" s="14"/>
      <c r="J195" s="137"/>
    </row>
    <row r="196" spans="1:10" ht="15" customHeight="1" thickBot="1" x14ac:dyDescent="0.3">
      <c r="A196" s="404"/>
      <c r="B196" s="375" t="s">
        <v>528</v>
      </c>
      <c r="C196" s="774" t="s">
        <v>510</v>
      </c>
      <c r="D196" s="362" t="s">
        <v>33</v>
      </c>
      <c r="E196" s="576" t="s">
        <v>29</v>
      </c>
      <c r="F196" s="465">
        <v>1</v>
      </c>
      <c r="G196" s="370">
        <v>280000</v>
      </c>
      <c r="H196" s="482">
        <v>280000</v>
      </c>
      <c r="I196" s="378"/>
      <c r="J196" s="132"/>
    </row>
    <row r="197" spans="1:10" ht="15" customHeight="1" x14ac:dyDescent="0.25">
      <c r="A197" s="404"/>
      <c r="B197" s="237" t="s">
        <v>529</v>
      </c>
      <c r="C197" s="773" t="s">
        <v>511</v>
      </c>
      <c r="D197" s="179" t="s">
        <v>33</v>
      </c>
      <c r="E197" s="353" t="s">
        <v>40</v>
      </c>
      <c r="F197" s="788">
        <v>2</v>
      </c>
      <c r="G197" s="450">
        <f>H197+H198</f>
        <v>747000</v>
      </c>
      <c r="H197" s="775">
        <v>340000</v>
      </c>
      <c r="I197" s="67"/>
      <c r="J197" s="737"/>
    </row>
    <row r="198" spans="1:10" ht="15" customHeight="1" thickBot="1" x14ac:dyDescent="0.3">
      <c r="A198" s="404"/>
      <c r="B198" s="375"/>
      <c r="C198" s="774" t="s">
        <v>838</v>
      </c>
      <c r="D198" s="362"/>
      <c r="E198" s="576"/>
      <c r="F198" s="776"/>
      <c r="G198" s="370"/>
      <c r="H198" s="747">
        <v>407000</v>
      </c>
      <c r="I198" s="378"/>
      <c r="J198" s="132"/>
    </row>
    <row r="199" spans="1:10" ht="15" customHeight="1" x14ac:dyDescent="0.25">
      <c r="A199" s="404"/>
      <c r="B199" s="237" t="s">
        <v>530</v>
      </c>
      <c r="C199" s="773" t="s">
        <v>512</v>
      </c>
      <c r="D199" s="179" t="s">
        <v>33</v>
      </c>
      <c r="E199" s="353" t="s">
        <v>40</v>
      </c>
      <c r="F199" s="766">
        <v>1</v>
      </c>
      <c r="G199" s="291">
        <v>170000</v>
      </c>
      <c r="H199" s="473">
        <v>170000</v>
      </c>
      <c r="I199" s="67"/>
      <c r="J199" s="737"/>
    </row>
    <row r="200" spans="1:10" ht="15" customHeight="1" x14ac:dyDescent="0.25">
      <c r="A200" s="404"/>
      <c r="B200" s="229" t="s">
        <v>531</v>
      </c>
      <c r="C200" s="560" t="s">
        <v>513</v>
      </c>
      <c r="D200" s="177" t="s">
        <v>33</v>
      </c>
      <c r="E200" s="354" t="s">
        <v>501</v>
      </c>
      <c r="F200" s="205">
        <v>1</v>
      </c>
      <c r="G200" s="294">
        <v>1200000</v>
      </c>
      <c r="H200" s="316">
        <v>1200000</v>
      </c>
      <c r="I200" s="14"/>
      <c r="J200" s="137"/>
    </row>
    <row r="201" spans="1:10" ht="15" customHeight="1" x14ac:dyDescent="0.25">
      <c r="A201" s="404"/>
      <c r="B201" s="229" t="s">
        <v>532</v>
      </c>
      <c r="C201" s="560" t="s">
        <v>514</v>
      </c>
      <c r="D201" s="177" t="s">
        <v>33</v>
      </c>
      <c r="E201" s="354" t="s">
        <v>103</v>
      </c>
      <c r="F201" s="205">
        <v>1</v>
      </c>
      <c r="G201" s="294">
        <f>H201</f>
        <v>150000</v>
      </c>
      <c r="H201" s="316">
        <v>150000</v>
      </c>
      <c r="I201" s="14"/>
      <c r="J201" s="137"/>
    </row>
    <row r="202" spans="1:10" ht="15" customHeight="1" x14ac:dyDescent="0.25">
      <c r="A202" s="404"/>
      <c r="B202" s="229" t="s">
        <v>533</v>
      </c>
      <c r="C202" s="560" t="s">
        <v>515</v>
      </c>
      <c r="D202" s="177" t="s">
        <v>33</v>
      </c>
      <c r="E202" s="354" t="s">
        <v>104</v>
      </c>
      <c r="F202" s="205" t="s">
        <v>516</v>
      </c>
      <c r="G202" s="294">
        <f>H202</f>
        <v>360000</v>
      </c>
      <c r="H202" s="316">
        <v>360000</v>
      </c>
      <c r="I202" s="14"/>
      <c r="J202" s="618"/>
    </row>
    <row r="203" spans="1:10" ht="15" customHeight="1" x14ac:dyDescent="0.25">
      <c r="A203" s="404"/>
      <c r="B203" s="229" t="s">
        <v>534</v>
      </c>
      <c r="C203" s="560" t="s">
        <v>517</v>
      </c>
      <c r="D203" s="177" t="s">
        <v>33</v>
      </c>
      <c r="E203" s="354" t="s">
        <v>115</v>
      </c>
      <c r="F203" s="205">
        <v>1</v>
      </c>
      <c r="G203" s="294">
        <v>47621</v>
      </c>
      <c r="H203" s="316">
        <v>47621</v>
      </c>
      <c r="I203" s="14"/>
      <c r="J203" s="618"/>
    </row>
    <row r="204" spans="1:10" ht="15" customHeight="1" x14ac:dyDescent="0.25">
      <c r="A204" s="404"/>
      <c r="B204" s="229" t="s">
        <v>535</v>
      </c>
      <c r="C204" s="195" t="s">
        <v>518</v>
      </c>
      <c r="D204" s="177" t="s">
        <v>33</v>
      </c>
      <c r="E204" s="177" t="s">
        <v>147</v>
      </c>
      <c r="F204" s="177">
        <v>1</v>
      </c>
      <c r="G204" s="294">
        <v>180000</v>
      </c>
      <c r="H204" s="186">
        <v>180000</v>
      </c>
      <c r="I204" s="14"/>
      <c r="J204" s="137"/>
    </row>
    <row r="205" spans="1:10" ht="15" customHeight="1" x14ac:dyDescent="0.25">
      <c r="A205" s="404"/>
      <c r="B205" s="229" t="s">
        <v>536</v>
      </c>
      <c r="C205" s="195" t="s">
        <v>519</v>
      </c>
      <c r="D205" s="177" t="s">
        <v>33</v>
      </c>
      <c r="E205" s="177" t="s">
        <v>34</v>
      </c>
      <c r="F205" s="177">
        <v>1</v>
      </c>
      <c r="G205" s="294">
        <v>127050</v>
      </c>
      <c r="H205" s="186">
        <v>127050</v>
      </c>
      <c r="I205" s="14"/>
      <c r="J205" s="137"/>
    </row>
    <row r="206" spans="1:10" ht="15" customHeight="1" x14ac:dyDescent="0.25">
      <c r="A206" s="404"/>
      <c r="B206" s="229" t="s">
        <v>537</v>
      </c>
      <c r="C206" s="195" t="s">
        <v>520</v>
      </c>
      <c r="D206" s="177" t="s">
        <v>33</v>
      </c>
      <c r="E206" s="177" t="s">
        <v>119</v>
      </c>
      <c r="F206" s="177">
        <v>1</v>
      </c>
      <c r="G206" s="294">
        <v>103000</v>
      </c>
      <c r="H206" s="186">
        <v>103000</v>
      </c>
      <c r="I206" s="14"/>
      <c r="J206" s="137"/>
    </row>
    <row r="207" spans="1:10" ht="15" customHeight="1" x14ac:dyDescent="0.25">
      <c r="A207" s="404"/>
      <c r="B207" s="229" t="s">
        <v>538</v>
      </c>
      <c r="C207" s="195" t="s">
        <v>521</v>
      </c>
      <c r="D207" s="177" t="s">
        <v>33</v>
      </c>
      <c r="E207" s="177" t="s">
        <v>40</v>
      </c>
      <c r="F207" s="177">
        <v>1</v>
      </c>
      <c r="G207" s="294">
        <v>1350000</v>
      </c>
      <c r="H207" s="186">
        <v>1350000</v>
      </c>
      <c r="I207" s="14"/>
      <c r="J207" s="137"/>
    </row>
    <row r="208" spans="1:10" ht="15" customHeight="1" x14ac:dyDescent="0.25">
      <c r="A208" s="404"/>
      <c r="B208" s="229" t="s">
        <v>539</v>
      </c>
      <c r="C208" s="195" t="s">
        <v>522</v>
      </c>
      <c r="D208" s="177" t="s">
        <v>33</v>
      </c>
      <c r="E208" s="177" t="s">
        <v>84</v>
      </c>
      <c r="F208" s="177">
        <v>1</v>
      </c>
      <c r="G208" s="294">
        <v>1000000</v>
      </c>
      <c r="H208" s="186">
        <v>1000000</v>
      </c>
      <c r="I208" s="14"/>
      <c r="J208" s="137"/>
    </row>
    <row r="209" spans="1:11" ht="15" customHeight="1" x14ac:dyDescent="0.25">
      <c r="A209" s="404"/>
      <c r="B209" s="852" t="s">
        <v>540</v>
      </c>
      <c r="C209" s="847" t="s">
        <v>523</v>
      </c>
      <c r="D209" s="848" t="s">
        <v>33</v>
      </c>
      <c r="E209" s="848" t="s">
        <v>115</v>
      </c>
      <c r="F209" s="849">
        <v>1</v>
      </c>
      <c r="G209" s="850">
        <v>180000</v>
      </c>
      <c r="H209" s="851">
        <v>180000</v>
      </c>
      <c r="I209" s="14"/>
      <c r="J209" s="137"/>
      <c r="K209" t="s">
        <v>867</v>
      </c>
    </row>
    <row r="210" spans="1:11" ht="15" customHeight="1" x14ac:dyDescent="0.25">
      <c r="A210" s="404"/>
      <c r="B210" s="229" t="s">
        <v>541</v>
      </c>
      <c r="C210" s="195" t="s">
        <v>524</v>
      </c>
      <c r="D210" s="177" t="s">
        <v>33</v>
      </c>
      <c r="E210" s="354" t="s">
        <v>171</v>
      </c>
      <c r="F210" s="205">
        <v>1</v>
      </c>
      <c r="G210" s="294">
        <v>286770</v>
      </c>
      <c r="H210" s="316">
        <v>286770</v>
      </c>
      <c r="I210" s="14"/>
      <c r="J210" s="618"/>
    </row>
    <row r="211" spans="1:11" ht="15" customHeight="1" x14ac:dyDescent="0.25">
      <c r="A211" s="404"/>
      <c r="B211" s="229" t="s">
        <v>542</v>
      </c>
      <c r="C211" s="195" t="s">
        <v>525</v>
      </c>
      <c r="D211" s="177" t="s">
        <v>33</v>
      </c>
      <c r="E211" s="354" t="s">
        <v>46</v>
      </c>
      <c r="F211" s="205">
        <v>1</v>
      </c>
      <c r="G211" s="294">
        <v>200000</v>
      </c>
      <c r="H211" s="316">
        <v>200000</v>
      </c>
      <c r="I211" s="14"/>
      <c r="J211" s="137"/>
    </row>
    <row r="212" spans="1:11" ht="15" customHeight="1" x14ac:dyDescent="0.25">
      <c r="A212" s="404"/>
      <c r="B212" s="418"/>
      <c r="C212" s="348"/>
      <c r="D212" s="192"/>
      <c r="E212" s="177"/>
      <c r="F212" s="177"/>
      <c r="G212" s="294"/>
      <c r="H212" s="186"/>
      <c r="I212" s="216"/>
      <c r="J212" s="240"/>
    </row>
    <row r="213" spans="1:11" ht="15" customHeight="1" thickBot="1" x14ac:dyDescent="0.3">
      <c r="A213" s="404"/>
      <c r="B213" s="419"/>
      <c r="C213" s="474"/>
      <c r="D213" s="475"/>
      <c r="E213" s="476"/>
      <c r="F213" s="477"/>
      <c r="G213" s="478"/>
      <c r="H213" s="479"/>
      <c r="I213" s="241"/>
      <c r="J213" s="242"/>
    </row>
    <row r="214" spans="1:11" ht="15" customHeight="1" thickBot="1" x14ac:dyDescent="0.3">
      <c r="B214" s="314" t="s">
        <v>44</v>
      </c>
      <c r="C214" s="315" t="s">
        <v>543</v>
      </c>
      <c r="D214" s="63"/>
      <c r="E214" s="63"/>
      <c r="F214" s="63"/>
      <c r="G214" s="173">
        <f>SUM(G215:G234)</f>
        <v>12520434</v>
      </c>
      <c r="H214" s="65">
        <f>SUM(H215:H234)</f>
        <v>12520434</v>
      </c>
      <c r="I214" s="66"/>
      <c r="J214" s="136"/>
    </row>
    <row r="215" spans="1:11" ht="15" customHeight="1" x14ac:dyDescent="0.25">
      <c r="B215" s="229" t="s">
        <v>499</v>
      </c>
      <c r="C215" s="513" t="s">
        <v>544</v>
      </c>
      <c r="D215" s="177" t="s">
        <v>33</v>
      </c>
      <c r="E215" s="354" t="s">
        <v>21</v>
      </c>
      <c r="F215" s="354">
        <v>1</v>
      </c>
      <c r="G215" s="403">
        <f>H215</f>
        <v>250434</v>
      </c>
      <c r="H215" s="202">
        <v>250434</v>
      </c>
      <c r="I215" s="23"/>
      <c r="J215" s="113"/>
    </row>
    <row r="216" spans="1:11" ht="15" customHeight="1" x14ac:dyDescent="0.25">
      <c r="B216" s="229" t="s">
        <v>776</v>
      </c>
      <c r="C216" s="514" t="s">
        <v>545</v>
      </c>
      <c r="D216" s="177" t="s">
        <v>33</v>
      </c>
      <c r="E216" s="354" t="s">
        <v>21</v>
      </c>
      <c r="F216" s="354">
        <v>1</v>
      </c>
      <c r="G216" s="294">
        <v>4500000</v>
      </c>
      <c r="H216" s="202">
        <v>4500000</v>
      </c>
      <c r="I216" s="23"/>
      <c r="J216" s="113"/>
    </row>
    <row r="217" spans="1:11" ht="15" customHeight="1" x14ac:dyDescent="0.25">
      <c r="B217" s="229" t="s">
        <v>777</v>
      </c>
      <c r="C217" s="514" t="s">
        <v>546</v>
      </c>
      <c r="D217" s="177" t="s">
        <v>33</v>
      </c>
      <c r="E217" s="354" t="s">
        <v>84</v>
      </c>
      <c r="F217" s="354">
        <v>1</v>
      </c>
      <c r="G217" s="294">
        <v>50000</v>
      </c>
      <c r="H217" s="202">
        <v>50000</v>
      </c>
      <c r="I217" s="23"/>
      <c r="J217" s="113"/>
    </row>
    <row r="218" spans="1:11" ht="15" customHeight="1" x14ac:dyDescent="0.25">
      <c r="B218" s="237" t="s">
        <v>778</v>
      </c>
      <c r="C218" s="512" t="s">
        <v>547</v>
      </c>
      <c r="D218" s="177" t="s">
        <v>33</v>
      </c>
      <c r="E218" s="183" t="s">
        <v>119</v>
      </c>
      <c r="F218" s="354">
        <v>2</v>
      </c>
      <c r="G218" s="294">
        <v>2000000</v>
      </c>
      <c r="H218" s="316">
        <v>2000000</v>
      </c>
      <c r="I218" s="23"/>
      <c r="J218" s="113"/>
    </row>
    <row r="219" spans="1:11" ht="15.75" customHeight="1" x14ac:dyDescent="0.25">
      <c r="B219" s="229" t="s">
        <v>779</v>
      </c>
      <c r="C219" s="514" t="s">
        <v>548</v>
      </c>
      <c r="D219" s="177" t="s">
        <v>33</v>
      </c>
      <c r="E219" s="354" t="s">
        <v>549</v>
      </c>
      <c r="F219" s="354">
        <v>1</v>
      </c>
      <c r="G219" s="294">
        <f t="shared" ref="G219:G231" si="7">H219</f>
        <v>250000</v>
      </c>
      <c r="H219" s="202">
        <v>250000</v>
      </c>
      <c r="I219" s="23"/>
      <c r="J219" s="113"/>
    </row>
    <row r="220" spans="1:11" ht="14.25" customHeight="1" x14ac:dyDescent="0.25">
      <c r="B220" s="229" t="s">
        <v>780</v>
      </c>
      <c r="C220" s="514" t="s">
        <v>550</v>
      </c>
      <c r="D220" s="177" t="s">
        <v>33</v>
      </c>
      <c r="E220" s="354" t="s">
        <v>147</v>
      </c>
      <c r="F220" s="354">
        <v>1</v>
      </c>
      <c r="G220" s="294">
        <v>380000</v>
      </c>
      <c r="H220" s="202">
        <v>380000</v>
      </c>
      <c r="I220" s="23"/>
      <c r="J220" s="113"/>
    </row>
    <row r="221" spans="1:11" ht="15" customHeight="1" x14ac:dyDescent="0.25">
      <c r="B221" s="229" t="s">
        <v>781</v>
      </c>
      <c r="C221" s="514" t="s">
        <v>551</v>
      </c>
      <c r="D221" s="177" t="s">
        <v>33</v>
      </c>
      <c r="E221" s="354" t="s">
        <v>20</v>
      </c>
      <c r="F221" s="354">
        <v>1</v>
      </c>
      <c r="G221" s="294">
        <v>200000</v>
      </c>
      <c r="H221" s="202">
        <v>200000</v>
      </c>
      <c r="I221" s="23"/>
      <c r="J221" s="113"/>
    </row>
    <row r="222" spans="1:11" ht="15" customHeight="1" x14ac:dyDescent="0.25">
      <c r="B222" s="229" t="s">
        <v>782</v>
      </c>
      <c r="C222" s="514" t="s">
        <v>552</v>
      </c>
      <c r="D222" s="177" t="s">
        <v>33</v>
      </c>
      <c r="E222" s="354" t="s">
        <v>20</v>
      </c>
      <c r="F222" s="354">
        <v>1</v>
      </c>
      <c r="G222" s="294">
        <v>150000</v>
      </c>
      <c r="H222" s="202">
        <v>150000</v>
      </c>
      <c r="I222" s="23"/>
      <c r="J222" s="113"/>
    </row>
    <row r="223" spans="1:11" ht="15" customHeight="1" x14ac:dyDescent="0.25">
      <c r="B223" s="229" t="s">
        <v>783</v>
      </c>
      <c r="C223" s="515" t="s">
        <v>553</v>
      </c>
      <c r="D223" s="177" t="s">
        <v>33</v>
      </c>
      <c r="E223" s="354" t="s">
        <v>115</v>
      </c>
      <c r="F223" s="354">
        <v>5</v>
      </c>
      <c r="G223" s="294">
        <f t="shared" si="7"/>
        <v>250000</v>
      </c>
      <c r="H223" s="202">
        <v>250000</v>
      </c>
      <c r="I223" s="23"/>
      <c r="J223" s="113"/>
    </row>
    <row r="224" spans="1:11" ht="15" customHeight="1" x14ac:dyDescent="0.25">
      <c r="B224" s="229" t="s">
        <v>784</v>
      </c>
      <c r="C224" s="514" t="s">
        <v>554</v>
      </c>
      <c r="D224" s="177" t="s">
        <v>33</v>
      </c>
      <c r="E224" s="354" t="s">
        <v>555</v>
      </c>
      <c r="F224" s="177">
        <v>1</v>
      </c>
      <c r="G224" s="294">
        <f t="shared" si="7"/>
        <v>300000</v>
      </c>
      <c r="H224" s="202">
        <v>300000</v>
      </c>
      <c r="I224" s="23"/>
      <c r="J224" s="113"/>
    </row>
    <row r="225" spans="2:13" ht="15" customHeight="1" x14ac:dyDescent="0.25">
      <c r="B225" s="229" t="s">
        <v>785</v>
      </c>
      <c r="C225" s="514" t="s">
        <v>556</v>
      </c>
      <c r="D225" s="177" t="s">
        <v>33</v>
      </c>
      <c r="E225" s="354" t="s">
        <v>557</v>
      </c>
      <c r="F225" s="177">
        <v>1</v>
      </c>
      <c r="G225" s="294">
        <f t="shared" si="7"/>
        <v>80000</v>
      </c>
      <c r="H225" s="202">
        <v>80000</v>
      </c>
      <c r="I225" s="23"/>
      <c r="J225" s="113"/>
    </row>
    <row r="226" spans="2:13" ht="15" customHeight="1" x14ac:dyDescent="0.25">
      <c r="B226" s="229" t="s">
        <v>786</v>
      </c>
      <c r="C226" s="514" t="s">
        <v>558</v>
      </c>
      <c r="D226" s="177" t="s">
        <v>33</v>
      </c>
      <c r="E226" s="354" t="s">
        <v>25</v>
      </c>
      <c r="F226" s="177">
        <v>1</v>
      </c>
      <c r="G226" s="294">
        <f>H226</f>
        <v>2300000</v>
      </c>
      <c r="H226" s="202">
        <v>2300000</v>
      </c>
      <c r="I226" s="23"/>
      <c r="J226" s="138"/>
    </row>
    <row r="227" spans="2:13" ht="15" customHeight="1" x14ac:dyDescent="0.25">
      <c r="B227" s="229" t="s">
        <v>787</v>
      </c>
      <c r="C227" s="512" t="s">
        <v>559</v>
      </c>
      <c r="D227" s="177" t="s">
        <v>33</v>
      </c>
      <c r="E227" s="354" t="s">
        <v>78</v>
      </c>
      <c r="F227" s="177">
        <v>1</v>
      </c>
      <c r="G227" s="294">
        <v>1000000</v>
      </c>
      <c r="H227" s="316">
        <v>1000000</v>
      </c>
      <c r="I227" s="23"/>
      <c r="J227" s="113"/>
    </row>
    <row r="228" spans="2:13" ht="15" customHeight="1" x14ac:dyDescent="0.25">
      <c r="B228" s="229" t="s">
        <v>788</v>
      </c>
      <c r="C228" s="504" t="s">
        <v>560</v>
      </c>
      <c r="D228" s="177" t="s">
        <v>33</v>
      </c>
      <c r="E228" s="353" t="s">
        <v>95</v>
      </c>
      <c r="F228" s="179">
        <v>1</v>
      </c>
      <c r="G228" s="294">
        <f t="shared" si="7"/>
        <v>70000</v>
      </c>
      <c r="H228" s="473">
        <v>70000</v>
      </c>
      <c r="I228" s="23"/>
      <c r="J228" s="113"/>
      <c r="K228" s="495"/>
    </row>
    <row r="229" spans="2:13" ht="15" customHeight="1" x14ac:dyDescent="0.25">
      <c r="B229" s="229" t="s">
        <v>789</v>
      </c>
      <c r="C229" s="204" t="s">
        <v>561</v>
      </c>
      <c r="D229" s="177" t="s">
        <v>33</v>
      </c>
      <c r="E229" s="353" t="s">
        <v>95</v>
      </c>
      <c r="F229" s="177">
        <v>1</v>
      </c>
      <c r="G229" s="289">
        <f t="shared" si="7"/>
        <v>200000</v>
      </c>
      <c r="H229" s="316">
        <v>200000</v>
      </c>
      <c r="I229" s="23"/>
      <c r="J229" s="113"/>
    </row>
    <row r="230" spans="2:13" ht="15" customHeight="1" x14ac:dyDescent="0.25">
      <c r="B230" s="229" t="s">
        <v>790</v>
      </c>
      <c r="C230" s="504" t="s">
        <v>801</v>
      </c>
      <c r="D230" s="177" t="s">
        <v>33</v>
      </c>
      <c r="E230" s="353" t="s">
        <v>95</v>
      </c>
      <c r="F230" s="160">
        <v>1</v>
      </c>
      <c r="G230" s="289">
        <f t="shared" si="7"/>
        <v>60000</v>
      </c>
      <c r="H230" s="453">
        <v>60000</v>
      </c>
      <c r="I230" s="23"/>
      <c r="J230" s="113"/>
    </row>
    <row r="231" spans="2:13" ht="15" customHeight="1" x14ac:dyDescent="0.25">
      <c r="B231" s="229" t="s">
        <v>791</v>
      </c>
      <c r="C231" s="201" t="s">
        <v>706</v>
      </c>
      <c r="D231" s="177" t="s">
        <v>33</v>
      </c>
      <c r="E231" s="200" t="s">
        <v>20</v>
      </c>
      <c r="F231" s="12"/>
      <c r="G231" s="289">
        <f t="shared" si="7"/>
        <v>480000</v>
      </c>
      <c r="H231" s="202">
        <v>480000</v>
      </c>
      <c r="I231" s="23"/>
      <c r="J231" s="113"/>
    </row>
    <row r="232" spans="2:13" ht="15" customHeight="1" x14ac:dyDescent="0.25">
      <c r="B232" s="229"/>
      <c r="C232" s="451"/>
      <c r="D232" s="177" t="s">
        <v>33</v>
      </c>
      <c r="E232" s="200"/>
      <c r="F232" s="583"/>
      <c r="G232" s="294"/>
      <c r="H232" s="316"/>
      <c r="I232" s="23"/>
      <c r="J232" s="113"/>
    </row>
    <row r="233" spans="2:13" ht="15" customHeight="1" x14ac:dyDescent="0.25">
      <c r="B233" s="229"/>
      <c r="C233" s="480"/>
      <c r="D233" s="192"/>
      <c r="E233" s="200"/>
      <c r="F233" s="441"/>
      <c r="G233" s="289"/>
      <c r="H233" s="202"/>
      <c r="I233" s="23"/>
      <c r="J233" s="113"/>
    </row>
    <row r="234" spans="2:13" ht="15" customHeight="1" thickBot="1" x14ac:dyDescent="0.3">
      <c r="B234" s="229"/>
      <c r="C234" s="451"/>
      <c r="D234" s="192"/>
      <c r="E234" s="200"/>
      <c r="F234" s="449"/>
      <c r="G234" s="294"/>
      <c r="H234" s="316"/>
      <c r="I234" s="23"/>
      <c r="J234" s="113"/>
      <c r="K234" s="466"/>
      <c r="L234" s="467"/>
      <c r="M234" s="467"/>
    </row>
    <row r="235" spans="2:13" ht="15" customHeight="1" thickBot="1" x14ac:dyDescent="0.3">
      <c r="B235" s="314" t="s">
        <v>48</v>
      </c>
      <c r="C235" s="315" t="s">
        <v>562</v>
      </c>
      <c r="D235" s="71" t="s">
        <v>33</v>
      </c>
      <c r="E235" s="71"/>
      <c r="F235" s="72"/>
      <c r="G235" s="173">
        <f>SUM(G236:G288)</f>
        <v>246005000</v>
      </c>
      <c r="H235" s="65">
        <f>SUM(H236:H288)</f>
        <v>96005000</v>
      </c>
      <c r="I235" s="66">
        <f>SUM(I236:I288)</f>
        <v>150000000</v>
      </c>
      <c r="J235" s="136"/>
    </row>
    <row r="236" spans="2:13" ht="15" customHeight="1" x14ac:dyDescent="0.25">
      <c r="B236" s="229" t="s">
        <v>728</v>
      </c>
      <c r="C236" s="514" t="s">
        <v>563</v>
      </c>
      <c r="D236" s="177" t="s">
        <v>33</v>
      </c>
      <c r="E236" s="354" t="s">
        <v>564</v>
      </c>
      <c r="F236" s="177">
        <v>1</v>
      </c>
      <c r="G236" s="403">
        <f>H236</f>
        <v>500000</v>
      </c>
      <c r="H236" s="316">
        <v>500000</v>
      </c>
      <c r="I236" s="67"/>
      <c r="J236" s="172"/>
    </row>
    <row r="237" spans="2:13" ht="15" customHeight="1" x14ac:dyDescent="0.25">
      <c r="B237" s="229" t="s">
        <v>729</v>
      </c>
      <c r="C237" s="514" t="s">
        <v>565</v>
      </c>
      <c r="D237" s="177" t="s">
        <v>33</v>
      </c>
      <c r="E237" s="354" t="s">
        <v>84</v>
      </c>
      <c r="F237" s="177">
        <v>1</v>
      </c>
      <c r="G237" s="294">
        <f>H237</f>
        <v>320000</v>
      </c>
      <c r="H237" s="218">
        <v>320000</v>
      </c>
      <c r="I237" s="14"/>
      <c r="J237" s="114"/>
    </row>
    <row r="238" spans="2:13" ht="13.5" customHeight="1" x14ac:dyDescent="0.25">
      <c r="B238" s="229" t="s">
        <v>730</v>
      </c>
      <c r="C238" s="514" t="s">
        <v>566</v>
      </c>
      <c r="D238" s="177" t="s">
        <v>33</v>
      </c>
      <c r="E238" s="354" t="s">
        <v>84</v>
      </c>
      <c r="F238" s="177">
        <v>1</v>
      </c>
      <c r="G238" s="294">
        <f t="shared" ref="G238:G274" si="8">H238</f>
        <v>90000</v>
      </c>
      <c r="H238" s="218">
        <v>90000</v>
      </c>
      <c r="I238" s="14"/>
      <c r="J238" s="114"/>
    </row>
    <row r="239" spans="2:13" ht="15" customHeight="1" x14ac:dyDescent="0.25">
      <c r="B239" s="229" t="s">
        <v>731</v>
      </c>
      <c r="C239" s="514" t="s">
        <v>567</v>
      </c>
      <c r="D239" s="177" t="s">
        <v>33</v>
      </c>
      <c r="E239" s="354" t="s">
        <v>84</v>
      </c>
      <c r="F239" s="177">
        <v>9</v>
      </c>
      <c r="G239" s="294">
        <f t="shared" si="8"/>
        <v>3600000</v>
      </c>
      <c r="H239" s="218">
        <v>3600000</v>
      </c>
      <c r="I239" s="14"/>
      <c r="J239" s="114"/>
    </row>
    <row r="240" spans="2:13" ht="15" customHeight="1" x14ac:dyDescent="0.25">
      <c r="B240" s="229" t="s">
        <v>732</v>
      </c>
      <c r="C240" s="514" t="s">
        <v>568</v>
      </c>
      <c r="D240" s="177" t="s">
        <v>33</v>
      </c>
      <c r="E240" s="177" t="s">
        <v>24</v>
      </c>
      <c r="F240" s="177">
        <v>1</v>
      </c>
      <c r="G240" s="294">
        <f t="shared" si="8"/>
        <v>3000000</v>
      </c>
      <c r="H240" s="316">
        <v>3000000</v>
      </c>
      <c r="I240" s="14"/>
      <c r="J240" s="114"/>
    </row>
    <row r="241" spans="2:11" ht="15.75" customHeight="1" x14ac:dyDescent="0.25">
      <c r="B241" s="826" t="s">
        <v>733</v>
      </c>
      <c r="C241" s="833" t="s">
        <v>569</v>
      </c>
      <c r="D241" s="834" t="s">
        <v>33</v>
      </c>
      <c r="E241" s="835" t="s">
        <v>95</v>
      </c>
      <c r="F241" s="834">
        <v>1</v>
      </c>
      <c r="G241" s="830">
        <f t="shared" si="8"/>
        <v>150000</v>
      </c>
      <c r="H241" s="316">
        <v>150000</v>
      </c>
      <c r="I241" s="14"/>
      <c r="J241" s="114"/>
      <c r="K241" t="s">
        <v>865</v>
      </c>
    </row>
    <row r="242" spans="2:11" ht="15.75" customHeight="1" x14ac:dyDescent="0.25">
      <c r="B242" s="229"/>
      <c r="C242" s="833" t="s">
        <v>864</v>
      </c>
      <c r="D242" s="834"/>
      <c r="E242" s="835"/>
      <c r="F242" s="714"/>
      <c r="G242" s="830"/>
      <c r="H242" s="836"/>
      <c r="I242" s="14"/>
      <c r="J242" s="114"/>
      <c r="K242" s="832">
        <v>30000</v>
      </c>
    </row>
    <row r="243" spans="2:11" ht="14.25" customHeight="1" x14ac:dyDescent="0.25">
      <c r="B243" s="229" t="s">
        <v>734</v>
      </c>
      <c r="C243" s="514" t="s">
        <v>570</v>
      </c>
      <c r="D243" s="177" t="s">
        <v>33</v>
      </c>
      <c r="E243" s="354" t="s">
        <v>95</v>
      </c>
      <c r="F243" s="179">
        <v>1</v>
      </c>
      <c r="G243" s="294">
        <f t="shared" si="8"/>
        <v>146000</v>
      </c>
      <c r="H243" s="473">
        <v>146000</v>
      </c>
      <c r="I243" s="14"/>
      <c r="J243" s="114"/>
    </row>
    <row r="244" spans="2:11" ht="15" customHeight="1" x14ac:dyDescent="0.25">
      <c r="B244" s="229" t="s">
        <v>735</v>
      </c>
      <c r="C244" s="514" t="s">
        <v>571</v>
      </c>
      <c r="D244" s="177" t="s">
        <v>33</v>
      </c>
      <c r="E244" s="354" t="s">
        <v>35</v>
      </c>
      <c r="F244" s="177">
        <v>1</v>
      </c>
      <c r="G244" s="294">
        <f t="shared" si="8"/>
        <v>175000</v>
      </c>
      <c r="H244" s="316">
        <v>175000</v>
      </c>
      <c r="I244" s="14"/>
      <c r="J244" s="114"/>
    </row>
    <row r="245" spans="2:11" ht="15" customHeight="1" x14ac:dyDescent="0.25">
      <c r="B245" s="229" t="s">
        <v>736</v>
      </c>
      <c r="C245" s="514" t="s">
        <v>572</v>
      </c>
      <c r="D245" s="177" t="s">
        <v>33</v>
      </c>
      <c r="E245" s="354" t="s">
        <v>35</v>
      </c>
      <c r="F245" s="179">
        <v>1</v>
      </c>
      <c r="G245" s="294">
        <f t="shared" si="8"/>
        <v>750000</v>
      </c>
      <c r="H245" s="473">
        <v>750000</v>
      </c>
      <c r="I245" s="14"/>
      <c r="J245" s="114"/>
    </row>
    <row r="246" spans="2:11" ht="15" customHeight="1" x14ac:dyDescent="0.25">
      <c r="B246" s="229" t="s">
        <v>737</v>
      </c>
      <c r="C246" s="512" t="s">
        <v>573</v>
      </c>
      <c r="D246" s="177" t="s">
        <v>33</v>
      </c>
      <c r="E246" s="177" t="s">
        <v>41</v>
      </c>
      <c r="F246" s="179">
        <v>8</v>
      </c>
      <c r="G246" s="294">
        <f t="shared" si="8"/>
        <v>5000000</v>
      </c>
      <c r="H246" s="453">
        <v>5000000</v>
      </c>
      <c r="I246" s="14"/>
      <c r="J246" s="114"/>
    </row>
    <row r="247" spans="2:11" ht="15" customHeight="1" x14ac:dyDescent="0.25">
      <c r="B247" s="229" t="s">
        <v>738</v>
      </c>
      <c r="C247" s="514" t="s">
        <v>574</v>
      </c>
      <c r="D247" s="177" t="s">
        <v>33</v>
      </c>
      <c r="E247" s="177" t="s">
        <v>51</v>
      </c>
      <c r="F247" s="177">
        <v>1</v>
      </c>
      <c r="G247" s="294">
        <f t="shared" si="8"/>
        <v>200000</v>
      </c>
      <c r="H247" s="202">
        <v>200000</v>
      </c>
      <c r="I247" s="14"/>
      <c r="J247" s="114"/>
    </row>
    <row r="248" spans="2:11" ht="15" customHeight="1" x14ac:dyDescent="0.25">
      <c r="B248" s="229" t="s">
        <v>739</v>
      </c>
      <c r="C248" s="512" t="s">
        <v>575</v>
      </c>
      <c r="D248" s="177" t="s">
        <v>33</v>
      </c>
      <c r="E248" s="177" t="s">
        <v>51</v>
      </c>
      <c r="F248" s="177">
        <v>13</v>
      </c>
      <c r="G248" s="294">
        <v>9000000</v>
      </c>
      <c r="H248" s="202">
        <v>9000000</v>
      </c>
      <c r="I248" s="14"/>
      <c r="J248" s="114"/>
    </row>
    <row r="249" spans="2:11" ht="15" customHeight="1" x14ac:dyDescent="0.25">
      <c r="B249" s="229" t="s">
        <v>740</v>
      </c>
      <c r="C249" s="514" t="s">
        <v>576</v>
      </c>
      <c r="D249" s="177" t="s">
        <v>33</v>
      </c>
      <c r="E249" s="177" t="s">
        <v>29</v>
      </c>
      <c r="F249" s="208">
        <v>1</v>
      </c>
      <c r="G249" s="294">
        <f t="shared" si="8"/>
        <v>750000</v>
      </c>
      <c r="H249" s="516">
        <v>750000</v>
      </c>
      <c r="I249" s="14"/>
      <c r="J249" s="114"/>
    </row>
    <row r="250" spans="2:11" ht="15" customHeight="1" x14ac:dyDescent="0.25">
      <c r="B250" s="229" t="s">
        <v>741</v>
      </c>
      <c r="C250" s="514" t="s">
        <v>577</v>
      </c>
      <c r="D250" s="177" t="s">
        <v>33</v>
      </c>
      <c r="E250" s="354" t="s">
        <v>578</v>
      </c>
      <c r="F250" s="183">
        <v>2</v>
      </c>
      <c r="G250" s="294">
        <f t="shared" si="8"/>
        <v>300000</v>
      </c>
      <c r="H250" s="207">
        <v>300000</v>
      </c>
      <c r="I250" s="14"/>
      <c r="J250" s="114"/>
    </row>
    <row r="251" spans="2:11" ht="14.25" customHeight="1" x14ac:dyDescent="0.25">
      <c r="B251" s="229" t="s">
        <v>742</v>
      </c>
      <c r="C251" s="514" t="s">
        <v>556</v>
      </c>
      <c r="D251" s="177" t="s">
        <v>33</v>
      </c>
      <c r="E251" s="354" t="s">
        <v>103</v>
      </c>
      <c r="F251" s="183">
        <v>1</v>
      </c>
      <c r="G251" s="294">
        <f t="shared" si="8"/>
        <v>75000</v>
      </c>
      <c r="H251" s="482">
        <v>75000</v>
      </c>
      <c r="I251" s="14"/>
      <c r="J251" s="114"/>
    </row>
    <row r="252" spans="2:11" ht="15" customHeight="1" x14ac:dyDescent="0.25">
      <c r="B252" s="229" t="s">
        <v>743</v>
      </c>
      <c r="C252" s="514" t="s">
        <v>579</v>
      </c>
      <c r="D252" s="177" t="s">
        <v>33</v>
      </c>
      <c r="E252" s="354" t="s">
        <v>580</v>
      </c>
      <c r="F252" s="183">
        <v>4</v>
      </c>
      <c r="G252" s="294">
        <f t="shared" si="8"/>
        <v>1750000</v>
      </c>
      <c r="H252" s="482">
        <v>1750000</v>
      </c>
      <c r="I252" s="14"/>
      <c r="J252" s="114"/>
    </row>
    <row r="253" spans="2:11" ht="15" customHeight="1" x14ac:dyDescent="0.25">
      <c r="B253" s="229" t="s">
        <v>744</v>
      </c>
      <c r="C253" s="514" t="s">
        <v>581</v>
      </c>
      <c r="D253" s="177" t="s">
        <v>33</v>
      </c>
      <c r="E253" s="354" t="s">
        <v>580</v>
      </c>
      <c r="F253" s="183">
        <v>4</v>
      </c>
      <c r="G253" s="294">
        <f t="shared" si="8"/>
        <v>400000</v>
      </c>
      <c r="H253" s="482">
        <v>400000</v>
      </c>
      <c r="I253" s="14"/>
      <c r="J253" s="114"/>
    </row>
    <row r="254" spans="2:11" ht="15" customHeight="1" x14ac:dyDescent="0.25">
      <c r="B254" s="229" t="s">
        <v>745</v>
      </c>
      <c r="C254" s="514" t="s">
        <v>582</v>
      </c>
      <c r="D254" s="177" t="s">
        <v>33</v>
      </c>
      <c r="E254" s="354" t="s">
        <v>583</v>
      </c>
      <c r="F254" s="183">
        <v>1</v>
      </c>
      <c r="G254" s="294">
        <f t="shared" si="8"/>
        <v>100000</v>
      </c>
      <c r="H254" s="482">
        <v>100000</v>
      </c>
      <c r="I254" s="14"/>
      <c r="J254" s="114"/>
    </row>
    <row r="255" spans="2:11" ht="15" customHeight="1" x14ac:dyDescent="0.25">
      <c r="B255" s="229" t="s">
        <v>746</v>
      </c>
      <c r="C255" s="514" t="s">
        <v>584</v>
      </c>
      <c r="D255" s="177" t="s">
        <v>33</v>
      </c>
      <c r="E255" s="354" t="s">
        <v>583</v>
      </c>
      <c r="F255" s="183">
        <v>1</v>
      </c>
      <c r="G255" s="294">
        <f t="shared" si="8"/>
        <v>150000</v>
      </c>
      <c r="H255" s="482">
        <v>150000</v>
      </c>
      <c r="I255" s="14"/>
      <c r="J255" s="114"/>
    </row>
    <row r="256" spans="2:11" ht="15" customHeight="1" x14ac:dyDescent="0.25">
      <c r="B256" s="229" t="s">
        <v>747</v>
      </c>
      <c r="C256" s="514" t="s">
        <v>146</v>
      </c>
      <c r="D256" s="177" t="s">
        <v>33</v>
      </c>
      <c r="E256" s="354" t="s">
        <v>46</v>
      </c>
      <c r="F256" s="183">
        <v>1</v>
      </c>
      <c r="G256" s="294">
        <f t="shared" si="8"/>
        <v>90000</v>
      </c>
      <c r="H256" s="482">
        <v>90000</v>
      </c>
      <c r="I256" s="14"/>
      <c r="J256" s="464"/>
      <c r="K256" s="471"/>
    </row>
    <row r="257" spans="2:11" ht="15" customHeight="1" x14ac:dyDescent="0.25">
      <c r="B257" s="229" t="s">
        <v>748</v>
      </c>
      <c r="C257" s="514" t="s">
        <v>585</v>
      </c>
      <c r="D257" s="177" t="s">
        <v>33</v>
      </c>
      <c r="E257" s="354" t="s">
        <v>38</v>
      </c>
      <c r="F257" s="183">
        <v>1</v>
      </c>
      <c r="G257" s="294">
        <f t="shared" si="8"/>
        <v>170000</v>
      </c>
      <c r="H257" s="482">
        <v>170000</v>
      </c>
      <c r="I257" s="67"/>
      <c r="J257" s="114"/>
    </row>
    <row r="258" spans="2:11" ht="15" customHeight="1" x14ac:dyDescent="0.25">
      <c r="B258" s="229" t="s">
        <v>749</v>
      </c>
      <c r="C258" s="518" t="s">
        <v>586</v>
      </c>
      <c r="D258" s="177" t="s">
        <v>33</v>
      </c>
      <c r="E258" s="354" t="s">
        <v>38</v>
      </c>
      <c r="F258" s="183">
        <v>1</v>
      </c>
      <c r="G258" s="294">
        <f t="shared" si="8"/>
        <v>10000000</v>
      </c>
      <c r="H258" s="482">
        <v>10000000</v>
      </c>
      <c r="I258" s="14"/>
      <c r="J258" s="114"/>
    </row>
    <row r="259" spans="2:11" ht="15" customHeight="1" x14ac:dyDescent="0.25">
      <c r="B259" s="229" t="s">
        <v>750</v>
      </c>
      <c r="C259" s="514" t="s">
        <v>587</v>
      </c>
      <c r="D259" s="177" t="s">
        <v>33</v>
      </c>
      <c r="E259" s="354" t="s">
        <v>588</v>
      </c>
      <c r="F259" s="183">
        <v>5</v>
      </c>
      <c r="G259" s="294">
        <f t="shared" si="8"/>
        <v>300000</v>
      </c>
      <c r="H259" s="482">
        <v>300000</v>
      </c>
      <c r="I259" s="14"/>
      <c r="J259" s="114"/>
    </row>
    <row r="260" spans="2:11" ht="15" customHeight="1" x14ac:dyDescent="0.25">
      <c r="B260" s="229" t="s">
        <v>751</v>
      </c>
      <c r="C260" s="514" t="s">
        <v>589</v>
      </c>
      <c r="D260" s="177" t="s">
        <v>33</v>
      </c>
      <c r="E260" s="354" t="s">
        <v>590</v>
      </c>
      <c r="F260" s="183">
        <v>3</v>
      </c>
      <c r="G260" s="294">
        <f t="shared" si="8"/>
        <v>600000</v>
      </c>
      <c r="H260" s="482">
        <v>600000</v>
      </c>
      <c r="I260" s="67"/>
      <c r="J260" s="114"/>
    </row>
    <row r="261" spans="2:11" ht="15.75" customHeight="1" x14ac:dyDescent="0.25">
      <c r="B261" s="229" t="s">
        <v>752</v>
      </c>
      <c r="C261" s="514" t="s">
        <v>591</v>
      </c>
      <c r="D261" s="177" t="s">
        <v>33</v>
      </c>
      <c r="E261" s="354" t="s">
        <v>590</v>
      </c>
      <c r="F261" s="183">
        <v>1</v>
      </c>
      <c r="G261" s="294">
        <f t="shared" si="8"/>
        <v>350000</v>
      </c>
      <c r="H261" s="482">
        <v>350000</v>
      </c>
      <c r="I261" s="67"/>
      <c r="J261" s="114"/>
    </row>
    <row r="262" spans="2:11" ht="15" customHeight="1" x14ac:dyDescent="0.25">
      <c r="B262" s="229" t="s">
        <v>753</v>
      </c>
      <c r="C262" s="514" t="s">
        <v>592</v>
      </c>
      <c r="D262" s="177" t="s">
        <v>33</v>
      </c>
      <c r="E262" s="354" t="s">
        <v>20</v>
      </c>
      <c r="F262" s="183">
        <v>1</v>
      </c>
      <c r="G262" s="294">
        <f t="shared" si="8"/>
        <v>120000</v>
      </c>
      <c r="H262" s="482">
        <v>120000</v>
      </c>
      <c r="I262" s="67"/>
      <c r="J262" s="114"/>
    </row>
    <row r="263" spans="2:11" ht="15" customHeight="1" x14ac:dyDescent="0.25">
      <c r="B263" s="229" t="s">
        <v>754</v>
      </c>
      <c r="C263" s="514" t="s">
        <v>593</v>
      </c>
      <c r="D263" s="177" t="s">
        <v>33</v>
      </c>
      <c r="E263" s="354" t="s">
        <v>34</v>
      </c>
      <c r="F263" s="183">
        <v>1</v>
      </c>
      <c r="G263" s="294">
        <f t="shared" si="8"/>
        <v>130000</v>
      </c>
      <c r="H263" s="482">
        <v>130000</v>
      </c>
      <c r="I263" s="67"/>
      <c r="J263" s="114"/>
    </row>
    <row r="264" spans="2:11" ht="15" customHeight="1" x14ac:dyDescent="0.25">
      <c r="B264" s="229" t="s">
        <v>755</v>
      </c>
      <c r="C264" s="514" t="s">
        <v>594</v>
      </c>
      <c r="D264" s="177" t="s">
        <v>33</v>
      </c>
      <c r="E264" s="354" t="s">
        <v>78</v>
      </c>
      <c r="F264" s="183">
        <v>3</v>
      </c>
      <c r="G264" s="294">
        <f t="shared" si="8"/>
        <v>1500000</v>
      </c>
      <c r="H264" s="482">
        <v>1500000</v>
      </c>
      <c r="I264" s="67"/>
      <c r="J264" s="114"/>
    </row>
    <row r="265" spans="2:11" ht="15" customHeight="1" x14ac:dyDescent="0.25">
      <c r="B265" s="229" t="s">
        <v>756</v>
      </c>
      <c r="C265" s="514" t="s">
        <v>595</v>
      </c>
      <c r="D265" s="177" t="s">
        <v>33</v>
      </c>
      <c r="E265" s="354" t="s">
        <v>78</v>
      </c>
      <c r="F265" s="183">
        <v>1</v>
      </c>
      <c r="G265" s="294">
        <f t="shared" si="8"/>
        <v>500000</v>
      </c>
      <c r="H265" s="482">
        <v>500000</v>
      </c>
      <c r="I265" s="67"/>
      <c r="J265" s="114"/>
    </row>
    <row r="266" spans="2:11" ht="15" customHeight="1" x14ac:dyDescent="0.25">
      <c r="B266" s="229" t="s">
        <v>757</v>
      </c>
      <c r="C266" s="514" t="s">
        <v>596</v>
      </c>
      <c r="D266" s="177" t="s">
        <v>33</v>
      </c>
      <c r="E266" s="354" t="s">
        <v>42</v>
      </c>
      <c r="F266" s="183">
        <v>1</v>
      </c>
      <c r="G266" s="294">
        <f t="shared" si="8"/>
        <v>340000</v>
      </c>
      <c r="H266" s="217">
        <v>340000</v>
      </c>
      <c r="I266" s="67"/>
      <c r="J266" s="114"/>
    </row>
    <row r="267" spans="2:11" ht="15" customHeight="1" x14ac:dyDescent="0.25">
      <c r="B267" s="229" t="s">
        <v>758</v>
      </c>
      <c r="C267" s="514" t="s">
        <v>597</v>
      </c>
      <c r="D267" s="177" t="s">
        <v>33</v>
      </c>
      <c r="E267" s="354" t="s">
        <v>26</v>
      </c>
      <c r="F267" s="183">
        <v>1</v>
      </c>
      <c r="G267" s="294">
        <f t="shared" si="8"/>
        <v>650000</v>
      </c>
      <c r="H267" s="207">
        <v>650000</v>
      </c>
      <c r="I267" s="67"/>
      <c r="J267" s="114"/>
    </row>
    <row r="268" spans="2:11" ht="15" customHeight="1" x14ac:dyDescent="0.25">
      <c r="B268" s="229" t="s">
        <v>759</v>
      </c>
      <c r="C268" s="514" t="s">
        <v>598</v>
      </c>
      <c r="D268" s="177" t="s">
        <v>33</v>
      </c>
      <c r="E268" s="354" t="s">
        <v>26</v>
      </c>
      <c r="F268" s="177">
        <v>1</v>
      </c>
      <c r="G268" s="294">
        <f t="shared" si="8"/>
        <v>450000</v>
      </c>
      <c r="H268" s="202">
        <v>450000</v>
      </c>
      <c r="I268" s="67"/>
      <c r="J268" s="114"/>
    </row>
    <row r="269" spans="2:11" ht="15" customHeight="1" x14ac:dyDescent="0.25">
      <c r="B269" s="229" t="s">
        <v>760</v>
      </c>
      <c r="C269" s="514" t="s">
        <v>599</v>
      </c>
      <c r="D269" s="177" t="s">
        <v>33</v>
      </c>
      <c r="E269" s="354" t="s">
        <v>557</v>
      </c>
      <c r="F269" s="177">
        <v>1</v>
      </c>
      <c r="G269" s="294">
        <f t="shared" si="8"/>
        <v>259000</v>
      </c>
      <c r="H269" s="316">
        <v>259000</v>
      </c>
      <c r="I269" s="67"/>
      <c r="J269" s="114"/>
    </row>
    <row r="270" spans="2:11" ht="15" customHeight="1" x14ac:dyDescent="0.25">
      <c r="B270" s="229" t="s">
        <v>761</v>
      </c>
      <c r="C270" s="514" t="s">
        <v>600</v>
      </c>
      <c r="D270" s="177" t="s">
        <v>33</v>
      </c>
      <c r="E270" s="354" t="s">
        <v>25</v>
      </c>
      <c r="F270" s="177">
        <v>1</v>
      </c>
      <c r="G270" s="294">
        <v>2600000</v>
      </c>
      <c r="H270" s="316">
        <v>2600000</v>
      </c>
      <c r="I270" s="67"/>
      <c r="J270" s="114"/>
    </row>
    <row r="271" spans="2:11" ht="15" customHeight="1" x14ac:dyDescent="0.25">
      <c r="B271" s="229" t="s">
        <v>762</v>
      </c>
      <c r="C271" s="512" t="s">
        <v>601</v>
      </c>
      <c r="D271" s="177" t="s">
        <v>33</v>
      </c>
      <c r="E271" s="354" t="s">
        <v>25</v>
      </c>
      <c r="F271" s="208">
        <v>1</v>
      </c>
      <c r="G271" s="294">
        <v>4500000</v>
      </c>
      <c r="H271" s="517">
        <v>4500000</v>
      </c>
      <c r="I271" s="67"/>
      <c r="J271" s="114"/>
    </row>
    <row r="272" spans="2:11" ht="15" customHeight="1" x14ac:dyDescent="0.25">
      <c r="B272" s="852" t="s">
        <v>763</v>
      </c>
      <c r="C272" s="853" t="s">
        <v>602</v>
      </c>
      <c r="D272" s="848" t="s">
        <v>33</v>
      </c>
      <c r="E272" s="848" t="s">
        <v>603</v>
      </c>
      <c r="F272" s="848">
        <v>1</v>
      </c>
      <c r="G272" s="850">
        <f t="shared" si="8"/>
        <v>160000</v>
      </c>
      <c r="H272" s="851">
        <v>160000</v>
      </c>
      <c r="I272" s="67"/>
      <c r="J272" s="114"/>
      <c r="K272" t="s">
        <v>861</v>
      </c>
    </row>
    <row r="273" spans="2:23" ht="15" customHeight="1" x14ac:dyDescent="0.25">
      <c r="B273" s="229" t="s">
        <v>764</v>
      </c>
      <c r="C273" s="514" t="s">
        <v>604</v>
      </c>
      <c r="D273" s="177" t="s">
        <v>33</v>
      </c>
      <c r="E273" s="354" t="s">
        <v>603</v>
      </c>
      <c r="F273" s="179">
        <v>1</v>
      </c>
      <c r="G273" s="294">
        <v>150000</v>
      </c>
      <c r="H273" s="316">
        <v>150000</v>
      </c>
      <c r="I273" s="67"/>
      <c r="J273" s="114"/>
    </row>
    <row r="274" spans="2:23" ht="15" customHeight="1" x14ac:dyDescent="0.25">
      <c r="B274" s="229" t="s">
        <v>765</v>
      </c>
      <c r="C274" s="514" t="s">
        <v>605</v>
      </c>
      <c r="D274" s="177" t="s">
        <v>33</v>
      </c>
      <c r="E274" s="354" t="s">
        <v>606</v>
      </c>
      <c r="F274" s="179">
        <v>3</v>
      </c>
      <c r="G274" s="294">
        <f t="shared" si="8"/>
        <v>200000</v>
      </c>
      <c r="H274" s="202">
        <v>200000</v>
      </c>
      <c r="I274" s="67"/>
      <c r="J274" s="114"/>
    </row>
    <row r="275" spans="2:23" ht="15" customHeight="1" x14ac:dyDescent="0.25">
      <c r="B275" s="229" t="s">
        <v>766</v>
      </c>
      <c r="C275" s="514" t="s">
        <v>607</v>
      </c>
      <c r="D275" s="177" t="s">
        <v>33</v>
      </c>
      <c r="E275" s="354" t="s">
        <v>606</v>
      </c>
      <c r="F275" s="208">
        <v>1</v>
      </c>
      <c r="G275" s="294">
        <v>100000</v>
      </c>
      <c r="H275" s="516">
        <v>100000</v>
      </c>
      <c r="I275" s="67"/>
      <c r="J275" s="114"/>
    </row>
    <row r="276" spans="2:23" ht="15" customHeight="1" x14ac:dyDescent="0.25">
      <c r="B276" s="229" t="s">
        <v>767</v>
      </c>
      <c r="C276" s="514" t="s">
        <v>608</v>
      </c>
      <c r="D276" s="177" t="s">
        <v>33</v>
      </c>
      <c r="E276" s="354" t="s">
        <v>36</v>
      </c>
      <c r="F276" s="183">
        <v>13</v>
      </c>
      <c r="G276" s="294">
        <f t="shared" ref="G276:G282" si="9">H276</f>
        <v>6000000</v>
      </c>
      <c r="H276" s="482">
        <v>6000000</v>
      </c>
      <c r="I276" s="67"/>
      <c r="J276" s="114"/>
    </row>
    <row r="277" spans="2:23" ht="15" customHeight="1" x14ac:dyDescent="0.25">
      <c r="B277" s="229" t="s">
        <v>768</v>
      </c>
      <c r="C277" s="514" t="s">
        <v>609</v>
      </c>
      <c r="D277" s="177" t="s">
        <v>33</v>
      </c>
      <c r="E277" s="354" t="s">
        <v>610</v>
      </c>
      <c r="F277" s="183">
        <v>5</v>
      </c>
      <c r="G277" s="294">
        <f t="shared" si="9"/>
        <v>750000</v>
      </c>
      <c r="H277" s="482">
        <v>750000</v>
      </c>
      <c r="I277" s="67"/>
      <c r="J277" s="114"/>
    </row>
    <row r="278" spans="2:23" ht="15" customHeight="1" x14ac:dyDescent="0.25">
      <c r="B278" s="229" t="s">
        <v>769</v>
      </c>
      <c r="C278" s="514" t="s">
        <v>611</v>
      </c>
      <c r="D278" s="177" t="s">
        <v>33</v>
      </c>
      <c r="E278" s="354" t="s">
        <v>36</v>
      </c>
      <c r="F278" s="183">
        <v>1</v>
      </c>
      <c r="G278" s="294">
        <f t="shared" si="9"/>
        <v>250000</v>
      </c>
      <c r="H278" s="482">
        <v>250000</v>
      </c>
      <c r="I278" s="67"/>
      <c r="J278" s="114"/>
    </row>
    <row r="279" spans="2:23" ht="15" customHeight="1" x14ac:dyDescent="0.25">
      <c r="B279" s="229" t="s">
        <v>770</v>
      </c>
      <c r="C279" s="514" t="s">
        <v>612</v>
      </c>
      <c r="D279" s="177" t="s">
        <v>33</v>
      </c>
      <c r="E279" s="354" t="s">
        <v>613</v>
      </c>
      <c r="F279" s="183">
        <v>1</v>
      </c>
      <c r="G279" s="294">
        <f t="shared" si="9"/>
        <v>4500000</v>
      </c>
      <c r="H279" s="482">
        <v>4500000</v>
      </c>
      <c r="I279" s="67"/>
      <c r="J279" s="114"/>
    </row>
    <row r="280" spans="2:23" ht="15" customHeight="1" x14ac:dyDescent="0.25">
      <c r="B280" s="229" t="s">
        <v>771</v>
      </c>
      <c r="C280" s="514" t="s">
        <v>614</v>
      </c>
      <c r="D280" s="177" t="s">
        <v>33</v>
      </c>
      <c r="E280" s="353" t="s">
        <v>615</v>
      </c>
      <c r="F280" s="183">
        <v>1</v>
      </c>
      <c r="G280" s="294">
        <f>H280</f>
        <v>350000</v>
      </c>
      <c r="H280" s="482">
        <v>350000</v>
      </c>
      <c r="I280" s="67"/>
      <c r="J280" s="114"/>
    </row>
    <row r="281" spans="2:23" ht="15" customHeight="1" x14ac:dyDescent="0.25">
      <c r="B281" s="229" t="s">
        <v>772</v>
      </c>
      <c r="C281" s="514" t="s">
        <v>616</v>
      </c>
      <c r="D281" s="177" t="s">
        <v>33</v>
      </c>
      <c r="E281" s="353" t="s">
        <v>615</v>
      </c>
      <c r="F281" s="183">
        <v>1</v>
      </c>
      <c r="G281" s="294">
        <f t="shared" si="9"/>
        <v>150000</v>
      </c>
      <c r="H281" s="482">
        <v>150000</v>
      </c>
      <c r="I281" s="67"/>
      <c r="J281" s="114"/>
    </row>
    <row r="282" spans="2:23" ht="15" customHeight="1" x14ac:dyDescent="0.25">
      <c r="B282" s="229" t="s">
        <v>773</v>
      </c>
      <c r="C282" s="584" t="s">
        <v>617</v>
      </c>
      <c r="D282" s="192" t="s">
        <v>33</v>
      </c>
      <c r="E282" s="353" t="s">
        <v>615</v>
      </c>
      <c r="F282" s="183">
        <v>1</v>
      </c>
      <c r="G282" s="294">
        <f t="shared" si="9"/>
        <v>60000</v>
      </c>
      <c r="H282" s="482">
        <v>60000</v>
      </c>
      <c r="I282" s="67"/>
      <c r="J282" s="114"/>
    </row>
    <row r="283" spans="2:23" s="468" customFormat="1" ht="15" customHeight="1" x14ac:dyDescent="0.25">
      <c r="B283" s="229" t="s">
        <v>824</v>
      </c>
      <c r="C283" s="738" t="s">
        <v>618</v>
      </c>
      <c r="D283" s="177" t="s">
        <v>33</v>
      </c>
      <c r="E283" s="183" t="s">
        <v>490</v>
      </c>
      <c r="F283" s="183">
        <v>3</v>
      </c>
      <c r="G283" s="294">
        <f>H283+I283</f>
        <v>182000000</v>
      </c>
      <c r="H283" s="217">
        <v>32000000</v>
      </c>
      <c r="I283" s="182">
        <v>150000000</v>
      </c>
      <c r="J283" s="739"/>
      <c r="K283"/>
      <c r="L283"/>
      <c r="M283"/>
      <c r="N283"/>
      <c r="O283"/>
      <c r="P283"/>
      <c r="Q283"/>
      <c r="R283"/>
      <c r="S283"/>
      <c r="T283"/>
      <c r="U283"/>
      <c r="V283"/>
      <c r="W283"/>
    </row>
    <row r="284" spans="2:23" ht="15" customHeight="1" x14ac:dyDescent="0.25">
      <c r="B284" s="229" t="s">
        <v>839</v>
      </c>
      <c r="C284" s="195" t="s">
        <v>612</v>
      </c>
      <c r="D284" s="192" t="s">
        <v>33</v>
      </c>
      <c r="E284" s="183" t="s">
        <v>49</v>
      </c>
      <c r="F284" s="177">
        <v>1</v>
      </c>
      <c r="G284" s="294">
        <f>H284</f>
        <v>400000</v>
      </c>
      <c r="H284" s="186">
        <v>400000</v>
      </c>
      <c r="I284" s="14"/>
      <c r="J284" s="114"/>
    </row>
    <row r="285" spans="2:23" ht="15" customHeight="1" x14ac:dyDescent="0.25">
      <c r="B285" s="229" t="s">
        <v>840</v>
      </c>
      <c r="C285" s="195" t="s">
        <v>842</v>
      </c>
      <c r="D285" s="192" t="s">
        <v>33</v>
      </c>
      <c r="E285" s="183" t="s">
        <v>46</v>
      </c>
      <c r="F285" s="184">
        <v>1</v>
      </c>
      <c r="G285" s="294">
        <f>H285</f>
        <v>120000</v>
      </c>
      <c r="H285" s="218">
        <v>120000</v>
      </c>
      <c r="I285" s="14"/>
      <c r="J285" s="114"/>
    </row>
    <row r="286" spans="2:23" ht="15" customHeight="1" x14ac:dyDescent="0.25">
      <c r="B286" s="229" t="s">
        <v>841</v>
      </c>
      <c r="C286" s="195" t="s">
        <v>843</v>
      </c>
      <c r="D286" s="177" t="s">
        <v>33</v>
      </c>
      <c r="E286" s="183" t="s">
        <v>38</v>
      </c>
      <c r="F286" s="184">
        <v>1</v>
      </c>
      <c r="G286" s="294">
        <f>H286</f>
        <v>500000</v>
      </c>
      <c r="H286" s="218">
        <v>500000</v>
      </c>
      <c r="I286" s="14"/>
      <c r="J286" s="114"/>
    </row>
    <row r="287" spans="2:23" ht="15" customHeight="1" x14ac:dyDescent="0.25">
      <c r="B287" s="229" t="s">
        <v>844</v>
      </c>
      <c r="C287" s="195" t="s">
        <v>848</v>
      </c>
      <c r="D287" s="192" t="s">
        <v>33</v>
      </c>
      <c r="E287" s="183" t="s">
        <v>51</v>
      </c>
      <c r="F287" s="829" t="s">
        <v>869</v>
      </c>
      <c r="G287" s="294">
        <f>H287</f>
        <v>1300000</v>
      </c>
      <c r="H287" s="218">
        <v>1300000</v>
      </c>
      <c r="I287" s="14"/>
      <c r="J287" s="114"/>
      <c r="K287" t="s">
        <v>870</v>
      </c>
      <c r="L287" t="s">
        <v>871</v>
      </c>
    </row>
    <row r="288" spans="2:23" ht="15" customHeight="1" thickBot="1" x14ac:dyDescent="0.3">
      <c r="B288" s="267"/>
      <c r="C288" s="195"/>
      <c r="D288" s="12"/>
      <c r="E288" s="58"/>
      <c r="F288" s="57"/>
      <c r="G288" s="289"/>
      <c r="H288" s="442"/>
      <c r="I288" s="14"/>
      <c r="J288" s="114"/>
    </row>
    <row r="289" spans="1:10" ht="15" customHeight="1" thickBot="1" x14ac:dyDescent="0.3">
      <c r="A289" s="628"/>
      <c r="B289" s="702" t="s">
        <v>90</v>
      </c>
      <c r="C289" s="763" t="s">
        <v>830</v>
      </c>
      <c r="D289" s="703" t="s">
        <v>33</v>
      </c>
      <c r="E289" s="703"/>
      <c r="F289" s="704"/>
      <c r="G289" s="705">
        <f>SUM(G290:G293)</f>
        <v>510000</v>
      </c>
      <c r="H289" s="706">
        <f>SUM(H290:H293)</f>
        <v>0</v>
      </c>
      <c r="I289" s="707">
        <f>SUM(I290:I293)</f>
        <v>510000</v>
      </c>
      <c r="J289" s="705">
        <f>SUM(J290:J294)</f>
        <v>0</v>
      </c>
    </row>
    <row r="290" spans="1:10" ht="15" customHeight="1" x14ac:dyDescent="0.25">
      <c r="A290" s="629"/>
      <c r="B290" s="434" t="s">
        <v>619</v>
      </c>
      <c r="C290" s="519" t="s">
        <v>141</v>
      </c>
      <c r="D290" s="192" t="s">
        <v>418</v>
      </c>
      <c r="E290" s="183" t="s">
        <v>103</v>
      </c>
      <c r="F290" s="183">
        <v>1</v>
      </c>
      <c r="G290" s="403">
        <v>80000</v>
      </c>
      <c r="H290" s="217">
        <v>0</v>
      </c>
      <c r="I290" s="217">
        <v>80000</v>
      </c>
      <c r="J290" s="633" t="s">
        <v>620</v>
      </c>
    </row>
    <row r="291" spans="1:10" ht="15" customHeight="1" x14ac:dyDescent="0.25">
      <c r="A291" s="629"/>
      <c r="B291" s="434" t="s">
        <v>621</v>
      </c>
      <c r="C291" s="519" t="s">
        <v>622</v>
      </c>
      <c r="D291" s="192" t="s">
        <v>418</v>
      </c>
      <c r="E291" s="183" t="s">
        <v>26</v>
      </c>
      <c r="F291" s="183">
        <v>1</v>
      </c>
      <c r="G291" s="294">
        <v>350000</v>
      </c>
      <c r="H291" s="217">
        <v>0</v>
      </c>
      <c r="I291" s="217">
        <v>350000</v>
      </c>
      <c r="J291" s="634" t="s">
        <v>623</v>
      </c>
    </row>
    <row r="292" spans="1:10" ht="15" customHeight="1" thickBot="1" x14ac:dyDescent="0.3">
      <c r="A292" s="630"/>
      <c r="B292" s="434" t="s">
        <v>624</v>
      </c>
      <c r="C292" s="519" t="s">
        <v>141</v>
      </c>
      <c r="D292" s="192"/>
      <c r="E292" s="183" t="s">
        <v>147</v>
      </c>
      <c r="F292" s="183">
        <v>1</v>
      </c>
      <c r="G292" s="309">
        <v>80000</v>
      </c>
      <c r="H292" s="217"/>
      <c r="I292" s="217">
        <v>80000</v>
      </c>
      <c r="J292" s="634" t="s">
        <v>427</v>
      </c>
    </row>
    <row r="293" spans="1:10" ht="15" customHeight="1" thickBot="1" x14ac:dyDescent="0.3">
      <c r="A293" s="404"/>
      <c r="B293" s="646"/>
      <c r="C293" s="520"/>
      <c r="D293" s="521"/>
      <c r="E293" s="522"/>
      <c r="F293" s="523"/>
      <c r="G293" s="632"/>
      <c r="H293" s="631"/>
      <c r="I293" s="524"/>
      <c r="J293" s="635"/>
    </row>
    <row r="294" spans="1:10" ht="15" customHeight="1" thickBot="1" x14ac:dyDescent="0.3">
      <c r="A294" s="404"/>
      <c r="B294" s="647" t="s">
        <v>52</v>
      </c>
      <c r="C294" s="317" t="s">
        <v>53</v>
      </c>
      <c r="D294" s="165"/>
      <c r="E294" s="166"/>
      <c r="F294" s="167"/>
      <c r="G294" s="318">
        <f>G295+G307+G320</f>
        <v>52828115</v>
      </c>
      <c r="H294" s="493">
        <f>H295+H307+H320</f>
        <v>52828115</v>
      </c>
      <c r="I294" s="494"/>
      <c r="J294" s="168"/>
    </row>
    <row r="295" spans="1:10" ht="15" customHeight="1" thickBot="1" x14ac:dyDescent="0.3">
      <c r="A295" s="404"/>
      <c r="B295" s="405" t="s">
        <v>54</v>
      </c>
      <c r="C295" s="645" t="s">
        <v>632</v>
      </c>
      <c r="D295" s="73"/>
      <c r="E295" s="73"/>
      <c r="F295" s="643"/>
      <c r="G295" s="319">
        <f>SUM(G296:G306)</f>
        <v>18251115</v>
      </c>
      <c r="H295" s="641">
        <f>SUM(H296:H306)</f>
        <v>18251115</v>
      </c>
      <c r="I295" s="492"/>
      <c r="J295" s="139"/>
    </row>
    <row r="296" spans="1:10" ht="15" customHeight="1" x14ac:dyDescent="0.25">
      <c r="A296" s="404"/>
      <c r="B296" s="541" t="s">
        <v>92</v>
      </c>
      <c r="C296" s="644" t="s">
        <v>93</v>
      </c>
      <c r="D296" s="160" t="s">
        <v>150</v>
      </c>
      <c r="E296" s="642" t="s">
        <v>175</v>
      </c>
      <c r="F296" s="160"/>
      <c r="G296" s="296">
        <f>H296</f>
        <v>559600</v>
      </c>
      <c r="H296" s="50">
        <v>559600</v>
      </c>
      <c r="I296" s="15"/>
      <c r="J296" s="137"/>
    </row>
    <row r="297" spans="1:10" ht="15" customHeight="1" x14ac:dyDescent="0.25">
      <c r="A297" s="404"/>
      <c r="B297" s="349" t="s">
        <v>151</v>
      </c>
      <c r="C297" s="525" t="s">
        <v>152</v>
      </c>
      <c r="D297" s="526" t="s">
        <v>150</v>
      </c>
      <c r="E297" s="527" t="s">
        <v>55</v>
      </c>
      <c r="F297" s="528" t="s">
        <v>440</v>
      </c>
      <c r="G297" s="638">
        <f>H297</f>
        <v>6600000</v>
      </c>
      <c r="H297" s="636">
        <v>6600000</v>
      </c>
      <c r="I297" s="15"/>
      <c r="J297" s="137"/>
    </row>
    <row r="298" spans="1:10" ht="15" customHeight="1" x14ac:dyDescent="0.25">
      <c r="A298" s="404"/>
      <c r="B298" s="349" t="s">
        <v>189</v>
      </c>
      <c r="C298" s="209" t="s">
        <v>411</v>
      </c>
      <c r="D298" s="210" t="s">
        <v>150</v>
      </c>
      <c r="E298" s="527" t="s">
        <v>55</v>
      </c>
      <c r="F298" s="22" t="s">
        <v>443</v>
      </c>
      <c r="G298" s="639">
        <f>H298</f>
        <v>4870800</v>
      </c>
      <c r="H298" s="637">
        <v>4870800</v>
      </c>
      <c r="I298" s="15"/>
      <c r="J298" s="137"/>
    </row>
    <row r="299" spans="1:10" ht="15" customHeight="1" x14ac:dyDescent="0.25">
      <c r="A299" s="404"/>
      <c r="B299" s="229" t="s">
        <v>190</v>
      </c>
      <c r="C299" s="667" t="s">
        <v>191</v>
      </c>
      <c r="D299" s="531" t="s">
        <v>150</v>
      </c>
      <c r="E299" s="532" t="s">
        <v>55</v>
      </c>
      <c r="F299" s="668" t="s">
        <v>444</v>
      </c>
      <c r="G299" s="669">
        <f>H299</f>
        <v>2400000</v>
      </c>
      <c r="H299" s="670">
        <v>2400000</v>
      </c>
      <c r="I299" s="15"/>
      <c r="J299" s="137"/>
    </row>
    <row r="300" spans="1:10" ht="15" customHeight="1" x14ac:dyDescent="0.25">
      <c r="A300" s="404"/>
      <c r="B300" s="350" t="s">
        <v>410</v>
      </c>
      <c r="C300" s="525" t="s">
        <v>802</v>
      </c>
      <c r="D300" s="531" t="s">
        <v>150</v>
      </c>
      <c r="E300" s="527" t="s">
        <v>55</v>
      </c>
      <c r="F300" s="529"/>
      <c r="G300" s="651">
        <v>0</v>
      </c>
      <c r="H300" s="587">
        <v>0</v>
      </c>
      <c r="I300" s="77"/>
      <c r="J300" s="171"/>
    </row>
    <row r="301" spans="1:10" ht="15" customHeight="1" x14ac:dyDescent="0.25">
      <c r="A301" s="404"/>
      <c r="B301" s="349" t="s">
        <v>625</v>
      </c>
      <c r="C301" s="530" t="s">
        <v>626</v>
      </c>
      <c r="D301" s="531" t="s">
        <v>150</v>
      </c>
      <c r="E301" s="527" t="s">
        <v>55</v>
      </c>
      <c r="F301" s="533"/>
      <c r="G301" s="638">
        <v>1800000</v>
      </c>
      <c r="H301" s="534">
        <v>1800000</v>
      </c>
      <c r="I301" s="14"/>
      <c r="J301" s="137"/>
    </row>
    <row r="302" spans="1:10" ht="15" customHeight="1" x14ac:dyDescent="0.25">
      <c r="A302" s="404"/>
      <c r="B302" s="350" t="s">
        <v>627</v>
      </c>
      <c r="C302" s="535" t="s">
        <v>412</v>
      </c>
      <c r="D302" s="526" t="s">
        <v>150</v>
      </c>
      <c r="E302" s="527" t="s">
        <v>55</v>
      </c>
      <c r="F302" s="536"/>
      <c r="G302" s="640">
        <f>H302</f>
        <v>500000</v>
      </c>
      <c r="H302" s="537">
        <v>500000</v>
      </c>
      <c r="I302" s="77"/>
      <c r="J302" s="171"/>
    </row>
    <row r="303" spans="1:10" ht="15" customHeight="1" x14ac:dyDescent="0.25">
      <c r="A303" s="404"/>
      <c r="B303" s="349" t="s">
        <v>628</v>
      </c>
      <c r="C303" s="538" t="s">
        <v>413</v>
      </c>
      <c r="D303" s="531" t="s">
        <v>150</v>
      </c>
      <c r="E303" s="527" t="s">
        <v>55</v>
      </c>
      <c r="F303" s="533"/>
      <c r="G303" s="638">
        <f>H303</f>
        <v>200000</v>
      </c>
      <c r="H303" s="534">
        <v>200000</v>
      </c>
      <c r="I303" s="14"/>
      <c r="J303" s="137"/>
    </row>
    <row r="304" spans="1:10" ht="15" customHeight="1" x14ac:dyDescent="0.25">
      <c r="A304" s="404"/>
      <c r="B304" s="349" t="s">
        <v>629</v>
      </c>
      <c r="C304" s="530" t="s">
        <v>414</v>
      </c>
      <c r="D304" s="531" t="s">
        <v>150</v>
      </c>
      <c r="E304" s="527" t="s">
        <v>55</v>
      </c>
      <c r="F304" s="533"/>
      <c r="G304" s="638">
        <v>134915</v>
      </c>
      <c r="H304" s="534">
        <v>134915</v>
      </c>
      <c r="I304" s="77"/>
      <c r="J304" s="171"/>
    </row>
    <row r="305" spans="1:10" ht="15" customHeight="1" x14ac:dyDescent="0.25">
      <c r="A305" s="404"/>
      <c r="B305" s="350" t="s">
        <v>630</v>
      </c>
      <c r="C305" s="740" t="s">
        <v>631</v>
      </c>
      <c r="D305" s="526" t="s">
        <v>150</v>
      </c>
      <c r="E305" s="527" t="s">
        <v>55</v>
      </c>
      <c r="F305" s="528"/>
      <c r="G305" s="638">
        <f>H305</f>
        <v>1185800</v>
      </c>
      <c r="H305" s="534">
        <v>1185800</v>
      </c>
      <c r="I305" s="180"/>
      <c r="J305" s="741"/>
    </row>
    <row r="306" spans="1:10" ht="15" customHeight="1" thickBot="1" x14ac:dyDescent="0.3">
      <c r="A306" s="404"/>
      <c r="B306" s="648"/>
      <c r="C306" s="320"/>
      <c r="D306" s="12"/>
      <c r="E306" s="75"/>
      <c r="F306" s="12"/>
      <c r="G306" s="290"/>
      <c r="H306" s="425"/>
      <c r="I306" s="15"/>
      <c r="J306" s="137"/>
    </row>
    <row r="307" spans="1:10" ht="15" customHeight="1" thickBot="1" x14ac:dyDescent="0.3">
      <c r="A307" s="404"/>
      <c r="B307" s="405" t="s">
        <v>56</v>
      </c>
      <c r="C307" s="76" t="s">
        <v>633</v>
      </c>
      <c r="D307" s="73"/>
      <c r="E307" s="73"/>
      <c r="F307" s="74"/>
      <c r="G307" s="319">
        <f>SUM(G308:G319)</f>
        <v>21550000</v>
      </c>
      <c r="H307" s="491">
        <f>SUM(H308:H319)</f>
        <v>21550000</v>
      </c>
      <c r="I307" s="492"/>
      <c r="J307" s="140"/>
    </row>
    <row r="308" spans="1:10" ht="16.5" customHeight="1" x14ac:dyDescent="0.25">
      <c r="A308" s="460"/>
      <c r="B308" s="470" t="s">
        <v>709</v>
      </c>
      <c r="C308" s="539" t="s">
        <v>57</v>
      </c>
      <c r="D308" s="46" t="s">
        <v>150</v>
      </c>
      <c r="E308" s="527" t="s">
        <v>55</v>
      </c>
      <c r="F308" s="178"/>
      <c r="G308" s="650">
        <f>H308+I308</f>
        <v>1000000</v>
      </c>
      <c r="H308" s="145">
        <v>1000000</v>
      </c>
      <c r="I308" s="77"/>
      <c r="J308" s="141"/>
    </row>
    <row r="309" spans="1:10" ht="15" customHeight="1" x14ac:dyDescent="0.25">
      <c r="A309" s="460"/>
      <c r="B309" s="229" t="s">
        <v>710</v>
      </c>
      <c r="C309" s="209" t="s">
        <v>634</v>
      </c>
      <c r="D309" s="531" t="s">
        <v>150</v>
      </c>
      <c r="E309" s="527" t="s">
        <v>55</v>
      </c>
      <c r="F309" s="22"/>
      <c r="G309" s="651">
        <f>H309</f>
        <v>500000</v>
      </c>
      <c r="H309" s="587">
        <v>500000</v>
      </c>
      <c r="I309" s="14"/>
      <c r="J309" s="142"/>
    </row>
    <row r="310" spans="1:10" ht="15" customHeight="1" x14ac:dyDescent="0.25">
      <c r="B310" s="237" t="s">
        <v>711</v>
      </c>
      <c r="C310" s="589" t="s">
        <v>635</v>
      </c>
      <c r="D310" s="526" t="s">
        <v>150</v>
      </c>
      <c r="E310" s="527" t="s">
        <v>55</v>
      </c>
      <c r="F310" s="183"/>
      <c r="G310" s="651">
        <f t="shared" ref="G310:G318" si="10">H310</f>
        <v>1000000</v>
      </c>
      <c r="H310" s="534">
        <v>1000000</v>
      </c>
      <c r="I310" s="77"/>
      <c r="J310" s="567"/>
    </row>
    <row r="311" spans="1:10" ht="15" customHeight="1" x14ac:dyDescent="0.25">
      <c r="B311" s="229" t="s">
        <v>712</v>
      </c>
      <c r="C311" s="590" t="s">
        <v>636</v>
      </c>
      <c r="D311" s="531" t="s">
        <v>150</v>
      </c>
      <c r="E311" s="527" t="s">
        <v>55</v>
      </c>
      <c r="F311" s="183"/>
      <c r="G311" s="651">
        <f t="shared" si="10"/>
        <v>2400000</v>
      </c>
      <c r="H311" s="585">
        <v>2400000</v>
      </c>
      <c r="I311" s="15"/>
      <c r="J311" s="142"/>
    </row>
    <row r="312" spans="1:10" ht="15" customHeight="1" x14ac:dyDescent="0.25">
      <c r="B312" s="229" t="s">
        <v>713</v>
      </c>
      <c r="C312" s="590" t="s">
        <v>637</v>
      </c>
      <c r="D312" s="531" t="s">
        <v>150</v>
      </c>
      <c r="E312" s="527" t="s">
        <v>55</v>
      </c>
      <c r="F312" s="177"/>
      <c r="G312" s="639">
        <f t="shared" si="10"/>
        <v>3800000</v>
      </c>
      <c r="H312" s="534">
        <v>3800000</v>
      </c>
      <c r="I312" s="15"/>
      <c r="J312" s="142"/>
    </row>
    <row r="313" spans="1:10" ht="15" customHeight="1" x14ac:dyDescent="0.25">
      <c r="A313" s="460"/>
      <c r="B313" s="229" t="s">
        <v>714</v>
      </c>
      <c r="C313" s="589" t="s">
        <v>803</v>
      </c>
      <c r="D313" s="526" t="s">
        <v>150</v>
      </c>
      <c r="E313" s="527" t="s">
        <v>55</v>
      </c>
      <c r="F313" s="69"/>
      <c r="G313" s="651">
        <f t="shared" si="10"/>
        <v>5000000</v>
      </c>
      <c r="H313" s="587">
        <v>5000000</v>
      </c>
      <c r="I313" s="14"/>
      <c r="J313" s="566"/>
    </row>
    <row r="314" spans="1:10" ht="15" customHeight="1" x14ac:dyDescent="0.25">
      <c r="B314" s="237" t="s">
        <v>715</v>
      </c>
      <c r="C314" s="590" t="s">
        <v>638</v>
      </c>
      <c r="D314" s="531" t="s">
        <v>150</v>
      </c>
      <c r="E314" s="527" t="s">
        <v>55</v>
      </c>
      <c r="F314" s="22"/>
      <c r="G314" s="651">
        <f t="shared" si="10"/>
        <v>2400000</v>
      </c>
      <c r="H314" s="586">
        <v>2400000</v>
      </c>
      <c r="I314" s="77"/>
      <c r="J314" s="567"/>
    </row>
    <row r="315" spans="1:10" ht="15" customHeight="1" x14ac:dyDescent="0.25">
      <c r="B315" s="229" t="s">
        <v>716</v>
      </c>
      <c r="C315" s="590" t="s">
        <v>639</v>
      </c>
      <c r="D315" s="526" t="s">
        <v>150</v>
      </c>
      <c r="E315" s="527" t="s">
        <v>55</v>
      </c>
      <c r="F315" s="22"/>
      <c r="G315" s="651">
        <f t="shared" si="10"/>
        <v>1950000</v>
      </c>
      <c r="H315" s="586">
        <v>1950000</v>
      </c>
      <c r="I315" s="15"/>
      <c r="J315" s="142"/>
    </row>
    <row r="316" spans="1:10" ht="15" customHeight="1" x14ac:dyDescent="0.25">
      <c r="B316" s="229" t="s">
        <v>717</v>
      </c>
      <c r="C316" s="591" t="s">
        <v>640</v>
      </c>
      <c r="D316" s="531" t="s">
        <v>150</v>
      </c>
      <c r="E316" s="527" t="s">
        <v>55</v>
      </c>
      <c r="F316" s="47"/>
      <c r="G316" s="651">
        <f t="shared" si="10"/>
        <v>500000</v>
      </c>
      <c r="H316" s="587">
        <v>500000</v>
      </c>
      <c r="I316" s="15"/>
      <c r="J316" s="142"/>
    </row>
    <row r="317" spans="1:10" ht="15" customHeight="1" x14ac:dyDescent="0.25">
      <c r="B317" s="229" t="s">
        <v>718</v>
      </c>
      <c r="C317" s="592" t="s">
        <v>641</v>
      </c>
      <c r="D317" s="531" t="s">
        <v>150</v>
      </c>
      <c r="E317" s="527" t="s">
        <v>55</v>
      </c>
      <c r="F317" s="179"/>
      <c r="G317" s="651">
        <f t="shared" si="10"/>
        <v>2000000</v>
      </c>
      <c r="H317" s="649">
        <v>2000000</v>
      </c>
      <c r="I317" s="191"/>
      <c r="J317" s="249"/>
    </row>
    <row r="318" spans="1:10" ht="15" customHeight="1" x14ac:dyDescent="0.25">
      <c r="B318" s="237" t="s">
        <v>719</v>
      </c>
      <c r="C318" s="590" t="s">
        <v>642</v>
      </c>
      <c r="D318" s="526" t="s">
        <v>150</v>
      </c>
      <c r="E318" s="527" t="s">
        <v>55</v>
      </c>
      <c r="F318" s="177"/>
      <c r="G318" s="639">
        <f t="shared" si="10"/>
        <v>1000000</v>
      </c>
      <c r="H318" s="588">
        <v>1000000</v>
      </c>
      <c r="I318" s="345"/>
      <c r="J318" s="461"/>
    </row>
    <row r="319" spans="1:10" ht="15" customHeight="1" thickBot="1" x14ac:dyDescent="0.3">
      <c r="B319" s="239"/>
      <c r="C319" s="244"/>
      <c r="D319" s="245"/>
      <c r="E319" s="246"/>
      <c r="F319" s="247"/>
      <c r="G319" s="321"/>
      <c r="H319" s="426"/>
      <c r="I319" s="191"/>
      <c r="J319" s="249"/>
    </row>
    <row r="320" spans="1:10" ht="15" customHeight="1" thickBot="1" x14ac:dyDescent="0.3">
      <c r="B320" s="250" t="s">
        <v>153</v>
      </c>
      <c r="C320" s="212" t="s">
        <v>154</v>
      </c>
      <c r="D320" s="213"/>
      <c r="E320" s="213"/>
      <c r="F320" s="214"/>
      <c r="G320" s="322">
        <f>SUM(G321:G325)</f>
        <v>13027000</v>
      </c>
      <c r="H320" s="489">
        <f>SUM(H321:H325)</f>
        <v>13027000</v>
      </c>
      <c r="I320" s="490"/>
      <c r="J320" s="243"/>
    </row>
    <row r="321" spans="1:13" ht="15" customHeight="1" x14ac:dyDescent="0.25">
      <c r="A321" s="404"/>
      <c r="B321" s="349" t="s">
        <v>155</v>
      </c>
      <c r="C321" s="215" t="s">
        <v>643</v>
      </c>
      <c r="D321" s="210" t="s">
        <v>150</v>
      </c>
      <c r="E321" s="211" t="s">
        <v>74</v>
      </c>
      <c r="F321" s="12" t="s">
        <v>644</v>
      </c>
      <c r="G321" s="654">
        <f>H321+H322</f>
        <v>6000000</v>
      </c>
      <c r="H321" s="655">
        <v>4000000</v>
      </c>
      <c r="I321" s="186"/>
      <c r="J321" s="238"/>
    </row>
    <row r="322" spans="1:13" ht="15" customHeight="1" thickBot="1" x14ac:dyDescent="0.3">
      <c r="A322" s="404"/>
      <c r="B322" s="434"/>
      <c r="C322" s="377" t="s">
        <v>645</v>
      </c>
      <c r="D322" s="210"/>
      <c r="E322" s="540"/>
      <c r="F322" s="360"/>
      <c r="G322" s="638"/>
      <c r="H322" s="653">
        <v>2000000</v>
      </c>
      <c r="I322" s="429"/>
      <c r="J322" s="430"/>
    </row>
    <row r="323" spans="1:13" ht="15" customHeight="1" x14ac:dyDescent="0.25">
      <c r="A323" s="404"/>
      <c r="B323" s="710" t="s">
        <v>156</v>
      </c>
      <c r="C323" s="711" t="s">
        <v>193</v>
      </c>
      <c r="D323" s="712" t="s">
        <v>150</v>
      </c>
      <c r="E323" s="713" t="s">
        <v>55</v>
      </c>
      <c r="F323" s="714" t="s">
        <v>441</v>
      </c>
      <c r="G323" s="785">
        <v>0</v>
      </c>
      <c r="H323" s="786">
        <v>0</v>
      </c>
      <c r="I323" s="715"/>
      <c r="J323" s="716"/>
    </row>
    <row r="324" spans="1:13" ht="15" customHeight="1" x14ac:dyDescent="0.25">
      <c r="A324" s="404"/>
      <c r="B324" s="717" t="s">
        <v>157</v>
      </c>
      <c r="C324" s="711" t="s">
        <v>192</v>
      </c>
      <c r="D324" s="708" t="s">
        <v>150</v>
      </c>
      <c r="E324" s="709" t="s">
        <v>55</v>
      </c>
      <c r="F324" s="714" t="s">
        <v>451</v>
      </c>
      <c r="G324" s="787">
        <v>0</v>
      </c>
      <c r="H324" s="786">
        <v>0</v>
      </c>
      <c r="I324" s="701"/>
      <c r="J324" s="718"/>
    </row>
    <row r="325" spans="1:13" ht="15" customHeight="1" x14ac:dyDescent="0.25">
      <c r="A325" s="404"/>
      <c r="B325" s="349" t="s">
        <v>158</v>
      </c>
      <c r="C325" s="209" t="s">
        <v>646</v>
      </c>
      <c r="D325" s="210" t="s">
        <v>150</v>
      </c>
      <c r="E325" s="211" t="s">
        <v>74</v>
      </c>
      <c r="F325" s="177" t="s">
        <v>436</v>
      </c>
      <c r="G325" s="294">
        <v>7027000</v>
      </c>
      <c r="H325" s="186">
        <v>7027000</v>
      </c>
      <c r="I325" s="431"/>
      <c r="J325" s="428"/>
    </row>
    <row r="326" spans="1:13" ht="15" customHeight="1" thickBot="1" x14ac:dyDescent="0.3">
      <c r="A326" s="404"/>
      <c r="B326" s="652"/>
      <c r="C326" s="324"/>
      <c r="D326" s="46"/>
      <c r="E326" s="69"/>
      <c r="F326" s="70"/>
      <c r="G326" s="275"/>
      <c r="H326" s="50"/>
      <c r="I326" s="14"/>
      <c r="J326" s="143"/>
    </row>
    <row r="327" spans="1:13" ht="15" customHeight="1" thickBot="1" x14ac:dyDescent="0.3">
      <c r="B327" s="327" t="s">
        <v>58</v>
      </c>
      <c r="C327" s="325" t="s">
        <v>59</v>
      </c>
      <c r="D327" s="251"/>
      <c r="E327" s="251"/>
      <c r="F327" s="251"/>
      <c r="G327" s="323">
        <f>G328+G377+G363</f>
        <v>67802337</v>
      </c>
      <c r="H327" s="252">
        <f>H328+H363+H377</f>
        <v>67802337</v>
      </c>
      <c r="I327" s="253"/>
      <c r="J327" s="254"/>
    </row>
    <row r="328" spans="1:13" ht="15" customHeight="1" thickBot="1" x14ac:dyDescent="0.3">
      <c r="A328" s="404"/>
      <c r="B328" s="264" t="s">
        <v>60</v>
      </c>
      <c r="C328" s="326" t="s">
        <v>647</v>
      </c>
      <c r="D328" s="255"/>
      <c r="E328" s="256"/>
      <c r="F328" s="257"/>
      <c r="G328" s="268">
        <f>SUM(G329:G362)</f>
        <v>23423337</v>
      </c>
      <c r="H328" s="258">
        <f>SUM(H329:H362)</f>
        <v>23423337</v>
      </c>
      <c r="I328" s="259"/>
      <c r="J328" s="260"/>
    </row>
    <row r="329" spans="1:13" ht="15" customHeight="1" x14ac:dyDescent="0.25">
      <c r="A329" s="404"/>
      <c r="B329" s="350" t="s">
        <v>100</v>
      </c>
      <c r="C329" s="542" t="s">
        <v>648</v>
      </c>
      <c r="D329" s="435" t="s">
        <v>418</v>
      </c>
      <c r="E329" s="179" t="s">
        <v>41</v>
      </c>
      <c r="F329" s="179" t="s">
        <v>159</v>
      </c>
      <c r="G329" s="291">
        <f>H329</f>
        <v>748390</v>
      </c>
      <c r="H329" s="436">
        <v>748390</v>
      </c>
      <c r="I329" s="176"/>
      <c r="J329" s="120"/>
    </row>
    <row r="330" spans="1:13" s="468" customFormat="1" ht="15" customHeight="1" x14ac:dyDescent="0.25">
      <c r="A330" s="719"/>
      <c r="B330" s="350" t="s">
        <v>161</v>
      </c>
      <c r="C330" s="543" t="s">
        <v>804</v>
      </c>
      <c r="D330" s="179" t="s">
        <v>174</v>
      </c>
      <c r="E330" s="179" t="s">
        <v>483</v>
      </c>
      <c r="F330" s="179" t="s">
        <v>649</v>
      </c>
      <c r="G330" s="758">
        <f>H330</f>
        <v>2057282</v>
      </c>
      <c r="H330" s="436">
        <v>2057282</v>
      </c>
      <c r="I330" s="720"/>
      <c r="J330" s="721"/>
      <c r="K330"/>
      <c r="L330"/>
      <c r="M330"/>
    </row>
    <row r="331" spans="1:13" ht="15" customHeight="1" x14ac:dyDescent="0.25">
      <c r="A331" s="404"/>
      <c r="B331" s="350" t="s">
        <v>163</v>
      </c>
      <c r="C331" s="546" t="s">
        <v>194</v>
      </c>
      <c r="D331" s="179" t="s">
        <v>162</v>
      </c>
      <c r="E331" s="353" t="s">
        <v>162</v>
      </c>
      <c r="F331" s="353" t="s">
        <v>437</v>
      </c>
      <c r="G331" s="656">
        <v>623592</v>
      </c>
      <c r="H331" s="545">
        <v>623592</v>
      </c>
      <c r="I331" s="563"/>
      <c r="J331" s="564"/>
    </row>
    <row r="332" spans="1:13" ht="15" customHeight="1" x14ac:dyDescent="0.25">
      <c r="A332" s="404"/>
      <c r="B332" s="759" t="s">
        <v>827</v>
      </c>
      <c r="C332" s="760" t="s">
        <v>828</v>
      </c>
      <c r="D332" s="160" t="s">
        <v>162</v>
      </c>
      <c r="E332" s="725" t="s">
        <v>162</v>
      </c>
      <c r="F332" s="160" t="s">
        <v>829</v>
      </c>
      <c r="G332" s="761">
        <v>322053</v>
      </c>
      <c r="H332" s="762">
        <v>322053</v>
      </c>
      <c r="I332" s="263"/>
      <c r="J332" s="148"/>
    </row>
    <row r="333" spans="1:13" ht="15" customHeight="1" x14ac:dyDescent="0.25">
      <c r="A333" s="404"/>
      <c r="B333" s="349" t="s">
        <v>164</v>
      </c>
      <c r="C333" s="187" t="s">
        <v>805</v>
      </c>
      <c r="D333" s="177" t="s">
        <v>165</v>
      </c>
      <c r="E333" s="177" t="s">
        <v>166</v>
      </c>
      <c r="F333" s="177" t="s">
        <v>831</v>
      </c>
      <c r="G333" s="294">
        <f>H333</f>
        <v>462844</v>
      </c>
      <c r="H333" s="556">
        <v>462844</v>
      </c>
      <c r="I333" s="176"/>
      <c r="J333" s="120"/>
    </row>
    <row r="334" spans="1:13" ht="15" customHeight="1" x14ac:dyDescent="0.25">
      <c r="A334" s="404"/>
      <c r="B334" s="350" t="s">
        <v>195</v>
      </c>
      <c r="C334" s="543" t="s">
        <v>196</v>
      </c>
      <c r="D334" s="435" t="s">
        <v>421</v>
      </c>
      <c r="E334" s="179" t="s">
        <v>207</v>
      </c>
      <c r="F334" s="179" t="s">
        <v>197</v>
      </c>
      <c r="G334" s="291">
        <v>1600000</v>
      </c>
      <c r="H334" s="545">
        <v>1600000</v>
      </c>
      <c r="I334" s="176"/>
      <c r="J334" s="120"/>
    </row>
    <row r="335" spans="1:13" ht="15" customHeight="1" x14ac:dyDescent="0.25">
      <c r="A335" s="404"/>
      <c r="B335" s="350" t="s">
        <v>198</v>
      </c>
      <c r="C335" s="189" t="s">
        <v>199</v>
      </c>
      <c r="D335" s="179" t="s">
        <v>174</v>
      </c>
      <c r="E335" s="353" t="s">
        <v>38</v>
      </c>
      <c r="F335" s="179">
        <v>1</v>
      </c>
      <c r="G335" s="657">
        <v>350000</v>
      </c>
      <c r="H335" s="484">
        <v>350000</v>
      </c>
      <c r="I335" s="176"/>
      <c r="J335" s="120"/>
    </row>
    <row r="336" spans="1:13" ht="15" customHeight="1" x14ac:dyDescent="0.25">
      <c r="A336" s="404"/>
      <c r="B336" s="349" t="s">
        <v>200</v>
      </c>
      <c r="C336" s="187" t="s">
        <v>201</v>
      </c>
      <c r="D336" s="177" t="s">
        <v>174</v>
      </c>
      <c r="E336" s="354" t="s">
        <v>116</v>
      </c>
      <c r="F336" s="177">
        <v>1</v>
      </c>
      <c r="G336" s="658">
        <v>210000</v>
      </c>
      <c r="H336" s="484">
        <v>210000</v>
      </c>
      <c r="I336" s="176"/>
      <c r="J336" s="120"/>
    </row>
    <row r="337" spans="1:12" ht="15" customHeight="1" x14ac:dyDescent="0.25">
      <c r="A337" s="404"/>
      <c r="B337" s="349" t="s">
        <v>202</v>
      </c>
      <c r="C337" s="543" t="s">
        <v>806</v>
      </c>
      <c r="D337" s="179" t="s">
        <v>165</v>
      </c>
      <c r="E337" s="353" t="s">
        <v>203</v>
      </c>
      <c r="F337" s="179">
        <v>1</v>
      </c>
      <c r="G337" s="656">
        <f>H337</f>
        <v>816808</v>
      </c>
      <c r="H337" s="545">
        <v>816808</v>
      </c>
      <c r="I337" s="263"/>
      <c r="J337" s="148"/>
    </row>
    <row r="338" spans="1:12" ht="15" customHeight="1" x14ac:dyDescent="0.25">
      <c r="A338" s="404"/>
      <c r="B338" s="350" t="s">
        <v>204</v>
      </c>
      <c r="C338" s="189" t="s">
        <v>810</v>
      </c>
      <c r="D338" s="435" t="s">
        <v>165</v>
      </c>
      <c r="E338" s="179" t="s">
        <v>205</v>
      </c>
      <c r="F338" s="179">
        <v>1</v>
      </c>
      <c r="G338" s="291">
        <f>H338</f>
        <v>70500</v>
      </c>
      <c r="H338" s="180">
        <v>70500</v>
      </c>
      <c r="I338" s="176"/>
      <c r="J338" s="120"/>
    </row>
    <row r="339" spans="1:12" ht="15" customHeight="1" thickBot="1" x14ac:dyDescent="0.3">
      <c r="A339" s="404"/>
      <c r="B339" s="375" t="s">
        <v>208</v>
      </c>
      <c r="C339" s="572" t="s">
        <v>206</v>
      </c>
      <c r="D339" s="362" t="s">
        <v>174</v>
      </c>
      <c r="E339" s="362" t="s">
        <v>207</v>
      </c>
      <c r="F339" s="362" t="s">
        <v>445</v>
      </c>
      <c r="G339" s="370">
        <f>H339</f>
        <v>2190000</v>
      </c>
      <c r="H339" s="803">
        <v>2190000</v>
      </c>
      <c r="I339" s="805"/>
      <c r="J339" s="174"/>
    </row>
    <row r="340" spans="1:12" ht="15" customHeight="1" x14ac:dyDescent="0.25">
      <c r="A340" s="404"/>
      <c r="B340" s="350" t="s">
        <v>209</v>
      </c>
      <c r="C340" s="544" t="s">
        <v>213</v>
      </c>
      <c r="D340" s="179" t="s">
        <v>165</v>
      </c>
      <c r="E340" s="353" t="s">
        <v>214</v>
      </c>
      <c r="F340" s="179" t="s">
        <v>446</v>
      </c>
      <c r="G340" s="291">
        <f>H340+H341</f>
        <v>7000000</v>
      </c>
      <c r="H340" s="804">
        <v>3500000</v>
      </c>
      <c r="I340" s="579"/>
      <c r="J340" s="573"/>
    </row>
    <row r="341" spans="1:12" ht="15" customHeight="1" thickBot="1" x14ac:dyDescent="0.3">
      <c r="A341" s="404"/>
      <c r="B341" s="601"/>
      <c r="C341" s="574" t="s">
        <v>650</v>
      </c>
      <c r="D341" s="362"/>
      <c r="E341" s="576"/>
      <c r="F341" s="208"/>
      <c r="G341" s="370"/>
      <c r="H341" s="578">
        <v>3500000</v>
      </c>
      <c r="I341" s="262"/>
      <c r="J341" s="580"/>
    </row>
    <row r="342" spans="1:12" ht="15" customHeight="1" x14ac:dyDescent="0.25">
      <c r="A342" s="404"/>
      <c r="B342" s="350" t="s">
        <v>210</v>
      </c>
      <c r="C342" s="575" t="s">
        <v>215</v>
      </c>
      <c r="D342" s="179" t="s">
        <v>165</v>
      </c>
      <c r="E342" s="353" t="s">
        <v>78</v>
      </c>
      <c r="F342" s="577" t="s">
        <v>447</v>
      </c>
      <c r="G342" s="659">
        <v>2000000</v>
      </c>
      <c r="H342" s="555">
        <v>2000000</v>
      </c>
      <c r="I342" s="579"/>
      <c r="J342" s="573"/>
    </row>
    <row r="343" spans="1:12" ht="15" customHeight="1" x14ac:dyDescent="0.25">
      <c r="A343" s="404"/>
      <c r="B343" s="349" t="s">
        <v>211</v>
      </c>
      <c r="C343" s="357" t="s">
        <v>216</v>
      </c>
      <c r="D343" s="177" t="s">
        <v>165</v>
      </c>
      <c r="E343" s="354" t="s">
        <v>217</v>
      </c>
      <c r="F343" s="354" t="s">
        <v>448</v>
      </c>
      <c r="G343" s="483">
        <v>700000</v>
      </c>
      <c r="H343" s="484">
        <v>700000</v>
      </c>
      <c r="I343" s="176"/>
      <c r="J343" s="562"/>
    </row>
    <row r="344" spans="1:12" ht="15" customHeight="1" x14ac:dyDescent="0.25">
      <c r="A344" s="404"/>
      <c r="B344" s="349" t="s">
        <v>212</v>
      </c>
      <c r="C344" s="357" t="s">
        <v>218</v>
      </c>
      <c r="D344" s="177" t="s">
        <v>165</v>
      </c>
      <c r="E344" s="354" t="s">
        <v>217</v>
      </c>
      <c r="F344" s="354" t="s">
        <v>449</v>
      </c>
      <c r="G344" s="483">
        <v>300000</v>
      </c>
      <c r="H344" s="484">
        <v>300000</v>
      </c>
      <c r="I344" s="263"/>
      <c r="J344" s="352"/>
    </row>
    <row r="345" spans="1:12" ht="15" customHeight="1" x14ac:dyDescent="0.25">
      <c r="A345" s="404"/>
      <c r="B345" s="350" t="s">
        <v>219</v>
      </c>
      <c r="C345" s="558" t="s">
        <v>651</v>
      </c>
      <c r="D345" s="485" t="s">
        <v>419</v>
      </c>
      <c r="E345" s="179" t="s">
        <v>61</v>
      </c>
      <c r="F345" s="190" t="s">
        <v>450</v>
      </c>
      <c r="G345" s="291">
        <f>H345</f>
        <v>70000</v>
      </c>
      <c r="H345" s="559">
        <v>70000</v>
      </c>
      <c r="I345" s="263"/>
      <c r="J345" s="352"/>
    </row>
    <row r="346" spans="1:12" ht="15" customHeight="1" x14ac:dyDescent="0.25">
      <c r="A346" s="404"/>
      <c r="B346" s="349" t="s">
        <v>652</v>
      </c>
      <c r="C346" s="357" t="s">
        <v>653</v>
      </c>
      <c r="D346" s="177" t="s">
        <v>654</v>
      </c>
      <c r="E346" s="354" t="s">
        <v>36</v>
      </c>
      <c r="F346" s="354" t="s">
        <v>655</v>
      </c>
      <c r="G346" s="483">
        <v>95650</v>
      </c>
      <c r="H346" s="484">
        <v>95650</v>
      </c>
      <c r="I346" s="176"/>
      <c r="J346" s="562"/>
    </row>
    <row r="347" spans="1:12" ht="15" customHeight="1" x14ac:dyDescent="0.25">
      <c r="A347" s="404"/>
      <c r="B347" s="350" t="s">
        <v>656</v>
      </c>
      <c r="C347" s="544" t="s">
        <v>657</v>
      </c>
      <c r="D347" s="179" t="s">
        <v>174</v>
      </c>
      <c r="E347" s="353" t="s">
        <v>22</v>
      </c>
      <c r="F347" s="353" t="s">
        <v>658</v>
      </c>
      <c r="G347" s="659">
        <v>240790</v>
      </c>
      <c r="H347" s="545">
        <v>240790</v>
      </c>
      <c r="I347" s="263"/>
      <c r="J347" s="352"/>
    </row>
    <row r="348" spans="1:12" ht="15" customHeight="1" x14ac:dyDescent="0.25">
      <c r="A348" s="404"/>
      <c r="B348" s="349" t="s">
        <v>659</v>
      </c>
      <c r="C348" s="357" t="s">
        <v>660</v>
      </c>
      <c r="D348" s="177" t="s">
        <v>661</v>
      </c>
      <c r="E348" s="354" t="s">
        <v>22</v>
      </c>
      <c r="F348" s="354" t="s">
        <v>662</v>
      </c>
      <c r="G348" s="483">
        <v>250000</v>
      </c>
      <c r="H348" s="484">
        <v>250000</v>
      </c>
      <c r="I348" s="176"/>
      <c r="J348" s="352"/>
      <c r="L348" s="438"/>
    </row>
    <row r="349" spans="1:12" ht="15" customHeight="1" x14ac:dyDescent="0.25">
      <c r="A349" s="404"/>
      <c r="B349" s="349" t="s">
        <v>664</v>
      </c>
      <c r="C349" s="357" t="s">
        <v>665</v>
      </c>
      <c r="D349" s="177" t="s">
        <v>162</v>
      </c>
      <c r="E349" s="354" t="s">
        <v>483</v>
      </c>
      <c r="F349" s="354" t="s">
        <v>666</v>
      </c>
      <c r="G349" s="483">
        <v>160000</v>
      </c>
      <c r="H349" s="484">
        <v>160000</v>
      </c>
      <c r="I349" s="176"/>
      <c r="J349" s="352"/>
    </row>
    <row r="350" spans="1:12" ht="15" customHeight="1" x14ac:dyDescent="0.25">
      <c r="A350" s="404"/>
      <c r="B350" s="349" t="s">
        <v>667</v>
      </c>
      <c r="C350" s="357" t="s">
        <v>668</v>
      </c>
      <c r="D350" s="177" t="s">
        <v>663</v>
      </c>
      <c r="E350" s="354" t="s">
        <v>775</v>
      </c>
      <c r="F350" s="354" t="s">
        <v>669</v>
      </c>
      <c r="G350" s="483">
        <v>700000</v>
      </c>
      <c r="H350" s="484">
        <v>700000</v>
      </c>
      <c r="I350" s="176"/>
      <c r="J350" s="352"/>
    </row>
    <row r="351" spans="1:12" ht="15" customHeight="1" x14ac:dyDescent="0.25">
      <c r="A351" s="404"/>
      <c r="B351" s="349" t="s">
        <v>670</v>
      </c>
      <c r="C351" s="357" t="s">
        <v>671</v>
      </c>
      <c r="D351" s="177" t="s">
        <v>663</v>
      </c>
      <c r="E351" s="354" t="s">
        <v>85</v>
      </c>
      <c r="F351" s="547" t="s">
        <v>672</v>
      </c>
      <c r="G351" s="483">
        <v>120000</v>
      </c>
      <c r="H351" s="484">
        <v>120000</v>
      </c>
      <c r="I351" s="176"/>
      <c r="J351" s="352"/>
      <c r="L351" s="438"/>
    </row>
    <row r="352" spans="1:12" ht="15" customHeight="1" x14ac:dyDescent="0.25">
      <c r="A352" s="404"/>
      <c r="B352" s="349" t="s">
        <v>673</v>
      </c>
      <c r="C352" s="357" t="s">
        <v>674</v>
      </c>
      <c r="D352" s="177" t="s">
        <v>663</v>
      </c>
      <c r="E352" s="354" t="s">
        <v>37</v>
      </c>
      <c r="F352" s="354" t="s">
        <v>675</v>
      </c>
      <c r="G352" s="483">
        <f>H352</f>
        <v>537400</v>
      </c>
      <c r="H352" s="484">
        <v>537400</v>
      </c>
      <c r="I352" s="176"/>
      <c r="J352" s="562"/>
      <c r="L352" s="438"/>
    </row>
    <row r="353" spans="1:12" ht="15" customHeight="1" x14ac:dyDescent="0.25">
      <c r="A353" s="404"/>
      <c r="B353" s="350" t="s">
        <v>676</v>
      </c>
      <c r="C353" s="548" t="s">
        <v>677</v>
      </c>
      <c r="D353" s="179" t="s">
        <v>418</v>
      </c>
      <c r="E353" s="353" t="s">
        <v>27</v>
      </c>
      <c r="F353" s="353">
        <v>2</v>
      </c>
      <c r="G353" s="659">
        <v>100000</v>
      </c>
      <c r="H353" s="545">
        <v>100000</v>
      </c>
      <c r="I353" s="263"/>
      <c r="J353" s="352"/>
      <c r="L353" s="438"/>
    </row>
    <row r="354" spans="1:12" ht="15" customHeight="1" x14ac:dyDescent="0.25">
      <c r="A354" s="404"/>
      <c r="B354" s="350" t="s">
        <v>678</v>
      </c>
      <c r="C354" s="548" t="s">
        <v>679</v>
      </c>
      <c r="D354" s="179" t="s">
        <v>663</v>
      </c>
      <c r="E354" s="353" t="s">
        <v>147</v>
      </c>
      <c r="F354" s="549">
        <v>1</v>
      </c>
      <c r="G354" s="659">
        <v>400000</v>
      </c>
      <c r="H354" s="545">
        <v>400000</v>
      </c>
      <c r="I354" s="176"/>
      <c r="J354" s="562"/>
    </row>
    <row r="355" spans="1:12" ht="15" customHeight="1" x14ac:dyDescent="0.25">
      <c r="A355" s="404"/>
      <c r="B355" s="349" t="s">
        <v>680</v>
      </c>
      <c r="C355" s="550" t="s">
        <v>681</v>
      </c>
      <c r="D355" s="179" t="s">
        <v>663</v>
      </c>
      <c r="E355" s="551" t="s">
        <v>145</v>
      </c>
      <c r="F355" s="552">
        <v>1</v>
      </c>
      <c r="G355" s="660">
        <v>101058</v>
      </c>
      <c r="H355" s="484">
        <v>101058</v>
      </c>
      <c r="I355" s="263"/>
      <c r="J355" s="352"/>
    </row>
    <row r="356" spans="1:12" ht="15" customHeight="1" x14ac:dyDescent="0.25">
      <c r="A356" s="404"/>
      <c r="B356" s="350" t="s">
        <v>682</v>
      </c>
      <c r="C356" s="553" t="s">
        <v>683</v>
      </c>
      <c r="D356" s="179" t="s">
        <v>663</v>
      </c>
      <c r="E356" s="354" t="s">
        <v>42</v>
      </c>
      <c r="F356" s="547">
        <v>6</v>
      </c>
      <c r="G356" s="294">
        <v>330000</v>
      </c>
      <c r="H356" s="186">
        <v>330000</v>
      </c>
      <c r="I356" s="176"/>
      <c r="J356" s="352"/>
      <c r="L356" s="438"/>
    </row>
    <row r="357" spans="1:12" ht="15" customHeight="1" x14ac:dyDescent="0.25">
      <c r="A357" s="404"/>
      <c r="B357" s="349" t="s">
        <v>684</v>
      </c>
      <c r="C357" s="554" t="s">
        <v>685</v>
      </c>
      <c r="D357" s="179" t="s">
        <v>663</v>
      </c>
      <c r="E357" s="354" t="s">
        <v>78</v>
      </c>
      <c r="F357" s="547">
        <v>1</v>
      </c>
      <c r="G357" s="294">
        <v>283320</v>
      </c>
      <c r="H357" s="186">
        <v>283320</v>
      </c>
      <c r="I357" s="176"/>
      <c r="J357" s="352"/>
    </row>
    <row r="358" spans="1:12" ht="15" customHeight="1" x14ac:dyDescent="0.25">
      <c r="A358" s="404"/>
      <c r="B358" s="349" t="s">
        <v>686</v>
      </c>
      <c r="C358" s="550" t="s">
        <v>687</v>
      </c>
      <c r="D358" s="179" t="s">
        <v>663</v>
      </c>
      <c r="E358" s="551" t="s">
        <v>120</v>
      </c>
      <c r="F358" s="552">
        <v>8</v>
      </c>
      <c r="G358" s="446">
        <v>420000</v>
      </c>
      <c r="H358" s="186">
        <v>420000</v>
      </c>
      <c r="I358" s="176"/>
      <c r="J358" s="352"/>
    </row>
    <row r="359" spans="1:12" ht="15" customHeight="1" x14ac:dyDescent="0.25">
      <c r="A359" s="404"/>
      <c r="B359" s="350" t="s">
        <v>688</v>
      </c>
      <c r="C359" s="560" t="s">
        <v>811</v>
      </c>
      <c r="D359" s="179" t="s">
        <v>663</v>
      </c>
      <c r="E359" s="354" t="s">
        <v>774</v>
      </c>
      <c r="F359" s="177">
        <v>1</v>
      </c>
      <c r="G359" s="294">
        <v>163650</v>
      </c>
      <c r="H359" s="557">
        <v>163650</v>
      </c>
      <c r="I359" s="176"/>
      <c r="J359" s="352"/>
    </row>
    <row r="360" spans="1:12" ht="15" customHeight="1" x14ac:dyDescent="0.25">
      <c r="A360" s="404"/>
      <c r="B360" s="349"/>
      <c r="C360" s="189"/>
      <c r="D360" s="220"/>
      <c r="E360" s="177"/>
      <c r="F360" s="223"/>
      <c r="G360" s="291"/>
      <c r="H360" s="186"/>
      <c r="I360" s="176"/>
      <c r="J360" s="352"/>
    </row>
    <row r="361" spans="1:12" ht="15" customHeight="1" x14ac:dyDescent="0.25">
      <c r="A361" s="404"/>
      <c r="B361" s="349"/>
      <c r="C361" s="219"/>
      <c r="D361" s="177"/>
      <c r="E361" s="177"/>
      <c r="F361" s="177"/>
      <c r="G361" s="294"/>
      <c r="H361" s="186"/>
      <c r="I361" s="176"/>
      <c r="J361" s="352"/>
    </row>
    <row r="362" spans="1:12" ht="15" customHeight="1" thickBot="1" x14ac:dyDescent="0.3">
      <c r="B362" s="330"/>
      <c r="C362" s="329"/>
      <c r="D362" s="261"/>
      <c r="E362" s="58"/>
      <c r="F362" s="58"/>
      <c r="G362" s="328"/>
      <c r="H362" s="164"/>
      <c r="I362" s="262"/>
      <c r="J362" s="174"/>
    </row>
    <row r="363" spans="1:12" ht="15" customHeight="1" thickBot="1" x14ac:dyDescent="0.3">
      <c r="A363" s="404"/>
      <c r="B363" s="264" t="s">
        <v>160</v>
      </c>
      <c r="C363" s="265" t="s">
        <v>689</v>
      </c>
      <c r="D363" s="255"/>
      <c r="E363" s="256"/>
      <c r="F363" s="257"/>
      <c r="G363" s="268">
        <f>SUM(G364:G376)</f>
        <v>37145000</v>
      </c>
      <c r="H363" s="258">
        <f>SUM(H364:H376)</f>
        <v>37145000</v>
      </c>
      <c r="I363" s="266"/>
      <c r="J363" s="260"/>
    </row>
    <row r="364" spans="1:12" ht="15" customHeight="1" x14ac:dyDescent="0.25">
      <c r="A364" s="404"/>
      <c r="B364" s="350" t="s">
        <v>720</v>
      </c>
      <c r="C364" s="189" t="s">
        <v>690</v>
      </c>
      <c r="D364" s="179" t="s">
        <v>418</v>
      </c>
      <c r="E364" s="179" t="s">
        <v>61</v>
      </c>
      <c r="F364" s="179">
        <v>4</v>
      </c>
      <c r="G364" s="291">
        <v>4000000</v>
      </c>
      <c r="H364" s="221">
        <v>4000000</v>
      </c>
      <c r="I364" s="263"/>
      <c r="J364" s="432"/>
    </row>
    <row r="365" spans="1:12" ht="15" customHeight="1" x14ac:dyDescent="0.25">
      <c r="A365" s="404"/>
      <c r="B365" s="349" t="s">
        <v>721</v>
      </c>
      <c r="C365" s="187" t="s">
        <v>691</v>
      </c>
      <c r="D365" s="179" t="s">
        <v>418</v>
      </c>
      <c r="E365" s="177" t="s">
        <v>663</v>
      </c>
      <c r="F365" s="177">
        <v>1</v>
      </c>
      <c r="G365" s="294">
        <v>1200000</v>
      </c>
      <c r="H365" s="186">
        <v>1200000</v>
      </c>
      <c r="I365" s="176"/>
      <c r="J365" s="433"/>
    </row>
    <row r="366" spans="1:12" ht="15" customHeight="1" x14ac:dyDescent="0.25">
      <c r="A366" s="404"/>
      <c r="B366" s="349" t="s">
        <v>722</v>
      </c>
      <c r="C366" s="187" t="s">
        <v>692</v>
      </c>
      <c r="D366" s="179" t="s">
        <v>418</v>
      </c>
      <c r="E366" s="177" t="s">
        <v>693</v>
      </c>
      <c r="F366" s="177">
        <v>1</v>
      </c>
      <c r="G366" s="619">
        <f>H366</f>
        <v>363000</v>
      </c>
      <c r="H366" s="186">
        <v>363000</v>
      </c>
      <c r="I366" s="176"/>
      <c r="J366" s="433"/>
    </row>
    <row r="367" spans="1:12" ht="15" customHeight="1" x14ac:dyDescent="0.25">
      <c r="A367" s="404"/>
      <c r="B367" s="349" t="s">
        <v>723</v>
      </c>
      <c r="C367" s="560" t="s">
        <v>694</v>
      </c>
      <c r="D367" s="179" t="s">
        <v>418</v>
      </c>
      <c r="E367" s="177" t="s">
        <v>85</v>
      </c>
      <c r="F367" s="177">
        <v>1</v>
      </c>
      <c r="G367" s="294">
        <f>H367</f>
        <v>1452000</v>
      </c>
      <c r="H367" s="186">
        <v>1452000</v>
      </c>
      <c r="I367" s="176"/>
      <c r="J367" s="433"/>
    </row>
    <row r="368" spans="1:12" ht="15" customHeight="1" x14ac:dyDescent="0.25">
      <c r="A368" s="404"/>
      <c r="B368" s="349" t="s">
        <v>724</v>
      </c>
      <c r="C368" s="488" t="s">
        <v>695</v>
      </c>
      <c r="D368" s="179" t="s">
        <v>418</v>
      </c>
      <c r="E368" s="177" t="s">
        <v>696</v>
      </c>
      <c r="F368" s="177">
        <v>1</v>
      </c>
      <c r="G368" s="294">
        <f>H368</f>
        <v>12100000</v>
      </c>
      <c r="H368" s="186">
        <v>12100000</v>
      </c>
      <c r="I368" s="176"/>
      <c r="J368" s="433"/>
    </row>
    <row r="369" spans="1:10" ht="15" customHeight="1" x14ac:dyDescent="0.25">
      <c r="A369" s="404"/>
      <c r="B369" s="349" t="s">
        <v>725</v>
      </c>
      <c r="C369" s="544" t="s">
        <v>697</v>
      </c>
      <c r="D369" s="179" t="s">
        <v>418</v>
      </c>
      <c r="E369" s="179" t="s">
        <v>663</v>
      </c>
      <c r="F369" s="179">
        <v>1</v>
      </c>
      <c r="G369" s="291">
        <v>5000000</v>
      </c>
      <c r="H369" s="557">
        <v>5000000</v>
      </c>
      <c r="I369" s="176"/>
      <c r="J369" s="433"/>
    </row>
    <row r="370" spans="1:10" ht="15" customHeight="1" x14ac:dyDescent="0.25">
      <c r="A370" s="404"/>
      <c r="B370" s="349" t="s">
        <v>726</v>
      </c>
      <c r="C370" s="558" t="s">
        <v>698</v>
      </c>
      <c r="D370" s="179" t="s">
        <v>418</v>
      </c>
      <c r="E370" s="179" t="s">
        <v>162</v>
      </c>
      <c r="F370" s="190">
        <v>1</v>
      </c>
      <c r="G370" s="294">
        <v>6500000</v>
      </c>
      <c r="H370" s="186">
        <v>6500000</v>
      </c>
      <c r="I370" s="176"/>
      <c r="J370" s="433"/>
    </row>
    <row r="371" spans="1:10" ht="15" customHeight="1" x14ac:dyDescent="0.25">
      <c r="A371" s="404"/>
      <c r="B371" s="349" t="s">
        <v>727</v>
      </c>
      <c r="C371" s="488" t="s">
        <v>699</v>
      </c>
      <c r="D371" s="179" t="s">
        <v>418</v>
      </c>
      <c r="E371" s="177" t="s">
        <v>27</v>
      </c>
      <c r="F371" s="177">
        <v>1</v>
      </c>
      <c r="G371" s="294">
        <v>2700000</v>
      </c>
      <c r="H371" s="186">
        <v>2700000</v>
      </c>
      <c r="I371" s="176"/>
      <c r="J371" s="433"/>
    </row>
    <row r="372" spans="1:10" ht="15" customHeight="1" x14ac:dyDescent="0.25">
      <c r="A372" s="404"/>
      <c r="B372" s="349" t="s">
        <v>822</v>
      </c>
      <c r="C372" s="357" t="s">
        <v>653</v>
      </c>
      <c r="D372" s="179" t="s">
        <v>418</v>
      </c>
      <c r="E372" s="354" t="s">
        <v>823</v>
      </c>
      <c r="F372" s="354">
        <v>1</v>
      </c>
      <c r="G372" s="483">
        <v>200000</v>
      </c>
      <c r="H372" s="484">
        <v>200000</v>
      </c>
      <c r="I372" s="176"/>
      <c r="J372" s="433"/>
    </row>
    <row r="373" spans="1:10" ht="15" customHeight="1" x14ac:dyDescent="0.25">
      <c r="A373" s="404"/>
      <c r="B373" s="349" t="s">
        <v>849</v>
      </c>
      <c r="C373" s="357" t="s">
        <v>850</v>
      </c>
      <c r="D373" s="179" t="s">
        <v>418</v>
      </c>
      <c r="E373" s="354" t="s">
        <v>856</v>
      </c>
      <c r="F373" s="354">
        <v>1</v>
      </c>
      <c r="G373" s="483">
        <v>2801000</v>
      </c>
      <c r="H373" s="484">
        <v>2801000</v>
      </c>
      <c r="I373" s="176"/>
      <c r="J373" s="433"/>
    </row>
    <row r="374" spans="1:10" ht="15" customHeight="1" x14ac:dyDescent="0.25">
      <c r="A374" s="404"/>
      <c r="B374" s="349" t="s">
        <v>851</v>
      </c>
      <c r="C374" s="357" t="s">
        <v>852</v>
      </c>
      <c r="D374" s="179" t="s">
        <v>418</v>
      </c>
      <c r="E374" s="354" t="s">
        <v>22</v>
      </c>
      <c r="F374" s="354">
        <v>1</v>
      </c>
      <c r="G374" s="483">
        <v>629000</v>
      </c>
      <c r="H374" s="484">
        <v>629000</v>
      </c>
      <c r="I374" s="176"/>
      <c r="J374" s="433"/>
    </row>
    <row r="375" spans="1:10" ht="15" customHeight="1" x14ac:dyDescent="0.25">
      <c r="A375" s="404"/>
      <c r="B375" s="349" t="s">
        <v>853</v>
      </c>
      <c r="C375" s="357" t="s">
        <v>854</v>
      </c>
      <c r="D375" s="179" t="s">
        <v>418</v>
      </c>
      <c r="E375" s="354" t="s">
        <v>857</v>
      </c>
      <c r="F375" s="354">
        <v>1</v>
      </c>
      <c r="G375" s="483">
        <v>200000</v>
      </c>
      <c r="H375" s="484">
        <v>200000</v>
      </c>
      <c r="I375" s="176"/>
      <c r="J375" s="433"/>
    </row>
    <row r="376" spans="1:10" ht="15" customHeight="1" thickBot="1" x14ac:dyDescent="0.3">
      <c r="A376" s="404"/>
      <c r="B376" s="349"/>
      <c r="C376" s="357"/>
      <c r="D376" s="177"/>
      <c r="E376" s="354"/>
      <c r="F376" s="354"/>
      <c r="G376" s="483"/>
      <c r="H376" s="484"/>
      <c r="I376" s="176"/>
      <c r="J376" s="433"/>
    </row>
    <row r="377" spans="1:10" ht="15" customHeight="1" thickBot="1" x14ac:dyDescent="0.3">
      <c r="A377" s="404"/>
      <c r="B377" s="407" t="s">
        <v>167</v>
      </c>
      <c r="C377" s="265" t="s">
        <v>429</v>
      </c>
      <c r="D377" s="255"/>
      <c r="E377" s="256"/>
      <c r="F377" s="257"/>
      <c r="G377" s="268">
        <f>SUM(G378:G383)</f>
        <v>7234000</v>
      </c>
      <c r="H377" s="258">
        <f>SUM(H378:H383)</f>
        <v>7234000</v>
      </c>
      <c r="I377" s="259"/>
      <c r="J377" s="260"/>
    </row>
    <row r="378" spans="1:10" ht="15" customHeight="1" x14ac:dyDescent="0.25">
      <c r="A378" s="404"/>
      <c r="B378" s="416" t="s">
        <v>168</v>
      </c>
      <c r="C378" s="224" t="s">
        <v>700</v>
      </c>
      <c r="D378" s="179" t="s">
        <v>418</v>
      </c>
      <c r="E378" s="47" t="s">
        <v>94</v>
      </c>
      <c r="F378" s="179"/>
      <c r="G378" s="291">
        <f>H378+H379</f>
        <v>3000000</v>
      </c>
      <c r="H378" s="180">
        <v>8857200</v>
      </c>
      <c r="I378" s="225"/>
      <c r="J378" s="228"/>
    </row>
    <row r="379" spans="1:10" ht="16.5" customHeight="1" thickBot="1" x14ac:dyDescent="0.3">
      <c r="B379" s="269"/>
      <c r="C379" s="374" t="s">
        <v>813</v>
      </c>
      <c r="D379" s="373"/>
      <c r="E379" s="183"/>
      <c r="F379" s="183"/>
      <c r="G379" s="370"/>
      <c r="H379" s="561">
        <v>-5857200</v>
      </c>
      <c r="I379" s="365"/>
      <c r="J379" s="135"/>
    </row>
    <row r="380" spans="1:10" ht="15" customHeight="1" thickBot="1" x14ac:dyDescent="0.3">
      <c r="B380" s="806" t="s">
        <v>169</v>
      </c>
      <c r="C380" s="724" t="s">
        <v>701</v>
      </c>
      <c r="D380" s="771" t="s">
        <v>174</v>
      </c>
      <c r="E380" s="807" t="s">
        <v>170</v>
      </c>
      <c r="F380" s="807" t="s">
        <v>438</v>
      </c>
      <c r="G380" s="808">
        <f>H380</f>
        <v>3234000</v>
      </c>
      <c r="H380" s="810">
        <v>3234000</v>
      </c>
      <c r="I380" s="811"/>
      <c r="J380" s="812"/>
    </row>
    <row r="381" spans="1:10" ht="15" customHeight="1" x14ac:dyDescent="0.25">
      <c r="B381" s="358" t="s">
        <v>172</v>
      </c>
      <c r="C381" s="367" t="s">
        <v>702</v>
      </c>
      <c r="D381" s="179" t="s">
        <v>418</v>
      </c>
      <c r="E381" s="725" t="s">
        <v>442</v>
      </c>
      <c r="F381" s="160" t="s">
        <v>439</v>
      </c>
      <c r="G381" s="726">
        <f>H381+H382</f>
        <v>1000000</v>
      </c>
      <c r="H381" s="809">
        <v>200000</v>
      </c>
      <c r="I381" s="225"/>
      <c r="J381" s="228"/>
    </row>
    <row r="382" spans="1:10" ht="15" customHeight="1" thickBot="1" x14ac:dyDescent="0.3">
      <c r="B382" s="822"/>
      <c r="C382" s="359" t="s">
        <v>855</v>
      </c>
      <c r="D382" s="362" t="s">
        <v>418</v>
      </c>
      <c r="E382" s="361" t="s">
        <v>442</v>
      </c>
      <c r="F382" s="46" t="s">
        <v>439</v>
      </c>
      <c r="G382" s="816"/>
      <c r="H382" s="363">
        <v>800000</v>
      </c>
      <c r="I382" s="813"/>
      <c r="J382" s="371"/>
    </row>
    <row r="383" spans="1:10" ht="15" customHeight="1" thickBot="1" x14ac:dyDescent="0.3">
      <c r="B383" s="593"/>
      <c r="C383" s="821"/>
      <c r="D383" s="820"/>
      <c r="E383" s="819"/>
      <c r="F383" s="818"/>
      <c r="G383" s="817"/>
      <c r="H383" s="815"/>
      <c r="I383" s="814"/>
      <c r="J383" s="148"/>
    </row>
    <row r="384" spans="1:10" ht="27" customHeight="1" thickBot="1" x14ac:dyDescent="0.3">
      <c r="B384" s="332" t="s">
        <v>62</v>
      </c>
      <c r="C384" s="333" t="s">
        <v>63</v>
      </c>
      <c r="D384" s="80"/>
      <c r="E384" s="80"/>
      <c r="F384" s="81"/>
      <c r="G384" s="287">
        <f>SUM(G385:G385)</f>
        <v>0</v>
      </c>
      <c r="H384" s="39">
        <f>SUM(H385:H385)</f>
        <v>0</v>
      </c>
      <c r="I384" s="40"/>
      <c r="J384" s="130"/>
    </row>
    <row r="385" spans="2:10" ht="15" customHeight="1" thickBot="1" x14ac:dyDescent="0.3">
      <c r="B385" s="337"/>
      <c r="C385" s="334" t="s">
        <v>64</v>
      </c>
      <c r="D385" s="134"/>
      <c r="E385" s="8"/>
      <c r="F385" s="144"/>
      <c r="G385" s="331">
        <f>H385+I385</f>
        <v>0</v>
      </c>
      <c r="H385" s="145">
        <v>0</v>
      </c>
      <c r="I385" s="146"/>
      <c r="J385" s="147"/>
    </row>
    <row r="386" spans="2:10" ht="15" customHeight="1" thickBot="1" x14ac:dyDescent="0.3">
      <c r="B386" s="338" t="s">
        <v>65</v>
      </c>
      <c r="C386" s="298" t="s">
        <v>66</v>
      </c>
      <c r="D386" s="80"/>
      <c r="E386" s="82"/>
      <c r="F386" s="83"/>
      <c r="G386" s="287">
        <f>SUM(G387:G391)</f>
        <v>616000000</v>
      </c>
      <c r="H386" s="39">
        <f>SUM(H387:H391)</f>
        <v>616000000</v>
      </c>
      <c r="I386" s="40"/>
      <c r="J386" s="130"/>
    </row>
    <row r="387" spans="2:10" ht="15" customHeight="1" x14ac:dyDescent="0.25">
      <c r="B387" s="796" t="s">
        <v>67</v>
      </c>
      <c r="C387" s="797" t="s">
        <v>68</v>
      </c>
      <c r="D387" s="798"/>
      <c r="E387" s="799"/>
      <c r="F387" s="800"/>
      <c r="G387" s="650">
        <f>H387</f>
        <v>576000000</v>
      </c>
      <c r="H387" s="145">
        <v>576000000</v>
      </c>
      <c r="I387" s="801"/>
      <c r="J387" s="148"/>
    </row>
    <row r="388" spans="2:10" ht="15" customHeight="1" x14ac:dyDescent="0.25">
      <c r="B388" s="764" t="s">
        <v>845</v>
      </c>
      <c r="C388" s="802" t="s">
        <v>846</v>
      </c>
      <c r="D388" s="84"/>
      <c r="E388" s="85"/>
      <c r="F388" s="86"/>
      <c r="G388" s="606">
        <f>H388</f>
        <v>32000000</v>
      </c>
      <c r="H388" s="50">
        <v>32000000</v>
      </c>
      <c r="I388" s="87"/>
      <c r="J388" s="148"/>
    </row>
    <row r="389" spans="2:10" ht="15" customHeight="1" x14ac:dyDescent="0.25">
      <c r="B389" s="267" t="s">
        <v>69</v>
      </c>
      <c r="C389" s="320" t="s">
        <v>96</v>
      </c>
      <c r="D389" s="79"/>
      <c r="E389" s="88"/>
      <c r="F389" s="88"/>
      <c r="G389" s="289">
        <v>0</v>
      </c>
      <c r="H389" s="49">
        <v>0</v>
      </c>
      <c r="I389" s="24"/>
      <c r="J389" s="120"/>
    </row>
    <row r="390" spans="2:10" ht="15" customHeight="1" x14ac:dyDescent="0.25">
      <c r="B390" s="267" t="s">
        <v>70</v>
      </c>
      <c r="C390" s="320" t="s">
        <v>97</v>
      </c>
      <c r="D390" s="79"/>
      <c r="E390" s="88"/>
      <c r="F390" s="88"/>
      <c r="G390" s="289">
        <v>0</v>
      </c>
      <c r="H390" s="49">
        <v>0</v>
      </c>
      <c r="I390" s="24"/>
      <c r="J390" s="149"/>
    </row>
    <row r="391" spans="2:10" ht="15" customHeight="1" thickBot="1" x14ac:dyDescent="0.3">
      <c r="B391" s="459" t="s">
        <v>409</v>
      </c>
      <c r="C391" s="335" t="s">
        <v>796</v>
      </c>
      <c r="D391" s="84"/>
      <c r="E391" s="85"/>
      <c r="F391" s="86"/>
      <c r="G391" s="446">
        <v>8000000</v>
      </c>
      <c r="H391" s="486">
        <v>8000000</v>
      </c>
      <c r="I391" s="87"/>
      <c r="J391" s="458"/>
    </row>
    <row r="392" spans="2:10" ht="15" customHeight="1" thickBot="1" x14ac:dyDescent="0.3">
      <c r="B392" s="339"/>
      <c r="C392" s="336" t="s">
        <v>71</v>
      </c>
      <c r="D392" s="89"/>
      <c r="E392" s="89"/>
      <c r="F392" s="90"/>
      <c r="G392" s="340">
        <f>G20+G58+G327+G384+G386+G294</f>
        <v>1450318193</v>
      </c>
      <c r="H392" s="30">
        <f>H20+H58+H327+H384+H386+H294</f>
        <v>1237235685</v>
      </c>
      <c r="I392" s="91">
        <f>I20+I58+I328+I384+I386</f>
        <v>213082508</v>
      </c>
      <c r="J392" s="127"/>
    </row>
    <row r="393" spans="2:10" ht="15" customHeight="1" thickBot="1" x14ac:dyDescent="0.3">
      <c r="B393" s="302"/>
      <c r="C393" s="299" t="s">
        <v>72</v>
      </c>
      <c r="D393" s="92"/>
      <c r="E393" s="92"/>
      <c r="F393" s="93"/>
      <c r="G393" s="288">
        <f>G14</f>
        <v>1450362061</v>
      </c>
      <c r="H393" s="44">
        <f>G6</f>
        <v>1237279553</v>
      </c>
      <c r="I393" s="45">
        <f>G13</f>
        <v>213082508</v>
      </c>
      <c r="J393" s="131"/>
    </row>
    <row r="394" spans="2:10" ht="15" customHeight="1" thickBot="1" x14ac:dyDescent="0.3">
      <c r="B394" s="150"/>
      <c r="C394" s="94"/>
      <c r="D394" s="95"/>
      <c r="E394" s="95"/>
      <c r="F394" s="95"/>
      <c r="G394" s="341"/>
      <c r="H394" s="96"/>
      <c r="I394" s="96"/>
      <c r="J394" s="151"/>
    </row>
    <row r="395" spans="2:10" ht="15" customHeight="1" thickBot="1" x14ac:dyDescent="0.3">
      <c r="B395" s="97" t="s">
        <v>73</v>
      </c>
      <c r="C395" s="722" t="s">
        <v>814</v>
      </c>
      <c r="D395" s="98"/>
      <c r="E395" s="99"/>
      <c r="F395" s="100"/>
      <c r="G395" s="276">
        <f>G393-G392</f>
        <v>43868</v>
      </c>
      <c r="H395" s="101">
        <f>H393-H392</f>
        <v>43868</v>
      </c>
      <c r="I395" s="102">
        <f>I393-I392</f>
        <v>0</v>
      </c>
      <c r="J395" s="152"/>
    </row>
    <row r="396" spans="2:10" ht="15" customHeight="1" thickBot="1" x14ac:dyDescent="0.3">
      <c r="B396" s="153"/>
      <c r="C396" s="154"/>
      <c r="D396" s="155"/>
      <c r="E396" s="156"/>
      <c r="F396" s="157"/>
      <c r="G396" s="342">
        <f>H396</f>
        <v>0</v>
      </c>
      <c r="H396" s="427">
        <v>0</v>
      </c>
      <c r="I396" s="102">
        <f>I395-I394</f>
        <v>0</v>
      </c>
      <c r="J396" s="158"/>
    </row>
    <row r="397" spans="2:10" ht="15" customHeight="1" x14ac:dyDescent="0.25"/>
    <row r="398" spans="2:10" ht="15" customHeight="1" x14ac:dyDescent="0.25">
      <c r="C398" s="104" t="s">
        <v>832</v>
      </c>
      <c r="H398" s="107"/>
    </row>
    <row r="399" spans="2:10" ht="15" customHeight="1" x14ac:dyDescent="0.25">
      <c r="H399" s="107"/>
    </row>
    <row r="400" spans="2:10" ht="15" customHeight="1" x14ac:dyDescent="0.25">
      <c r="C400" s="104" t="s">
        <v>101</v>
      </c>
      <c r="D400" s="671" t="s">
        <v>794</v>
      </c>
      <c r="F400" s="671" t="s">
        <v>98</v>
      </c>
      <c r="H400" s="175" t="s">
        <v>99</v>
      </c>
    </row>
    <row r="401" spans="3:10" ht="15" customHeight="1" x14ac:dyDescent="0.25">
      <c r="C401" s="104" t="s">
        <v>707</v>
      </c>
      <c r="D401" s="867" t="s">
        <v>795</v>
      </c>
      <c r="E401" s="867"/>
      <c r="F401" s="854" t="s">
        <v>220</v>
      </c>
      <c r="G401" s="855"/>
      <c r="I401" s="856" t="s">
        <v>860</v>
      </c>
      <c r="J401" s="855"/>
    </row>
    <row r="402" spans="3:10" ht="15" customHeight="1" x14ac:dyDescent="0.25">
      <c r="C402" s="104" t="s">
        <v>173</v>
      </c>
      <c r="D402" s="867"/>
      <c r="E402" s="867"/>
      <c r="F402" s="855"/>
      <c r="G402" s="855"/>
      <c r="H402" s="108"/>
      <c r="I402" s="855"/>
      <c r="J402" s="855"/>
    </row>
    <row r="403" spans="3:10" x14ac:dyDescent="0.25">
      <c r="H403" s="109"/>
    </row>
  </sheetData>
  <mergeCells count="7">
    <mergeCell ref="F401:G402"/>
    <mergeCell ref="I401:J402"/>
    <mergeCell ref="B1:J1"/>
    <mergeCell ref="C17:J17"/>
    <mergeCell ref="C18:G18"/>
    <mergeCell ref="H18:J18"/>
    <mergeCell ref="D401:E402"/>
  </mergeCells>
  <phoneticPr fontId="20" type="noConversion"/>
  <pageMargins left="0.51181102362204722" right="0.51181102362204722" top="0.59055118110236227" bottom="0.39370078740157483" header="0.11811023622047245" footer="0.11811023622047245"/>
  <pageSetup paperSize="9" scale="83" orientation="landscape" r:id="rId1"/>
  <headerFooter>
    <oddHeader>&amp;CInvestiční plán 2019&amp;R1. Aktualizace</oddHeader>
    <oddFooter>&amp;RStránka &amp;P z &amp;N</oddFooter>
  </headerFooter>
  <rowBreaks count="10" manualBreakCount="10">
    <brk id="40" max="16383" man="1"/>
    <brk id="66" max="16383" man="1"/>
    <brk id="101" max="16383" man="1"/>
    <brk id="133" max="16383" man="1"/>
    <brk id="174" max="16383" man="1"/>
    <brk id="213" max="16383" man="1"/>
    <brk id="254" max="16383" man="1"/>
    <brk id="288" max="16383" man="1"/>
    <brk id="326" max="16383" man="1"/>
    <brk id="3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2019-03-05T05:40:39Z</cp:lastPrinted>
  <dcterms:created xsi:type="dcterms:W3CDTF">2015-12-08T12:41:05Z</dcterms:created>
  <dcterms:modified xsi:type="dcterms:W3CDTF">2019-03-05T05:40:54Z</dcterms:modified>
</cp:coreProperties>
</file>