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S\Ekonomika-Finance\OEF\Investiční plán\2019\"/>
    </mc:Choice>
  </mc:AlternateContent>
  <bookViews>
    <workbookView xWindow="0" yWindow="0" windowWidth="23265" windowHeight="11535"/>
  </bookViews>
  <sheets>
    <sheet name="Převody položkově" sheetId="1" r:id="rId1"/>
    <sheet name="Sumář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D51" i="2" l="1"/>
  <c r="D16" i="2"/>
  <c r="D30" i="2"/>
  <c r="D33" i="2"/>
  <c r="J232" i="1"/>
  <c r="D56" i="2" l="1"/>
  <c r="D41" i="2"/>
  <c r="F128" i="1"/>
  <c r="D10" i="2"/>
  <c r="D60" i="2" l="1"/>
  <c r="I232" i="1" l="1"/>
  <c r="G232" i="1"/>
  <c r="F232" i="1"/>
  <c r="D55" i="2" s="1"/>
  <c r="D54" i="2" s="1"/>
  <c r="G230" i="1"/>
  <c r="J208" i="1"/>
  <c r="I208" i="1"/>
  <c r="F208" i="1"/>
  <c r="J193" i="1"/>
  <c r="I193" i="1"/>
  <c r="H193" i="1"/>
  <c r="H192" i="1" s="1"/>
  <c r="F193" i="1"/>
  <c r="D49" i="2" s="1"/>
  <c r="D48" i="2" s="1"/>
  <c r="D47" i="2" s="1"/>
  <c r="J187" i="1"/>
  <c r="I187" i="1"/>
  <c r="G187" i="1"/>
  <c r="F187" i="1"/>
  <c r="D45" i="2" s="1"/>
  <c r="D44" i="2" s="1"/>
  <c r="J177" i="1"/>
  <c r="I177" i="1"/>
  <c r="F177" i="1"/>
  <c r="J171" i="1"/>
  <c r="K171" i="1" s="1"/>
  <c r="F171" i="1"/>
  <c r="H170" i="1"/>
  <c r="J128" i="1"/>
  <c r="I128" i="1"/>
  <c r="H128" i="1"/>
  <c r="J57" i="1"/>
  <c r="I57" i="1"/>
  <c r="H57" i="1"/>
  <c r="F57" i="1"/>
  <c r="F36" i="1"/>
  <c r="F35" i="1"/>
  <c r="J33" i="1"/>
  <c r="I33" i="1"/>
  <c r="J15" i="1"/>
  <c r="I15" i="1"/>
  <c r="F15" i="1"/>
  <c r="D20" i="2" s="1"/>
  <c r="D19" i="2" s="1"/>
  <c r="J9" i="1"/>
  <c r="I9" i="1"/>
  <c r="H9" i="1"/>
  <c r="H2" i="1" s="1"/>
  <c r="F9" i="1"/>
  <c r="J8" i="1"/>
  <c r="J7" i="1"/>
  <c r="I3" i="1"/>
  <c r="F3" i="1"/>
  <c r="H32" i="1" l="1"/>
  <c r="D39" i="2"/>
  <c r="D38" i="2" s="1"/>
  <c r="D37" i="2" s="1"/>
  <c r="K33" i="1"/>
  <c r="K177" i="1"/>
  <c r="F33" i="1"/>
  <c r="D29" i="2" s="1"/>
  <c r="D28" i="2" s="1"/>
  <c r="D27" i="2" s="1"/>
  <c r="F2" i="1"/>
  <c r="D14" i="2"/>
  <c r="D13" i="2" s="1"/>
  <c r="D12" i="2" s="1"/>
  <c r="J3" i="1"/>
  <c r="K3" i="1" s="1"/>
  <c r="K15" i="1"/>
  <c r="J32" i="1"/>
  <c r="J241" i="1" s="1"/>
  <c r="I192" i="1"/>
  <c r="I243" i="1" s="1"/>
  <c r="I32" i="1"/>
  <c r="I241" i="1" s="1"/>
  <c r="K128" i="1"/>
  <c r="F170" i="1"/>
  <c r="J192" i="1"/>
  <c r="J243" i="1" s="1"/>
  <c r="G208" i="1"/>
  <c r="J170" i="1"/>
  <c r="J242" i="1" s="1"/>
  <c r="I2" i="1"/>
  <c r="I240" i="1" s="1"/>
  <c r="K193" i="1"/>
  <c r="K208" i="1"/>
  <c r="H241" i="1"/>
  <c r="K57" i="1"/>
  <c r="I170" i="1"/>
  <c r="I242" i="1" s="1"/>
  <c r="K187" i="1"/>
  <c r="H243" i="1"/>
  <c r="F192" i="1"/>
  <c r="K9" i="1"/>
  <c r="D59" i="2" l="1"/>
  <c r="K243" i="1"/>
  <c r="H244" i="1"/>
  <c r="F32" i="1"/>
  <c r="K32" i="1" s="1"/>
  <c r="J2" i="1"/>
  <c r="J240" i="1" s="1"/>
  <c r="J244" i="1" s="1"/>
  <c r="K241" i="1"/>
  <c r="K242" i="1"/>
  <c r="K170" i="1"/>
  <c r="I244" i="1"/>
  <c r="K192" i="1"/>
  <c r="K2" i="1" l="1"/>
  <c r="K240" i="1"/>
  <c r="K244" i="1" s="1"/>
  <c r="F246" i="1"/>
  <c r="I247" i="1"/>
  <c r="D61" i="2" l="1"/>
</calcChain>
</file>

<file path=xl/sharedStrings.xml><?xml version="1.0" encoding="utf-8"?>
<sst xmlns="http://schemas.openxmlformats.org/spreadsheetml/2006/main" count="1007" uniqueCount="655">
  <si>
    <t>Kapitola</t>
  </si>
  <si>
    <t>Předmět plnění</t>
  </si>
  <si>
    <t>Klinika</t>
  </si>
  <si>
    <t>IL</t>
  </si>
  <si>
    <t>Finance</t>
  </si>
  <si>
    <t>Příslib</t>
  </si>
  <si>
    <t>Smlouva</t>
  </si>
  <si>
    <t>Fakturace</t>
  </si>
  <si>
    <t>Poznámka</t>
  </si>
  <si>
    <t>1.</t>
  </si>
  <si>
    <t xml:space="preserve">PTN </t>
  </si>
  <si>
    <t xml:space="preserve">PTN - Převod investic </t>
  </si>
  <si>
    <t>1.1.3</t>
  </si>
  <si>
    <t>SÚ centrální endoskopie/JIP 1.IK</t>
  </si>
  <si>
    <t>pozastávky do 2021</t>
  </si>
  <si>
    <t>1.2.42.</t>
  </si>
  <si>
    <t>IN</t>
  </si>
  <si>
    <t>1IK</t>
  </si>
  <si>
    <t>IL-52</t>
  </si>
  <si>
    <t>1.2.51.</t>
  </si>
  <si>
    <t>SÚ budovy P - stěhování  laboratoře HOK - pozastávka</t>
  </si>
  <si>
    <t>UI</t>
  </si>
  <si>
    <t>HOK</t>
  </si>
  <si>
    <t>Pozastávky</t>
  </si>
  <si>
    <t>1.3.9.</t>
  </si>
  <si>
    <t>Moder.a rekonst. jídelny a přemístění kantýny -pozast.</t>
  </si>
  <si>
    <t>STRAV</t>
  </si>
  <si>
    <t>IL-70</t>
  </si>
  <si>
    <t>1.2.</t>
  </si>
  <si>
    <t>Zabezpečení infrastruktury 2018</t>
  </si>
  <si>
    <t>1.2.52.</t>
  </si>
  <si>
    <r>
      <t>Rekonstrukce</t>
    </r>
    <r>
      <rPr>
        <sz val="9"/>
        <rFont val="Tahoma"/>
        <family val="2"/>
        <charset val="238"/>
      </rPr>
      <t xml:space="preserve">  zákrokového sálu ORTOP </t>
    </r>
  </si>
  <si>
    <t>ORTOP</t>
  </si>
  <si>
    <t>fa 21/41</t>
  </si>
  <si>
    <t>fa 21/43</t>
  </si>
  <si>
    <t>1.2.53.</t>
  </si>
  <si>
    <t>PD  - rekonstrukce 1.PP skladu potravin</t>
  </si>
  <si>
    <t>1.2.54.</t>
  </si>
  <si>
    <t>SÚ v souvislosti s pořízením SPECT kamery  ( 2.3.319)</t>
  </si>
  <si>
    <t>KNM</t>
  </si>
  <si>
    <t>1.2.55.</t>
  </si>
  <si>
    <t>PD + SÚ ( okna,  schodiště, fasáda + vjezd)</t>
  </si>
  <si>
    <t>NEUR</t>
  </si>
  <si>
    <t>1.3.</t>
  </si>
  <si>
    <t>Investiční akce dlouhodobé - rozpracované</t>
  </si>
  <si>
    <t>1.3.1.</t>
  </si>
  <si>
    <t>FJ / příprava PD - požadavek na 2018</t>
  </si>
  <si>
    <t>1.3.4.</t>
  </si>
  <si>
    <t>Napojení areálu Hněvotínská - převod 2018</t>
  </si>
  <si>
    <t>převod 19 mil. Kč</t>
  </si>
  <si>
    <t>1.3.5.</t>
  </si>
  <si>
    <t>Generel FNOL - předpoklad na 2017 - 2 mil. Kč</t>
  </si>
  <si>
    <t>1.3.10.</t>
  </si>
  <si>
    <t>PD budovy D2 - zřízení NIP a DIOP</t>
  </si>
  <si>
    <t>NIP</t>
  </si>
  <si>
    <t>fa 24/49</t>
  </si>
  <si>
    <t>24/47</t>
  </si>
  <si>
    <t>PD budovy D2 - zřízení NIP a DIOP - pozastávky</t>
  </si>
  <si>
    <t>1.3.11.</t>
  </si>
  <si>
    <t>Novostavba ambulance HOK</t>
  </si>
  <si>
    <t>1.3.12.</t>
  </si>
  <si>
    <t>PLIC</t>
  </si>
  <si>
    <t>1.3.13.</t>
  </si>
  <si>
    <t>PD JIRP</t>
  </si>
  <si>
    <t>DK</t>
  </si>
  <si>
    <t>1.3.14.</t>
  </si>
  <si>
    <t>Chodník I.P.Pavlova</t>
  </si>
  <si>
    <t>areál</t>
  </si>
  <si>
    <t>1.3.15.</t>
  </si>
  <si>
    <t>PD - Páteřní komunikace</t>
  </si>
  <si>
    <t>1.3.16.</t>
  </si>
  <si>
    <t xml:space="preserve">PD - Parkoviště u DK </t>
  </si>
  <si>
    <t>vysoutěžená realizace</t>
  </si>
  <si>
    <t>1.3.17.</t>
  </si>
  <si>
    <t>PD + SÚ parkoviště u lékárny 1 mil. Kč</t>
  </si>
  <si>
    <t>2.</t>
  </si>
  <si>
    <t>Zdravotní technika</t>
  </si>
  <si>
    <t>2.1</t>
  </si>
  <si>
    <t>Zdravotní technika - převod nereal. Investic</t>
  </si>
  <si>
    <t>2.2.22</t>
  </si>
  <si>
    <t>Systém pro kontrolu dýchání v průběhu radioterapie</t>
  </si>
  <si>
    <t>NLP</t>
  </si>
  <si>
    <t>ONK</t>
  </si>
  <si>
    <t>Nepřevádět mail Rosulek</t>
  </si>
  <si>
    <t>2.2.31</t>
  </si>
  <si>
    <t>Zařízení lavážní pro HIPEC</t>
  </si>
  <si>
    <t>1CHIR</t>
  </si>
  <si>
    <t>2.2.36</t>
  </si>
  <si>
    <t>Souprava endoskopická Olympus</t>
  </si>
  <si>
    <t>COSS</t>
  </si>
  <si>
    <t>2.3.119</t>
  </si>
  <si>
    <t>Ventilátor vysokofrekvenční</t>
  </si>
  <si>
    <t>2.2.69.</t>
  </si>
  <si>
    <t>Zařízení pro navigaci biopsie prostaty s využitím fúze snímků magnetické rezonance</t>
  </si>
  <si>
    <t>UROL</t>
  </si>
  <si>
    <t>2.2.77.</t>
  </si>
  <si>
    <t>Mobilní přístroj pro aerosolovou dezinfekci vnitřního ovzduší a povrchů</t>
  </si>
  <si>
    <t>ONH</t>
  </si>
  <si>
    <t>2.2.80.</t>
  </si>
  <si>
    <t>Lůžko nemocniční resusccitační</t>
  </si>
  <si>
    <t>2.2.81.</t>
  </si>
  <si>
    <t>Matrace antidekubitní aktivní - 3.st</t>
  </si>
  <si>
    <t>2.2.82.</t>
  </si>
  <si>
    <t>ventilátor - Evita Infinity</t>
  </si>
  <si>
    <t>2.2.83.</t>
  </si>
  <si>
    <t>Monitor FF - EKG, SpO2, TK inv. a neinv., IABP, CVT, ICP, ETCO2, TT+centrála</t>
  </si>
  <si>
    <t>2.2.86.</t>
  </si>
  <si>
    <t>Ohřev pacienta</t>
  </si>
  <si>
    <t>2.2.87.</t>
  </si>
  <si>
    <t>Světlo operační</t>
  </si>
  <si>
    <t>2.2.101.</t>
  </si>
  <si>
    <t>Chladnička na uchovávání krevních vzorků</t>
  </si>
  <si>
    <t>TO</t>
  </si>
  <si>
    <t>2.2.102.</t>
  </si>
  <si>
    <t>Chladnička na odpočítávání krve 300l</t>
  </si>
  <si>
    <t>2.2.114.</t>
  </si>
  <si>
    <t>Skříň na uložení hořlavin a chemikálií</t>
  </si>
  <si>
    <t>IMUNO</t>
  </si>
  <si>
    <t>2.3.183.</t>
  </si>
  <si>
    <t>RTG přístroj pro provádění ERCP - sklopná stěna</t>
  </si>
  <si>
    <t>2IK</t>
  </si>
  <si>
    <t>2.3.184.</t>
  </si>
  <si>
    <t>Operační stůl</t>
  </si>
  <si>
    <t>2.3.203.</t>
  </si>
  <si>
    <t>Mikroskop operační</t>
  </si>
  <si>
    <t>OCNI</t>
  </si>
  <si>
    <t>2.3.208.</t>
  </si>
  <si>
    <t>Ultrasonický aspirátor</t>
  </si>
  <si>
    <t>NCHIR</t>
  </si>
  <si>
    <t>2.3.271.</t>
  </si>
  <si>
    <t>Svářečka hadiček přenosná pro odběrový box</t>
  </si>
  <si>
    <t>2.2</t>
  </si>
  <si>
    <t>Zdravotní technika - nové kapacity</t>
  </si>
  <si>
    <t>2.2.118.</t>
  </si>
  <si>
    <t>Radiální endobronchiální endosonografie ( vyšetřovací komplet )</t>
  </si>
  <si>
    <t>2.2.119.</t>
  </si>
  <si>
    <t>HE-1600 Network licence-fix  - SW do PC pro optickou komunikaci</t>
  </si>
  <si>
    <t>OČNI</t>
  </si>
  <si>
    <t>2.2.120.</t>
  </si>
  <si>
    <t>Flexibilní endoskop</t>
  </si>
  <si>
    <t>ORL</t>
  </si>
  <si>
    <t>2.2.121.</t>
  </si>
  <si>
    <t>Vrtačka a oscilační pila pro endoprotetiku</t>
  </si>
  <si>
    <t>2.2.122.</t>
  </si>
  <si>
    <t>Dezinfektor podložních mís</t>
  </si>
  <si>
    <t>2.2.123.</t>
  </si>
  <si>
    <t>Systém povrchového tepelného ohřevu</t>
  </si>
  <si>
    <t>KARIM</t>
  </si>
  <si>
    <t>2.2.124.</t>
  </si>
  <si>
    <t>Lůžková váha</t>
  </si>
  <si>
    <t>2.2.125.</t>
  </si>
  <si>
    <t xml:space="preserve">Transportní monitor životních funkcí, kompatabilní s monitory na JIRP </t>
  </si>
  <si>
    <t>2.2.126.</t>
  </si>
  <si>
    <t>Vrtací systém na malé kosti pro účely rekonstrukční chirurgie</t>
  </si>
  <si>
    <t>PCHIR</t>
  </si>
  <si>
    <t>2.2.127.</t>
  </si>
  <si>
    <t>Automat pro PCR diagnostiku neuroinfekcí</t>
  </si>
  <si>
    <t>MIKRO</t>
  </si>
  <si>
    <t>2.2.128.</t>
  </si>
  <si>
    <t>Komplexní monitorační systém pro vedení  ECMO</t>
  </si>
  <si>
    <t>KCHIR</t>
  </si>
  <si>
    <t>2.2.129.</t>
  </si>
  <si>
    <t>Diagnostický ultrazvuk</t>
  </si>
  <si>
    <t>REHAB</t>
  </si>
  <si>
    <t>2.2.130.</t>
  </si>
  <si>
    <t>Sekvenátor pro masívně paralelní sekvenaci</t>
  </si>
  <si>
    <t>GEN</t>
  </si>
  <si>
    <t>2.2.131.</t>
  </si>
  <si>
    <t>Lednice na léčiva</t>
  </si>
  <si>
    <t>LEK</t>
  </si>
  <si>
    <t>2.2.132.</t>
  </si>
  <si>
    <t>Operační mikroskop</t>
  </si>
  <si>
    <t>KUOCH</t>
  </si>
  <si>
    <t>navýšení pol. Na 3,1 mil,.Kč na rok 2019</t>
  </si>
  <si>
    <t>2.2.133.</t>
  </si>
  <si>
    <t>Myčka a sušička na endoskopy</t>
  </si>
  <si>
    <t>2.2.134.</t>
  </si>
  <si>
    <t>Parní sterilizátor + Vacuclav</t>
  </si>
  <si>
    <t>KZL</t>
  </si>
  <si>
    <t>2.2.135.</t>
  </si>
  <si>
    <t xml:space="preserve">Condylátor s registračními destičkami </t>
  </si>
  <si>
    <t>2.2.136.</t>
  </si>
  <si>
    <t>Hlavice k přenosnému elektroencefalografu ( bedside EEG)</t>
  </si>
  <si>
    <t>2.2.137.</t>
  </si>
  <si>
    <t xml:space="preserve">Antidekubitní matrace AtmosAir Plus (APMRLVG34079TFS)  </t>
  </si>
  <si>
    <t>2.2.138.</t>
  </si>
  <si>
    <t xml:space="preserve">Defibrilátor LIFEPACK 1000 </t>
  </si>
  <si>
    <t>2.2.139.</t>
  </si>
  <si>
    <t>Defibrilátor Lifepack 20</t>
  </si>
  <si>
    <t>2.2.140.</t>
  </si>
  <si>
    <t>EKG 12 svodové - původně 750 000 Kč</t>
  </si>
  <si>
    <t>2.2.141.</t>
  </si>
  <si>
    <t>Elastograf Fibroskan 502 TOUCH</t>
  </si>
  <si>
    <t>2.2.142.</t>
  </si>
  <si>
    <t xml:space="preserve">Endoskopická technika věž EXERA s příslušentsvím a 2 gastroskop a 2 koloskopy </t>
  </si>
  <si>
    <t>2.2.143.</t>
  </si>
  <si>
    <t xml:space="preserve">Křeslo – lehátko Bionic therapy chair – elektricky polohovatelné s příslušenstvím </t>
  </si>
  <si>
    <t>2.2.144.</t>
  </si>
  <si>
    <t xml:space="preserve">Křeslo odběrové s elektrickým ovládáním s možností polohování během odběru a rychlé změny polohy lehu </t>
  </si>
  <si>
    <t>2.2.145.</t>
  </si>
  <si>
    <t>Lůžko intenzivní MULTICAR s příslušenstvím + VIRTUOSO ant. matrace + motorizovaná jednotka pův. 2,7 mil. Kč</t>
  </si>
  <si>
    <t>2.2.146.</t>
  </si>
  <si>
    <t xml:space="preserve">Lůžko nemocniční- laterální náklon s příslušenstvím </t>
  </si>
  <si>
    <t>Lůžko nemocniční- laterální náklon s příslušenstvím  - navýšení položky 1. Akt.</t>
  </si>
  <si>
    <t>FNOL</t>
  </si>
  <si>
    <t>2.2.147.</t>
  </si>
  <si>
    <t>Lůžko nemocniční speciální ↑nosnost s příslušenstvím, s možností RTG, nosnost 540kg - 2ks, nosnost 320 kg - 2 ks</t>
  </si>
  <si>
    <t>2+2</t>
  </si>
  <si>
    <t>2.2.148.</t>
  </si>
  <si>
    <t>Mixážní sprchový panel s nerezovou nebo keramickou výlevkou</t>
  </si>
  <si>
    <t>2.2.149.</t>
  </si>
  <si>
    <t>Monitory životních funkcí s příslušenstvím + centrální monitorovací stanice</t>
  </si>
  <si>
    <t>2.2.150.</t>
  </si>
  <si>
    <t xml:space="preserve">Mycí a dezinfekční automat na flexibilní endoskopy s příslušenstvím </t>
  </si>
  <si>
    <t>2.2.151.</t>
  </si>
  <si>
    <t>Myčka dekontaminační  (dezinfektor podložních mís) - původně 7 ks</t>
  </si>
  <si>
    <t>2.2.153.</t>
  </si>
  <si>
    <t xml:space="preserve">Skříň k ukládání čistých podložních mís, močových lahví - sušící </t>
  </si>
  <si>
    <t>2.2.154.</t>
  </si>
  <si>
    <t xml:space="preserve">Sprchové křeslo CARENDO  </t>
  </si>
  <si>
    <t>2.2.155.</t>
  </si>
  <si>
    <t>Sprchový vozík CAREVO</t>
  </si>
  <si>
    <t>2.2.157.</t>
  </si>
  <si>
    <t>Transportní lehátko EMERGO nebo SPRINT s příslušenstvím</t>
  </si>
  <si>
    <t>2.2.158.</t>
  </si>
  <si>
    <t>Ultrazvukový diagnostický přístroj ALOKA s příslušenstvím</t>
  </si>
  <si>
    <t>2.2.159.</t>
  </si>
  <si>
    <t>Videoduodenoskop se širokým kanálem k ERCP</t>
  </si>
  <si>
    <t>2.2.160.</t>
  </si>
  <si>
    <t>Videogastroskop terapeutický dva pracovní kanály</t>
  </si>
  <si>
    <t>2.2.162.</t>
  </si>
  <si>
    <t>Zvedák přesunům imobilních pacientů s váhou MAXI MOVE s příslušenstvím</t>
  </si>
  <si>
    <t>2.2.163.</t>
  </si>
  <si>
    <t>Elektrokoagulační přístroj s příslušenstvím (připojení na Olympus a Pentax, argon plazma koagulace)</t>
  </si>
  <si>
    <t>2.2.164.</t>
  </si>
  <si>
    <t>Insuflátor CO2</t>
  </si>
  <si>
    <t>2.2.165.</t>
  </si>
  <si>
    <t>Gastrofibroskop přenosný</t>
  </si>
  <si>
    <t>2.2.166.</t>
  </si>
  <si>
    <t>Gastroskop dětský nasální GIF-XP 180N</t>
  </si>
  <si>
    <t>2.2.167.</t>
  </si>
  <si>
    <t>Videogastroskop - k diagnostickým a terapeutickým výkonům</t>
  </si>
  <si>
    <t>2.2.168.</t>
  </si>
  <si>
    <t xml:space="preserve">Čistička ultrazvuková </t>
  </si>
  <si>
    <t>2.2.169.</t>
  </si>
  <si>
    <t>Křeslo vážící pro ↑ hmotnost</t>
  </si>
  <si>
    <t>2.2.170.</t>
  </si>
  <si>
    <t>Radiální elektronický endosonograf</t>
  </si>
  <si>
    <t>2.2.171.</t>
  </si>
  <si>
    <t>Sonda jícnová MSC ESO Catheter</t>
  </si>
  <si>
    <t>2.2.172.</t>
  </si>
  <si>
    <t xml:space="preserve">Sprchová polohovací židle CARINO </t>
  </si>
  <si>
    <t>2.2.173.</t>
  </si>
  <si>
    <t>Stůl fyzioterapeutický pro individuální cviky s příslušenstvím</t>
  </si>
  <si>
    <t>2.2.174.</t>
  </si>
  <si>
    <t>Ventilátor OXYLOG  3000 plus</t>
  </si>
  <si>
    <t>2.2.175.</t>
  </si>
  <si>
    <t>Ventilátor plicní</t>
  </si>
  <si>
    <t>2.2.176.</t>
  </si>
  <si>
    <t>Videokolonoskop</t>
  </si>
  <si>
    <t>2.2.177.</t>
  </si>
  <si>
    <t xml:space="preserve">pH – meter digitrapper pH-Z </t>
  </si>
  <si>
    <t>2.2.178.</t>
  </si>
  <si>
    <t>Ekofinisher drtič - MACELÁTORY</t>
  </si>
  <si>
    <t>2.2.179.</t>
  </si>
  <si>
    <t xml:space="preserve">Resuscitační pomůcky </t>
  </si>
  <si>
    <t>2.2.180.</t>
  </si>
  <si>
    <t>Resuscitační stolek</t>
  </si>
  <si>
    <t>2.2.181.</t>
  </si>
  <si>
    <t>Vyhřívací podložka</t>
  </si>
  <si>
    <t>URGENT</t>
  </si>
  <si>
    <t>2.2.186.</t>
  </si>
  <si>
    <t>Box hlubokomrazící do -80° C</t>
  </si>
  <si>
    <t>ONKO</t>
  </si>
  <si>
    <t>2.2.187.</t>
  </si>
  <si>
    <t>Síto na ukládání nástrojů k robotovi</t>
  </si>
  <si>
    <t>fa 22/64</t>
  </si>
  <si>
    <t>2.2.188</t>
  </si>
  <si>
    <t>Pumpa mobilní, infuzní</t>
  </si>
  <si>
    <t>fa 22/63</t>
  </si>
  <si>
    <t>2.2.189.</t>
  </si>
  <si>
    <t>Mrazící boxy do -20°C a -80°C</t>
  </si>
  <si>
    <t>2.2.190.</t>
  </si>
  <si>
    <t>Ergonomické osvětlení operačních sálů</t>
  </si>
  <si>
    <t>2.2.191.</t>
  </si>
  <si>
    <t>Lineární sonda k ultrazvuku</t>
  </si>
  <si>
    <t>2.2.192.</t>
  </si>
  <si>
    <t>Výlevka s dezinfektorem</t>
  </si>
  <si>
    <t>2.3.</t>
  </si>
  <si>
    <t>Zdravotní technika - prostá reprodukce</t>
  </si>
  <si>
    <t>2.3.300.</t>
  </si>
  <si>
    <t xml:space="preserve">Vakuové elektrody k EKG Systém přídavný </t>
  </si>
  <si>
    <t>2.3.301.</t>
  </si>
  <si>
    <t>Ultracentrifuga</t>
  </si>
  <si>
    <t>2.3.302.</t>
  </si>
  <si>
    <t>RTG přístroj stacionární</t>
  </si>
  <si>
    <t>2.3.303.</t>
  </si>
  <si>
    <t>EKG dvanáctisvodové</t>
  </si>
  <si>
    <t>3IK</t>
  </si>
  <si>
    <t>2.3.304.</t>
  </si>
  <si>
    <t>Mycí a dezinfekční  přístroj na podložní mísy</t>
  </si>
  <si>
    <t>KOŽNI</t>
  </si>
  <si>
    <t>2.3.305.</t>
  </si>
  <si>
    <t>Koagulace</t>
  </si>
  <si>
    <t>2.3.306.</t>
  </si>
  <si>
    <t>Gastroskop</t>
  </si>
  <si>
    <t>2.3.307.</t>
  </si>
  <si>
    <t>Přímá digitalizace RTG pracoviště na ONKO</t>
  </si>
  <si>
    <t>RTG</t>
  </si>
  <si>
    <t>2.3.308.</t>
  </si>
  <si>
    <t>Inkubátor CO2 se sníženou kyslíkovou atmosférou</t>
  </si>
  <si>
    <t>POR-GYN</t>
  </si>
  <si>
    <t>fa 22/58</t>
  </si>
  <si>
    <t>22/65</t>
  </si>
  <si>
    <t>2.3.309.</t>
  </si>
  <si>
    <t>Mikroskop pro hodnocení spermiogramů</t>
  </si>
  <si>
    <t>2.3.310.</t>
  </si>
  <si>
    <t>Desinfektor podložních mís</t>
  </si>
  <si>
    <t>2.3.311.</t>
  </si>
  <si>
    <t>Sušárna laboratorní</t>
  </si>
  <si>
    <t>SOUD</t>
  </si>
  <si>
    <t>2.3.312.</t>
  </si>
  <si>
    <t>Plynový chromatograf / hmotnostní spektrometrie</t>
  </si>
  <si>
    <t>OKB</t>
  </si>
  <si>
    <t>2.3.313.</t>
  </si>
  <si>
    <t>IPCHO</t>
  </si>
  <si>
    <t>2.3.314.</t>
  </si>
  <si>
    <t>Stolní centrifuga včetně závěsů a adapterů</t>
  </si>
  <si>
    <t>2.3.316.</t>
  </si>
  <si>
    <t>Vibrační pila  - pitevní a chirurgická, systém MSYS</t>
  </si>
  <si>
    <t>PATOL</t>
  </si>
  <si>
    <t>KTVL</t>
  </si>
  <si>
    <t>2.3.319.</t>
  </si>
  <si>
    <t>Kardiologická SPECT kamera c CZT dektory</t>
  </si>
  <si>
    <t>2.3.320.</t>
  </si>
  <si>
    <t>Defibrilátor AED lifepack 20E</t>
  </si>
  <si>
    <t>TRAUMA</t>
  </si>
  <si>
    <t>2.3.321.</t>
  </si>
  <si>
    <t>Monitory životních  funkcí transportní</t>
  </si>
  <si>
    <t>2.3.322.</t>
  </si>
  <si>
    <t>Box laminární  PET/CT</t>
  </si>
  <si>
    <t>2.3.355.</t>
  </si>
  <si>
    <t xml:space="preserve">Váha do přípravu cytostatik včetně příslušenství </t>
  </si>
  <si>
    <t>2.3.356.</t>
  </si>
  <si>
    <t>LED výbojka pro fluorescenční mikroskop</t>
  </si>
  <si>
    <t>2.3.357.</t>
  </si>
  <si>
    <t>EKG dvanáctisvodové - navýšení na rok 2019</t>
  </si>
  <si>
    <t>Ing. Olejníček - mail z 26.11.2018</t>
  </si>
  <si>
    <t>2.3.358.</t>
  </si>
  <si>
    <t>Uretroskop flexibilní</t>
  </si>
  <si>
    <t>2.3.359.</t>
  </si>
  <si>
    <t>Cytoskop flexibilní pro diagnostické výkony</t>
  </si>
  <si>
    <t>2.3.361.</t>
  </si>
  <si>
    <t>Dermatoskop</t>
  </si>
  <si>
    <t>2.3.362.</t>
  </si>
  <si>
    <t>Rehabilitační přístroj</t>
  </si>
  <si>
    <t>2.3.364.</t>
  </si>
  <si>
    <t>Holter EKG záznamová jednotka</t>
  </si>
  <si>
    <t>2.3.365.</t>
  </si>
  <si>
    <t>Zvlhčovač pro neonatologii</t>
  </si>
  <si>
    <t>NOVO</t>
  </si>
  <si>
    <t>fa 22/71</t>
  </si>
  <si>
    <t>2.3.366</t>
  </si>
  <si>
    <t>Cytocentrifuga</t>
  </si>
  <si>
    <t>2.3.367.</t>
  </si>
  <si>
    <t>Fibroskop flexibilní, diagnostický</t>
  </si>
  <si>
    <t>2.3.368.</t>
  </si>
  <si>
    <t>SW balíček VCV Cardiac Bypass Modek anestez. Přístrojům Aisys CS2</t>
  </si>
  <si>
    <t>2.3.369.</t>
  </si>
  <si>
    <t>Generátor ultrazvukový a sací systém pro terapii urolitiázy</t>
  </si>
  <si>
    <t>2.3.370.</t>
  </si>
  <si>
    <t>Koagulace argonová</t>
  </si>
  <si>
    <t>2.3.371.</t>
  </si>
  <si>
    <t>Bilinorubinmetr</t>
  </si>
  <si>
    <t>Havárie</t>
  </si>
  <si>
    <t>2.3.372.</t>
  </si>
  <si>
    <t>Videogastroskop</t>
  </si>
  <si>
    <t>1 CHIR</t>
  </si>
  <si>
    <t>2.3.373.</t>
  </si>
  <si>
    <t>Centrifuga</t>
  </si>
  <si>
    <t>3.</t>
  </si>
  <si>
    <t>Výpočetní technika - UIT</t>
  </si>
  <si>
    <t>3.1.</t>
  </si>
  <si>
    <t>UIT - Převod nerealizovaných investic z roku 2015</t>
  </si>
  <si>
    <t>1.4.5.</t>
  </si>
  <si>
    <t>SW - majetek</t>
  </si>
  <si>
    <t>NIT</t>
  </si>
  <si>
    <t>3.2.17.</t>
  </si>
  <si>
    <t>RTG diagnostické stanice</t>
  </si>
  <si>
    <t>IL-86</t>
  </si>
  <si>
    <t>fa 22/68</t>
  </si>
  <si>
    <t>3.2.20.</t>
  </si>
  <si>
    <t>Zálohovací systémy</t>
  </si>
  <si>
    <t>UIT</t>
  </si>
  <si>
    <t>IL-89</t>
  </si>
  <si>
    <t>3.2.</t>
  </si>
  <si>
    <t>UIT - Zabezpečení infrastruktury 2017</t>
  </si>
  <si>
    <t>3.2.22.</t>
  </si>
  <si>
    <t>SW - Informační systémy 2018 - EFA mové moduly</t>
  </si>
  <si>
    <t>3.2.25.</t>
  </si>
  <si>
    <t>Generační obměna serverů</t>
  </si>
  <si>
    <t>3.2.27.</t>
  </si>
  <si>
    <t>SW MASC</t>
  </si>
  <si>
    <t>3.2.28.</t>
  </si>
  <si>
    <t>SW - GDPR - systém pro centralizovaaný sběr dat</t>
  </si>
  <si>
    <t>3.2.30.</t>
  </si>
  <si>
    <t>Flowmon sonda</t>
  </si>
  <si>
    <t>3.2.31.</t>
  </si>
  <si>
    <t>SW - informační systém eLearning</t>
  </si>
  <si>
    <t>3.2.32.</t>
  </si>
  <si>
    <t>SW pro IVF - náhrada za souborovou dokumentaci v Cryus</t>
  </si>
  <si>
    <t>3.2.33.</t>
  </si>
  <si>
    <t>fa 22/66</t>
  </si>
  <si>
    <t>3.2.34.</t>
  </si>
  <si>
    <t xml:space="preserve">SW pro modelace úhrad od ZP </t>
  </si>
  <si>
    <t>3.3.</t>
  </si>
  <si>
    <t xml:space="preserve">UIT -  Dlouhodobé zabezpečení  IT infrastruktury </t>
  </si>
  <si>
    <t>3.3.1.</t>
  </si>
  <si>
    <t>Bezpečnostní infrastruktura</t>
  </si>
  <si>
    <t>IL-91</t>
  </si>
  <si>
    <t>3.3.4.</t>
  </si>
  <si>
    <t>MDM - mobile device management</t>
  </si>
  <si>
    <t>IL-48</t>
  </si>
  <si>
    <t>3.3.5.</t>
  </si>
  <si>
    <t>VDI - virtualizace desktopů</t>
  </si>
  <si>
    <t>IL-94</t>
  </si>
  <si>
    <t>3.3.7.</t>
  </si>
  <si>
    <t>PACS ( 12 mil Kč v roce 2018)</t>
  </si>
  <si>
    <t>IL-96</t>
  </si>
  <si>
    <t>4.</t>
  </si>
  <si>
    <t>Ostatní investice</t>
  </si>
  <si>
    <t>4.1.</t>
  </si>
  <si>
    <t>OBN  - Ostatní investice</t>
  </si>
  <si>
    <t>4.1.17.</t>
  </si>
  <si>
    <t>Rekonstrukce parního hospodářství i strav. Provoz</t>
  </si>
  <si>
    <t>OBN</t>
  </si>
  <si>
    <t>OOU</t>
  </si>
  <si>
    <t>IL- 15</t>
  </si>
  <si>
    <t>4.1.19.</t>
  </si>
  <si>
    <t xml:space="preserve">Rekonstrukce ramp D1 </t>
  </si>
  <si>
    <t>IL- 17</t>
  </si>
  <si>
    <t>4.1.22.</t>
  </si>
  <si>
    <t xml:space="preserve">Rekonstrukce nouzového osvětlení v areálu   </t>
  </si>
  <si>
    <t>IL-20</t>
  </si>
  <si>
    <t>4.1.33.</t>
  </si>
  <si>
    <t>Rek. Osvětlení IPCHO</t>
  </si>
  <si>
    <t>sml. 11.10.2018</t>
  </si>
  <si>
    <t>4.2.15.</t>
  </si>
  <si>
    <t xml:space="preserve">Rekonstrukce hygi. zařízení </t>
  </si>
  <si>
    <t>OBN OSB</t>
  </si>
  <si>
    <t>ZUBNI</t>
  </si>
  <si>
    <t>4.2.18.</t>
  </si>
  <si>
    <t>WE - Výměna hořáku plynového kotle</t>
  </si>
  <si>
    <t>OBN OE</t>
  </si>
  <si>
    <t>OE</t>
  </si>
  <si>
    <t>4.2.21.</t>
  </si>
  <si>
    <t>Výmněna protipožárních dveří v kolektoru</t>
  </si>
  <si>
    <t>4.2.25.</t>
  </si>
  <si>
    <t>Měření spotřeby energií</t>
  </si>
  <si>
    <t>4.2.52.</t>
  </si>
  <si>
    <t>Tísňový signalizační systém náramkový</t>
  </si>
  <si>
    <t>IL-99</t>
  </si>
  <si>
    <t>4.2.57.</t>
  </si>
  <si>
    <t>Výměna dveří za automatizované</t>
  </si>
  <si>
    <t>4.2.58.</t>
  </si>
  <si>
    <t>Zřízení hygienického zařízení v šatně zaměstnanců</t>
  </si>
  <si>
    <t>4.2.60.</t>
  </si>
  <si>
    <t>Výmněna chladící jednotky v bud. D1 - Angio v 1.PP</t>
  </si>
  <si>
    <t>D1</t>
  </si>
  <si>
    <t>4.2.61.</t>
  </si>
  <si>
    <t>Nouzový zdroj pro 3IK, umělá ledvina, lanoratoře DMP</t>
  </si>
  <si>
    <t>3IK, OKB</t>
  </si>
  <si>
    <t>4.2.</t>
  </si>
  <si>
    <t>OBN  - Nové inv. Položky 2018</t>
  </si>
  <si>
    <t>4.2.63.</t>
  </si>
  <si>
    <t>Rekonstrukce topného kanálu k budově L</t>
  </si>
  <si>
    <t>OSB</t>
  </si>
  <si>
    <t>AREÁL</t>
  </si>
  <si>
    <t>IL-157</t>
  </si>
  <si>
    <t>4.2.64.</t>
  </si>
  <si>
    <t xml:space="preserve">Rekonstrukce kanalizace mezi D2 a G </t>
  </si>
  <si>
    <t>IL-158</t>
  </si>
  <si>
    <t>4.2.65.</t>
  </si>
  <si>
    <t>Sanace průsaku vody v kolektoru</t>
  </si>
  <si>
    <t>IL-159</t>
  </si>
  <si>
    <t>provozní - nepřevádět</t>
  </si>
  <si>
    <t>4.2.66.</t>
  </si>
  <si>
    <t>Odstranění revizních závad na med. plynech "A"</t>
  </si>
  <si>
    <t>A</t>
  </si>
  <si>
    <t>IL-160</t>
  </si>
  <si>
    <t>4.2.67.</t>
  </si>
  <si>
    <t>Repase stativů+revizní závady OP</t>
  </si>
  <si>
    <t>ORT</t>
  </si>
  <si>
    <t>IL-161</t>
  </si>
  <si>
    <t>4.2.68.</t>
  </si>
  <si>
    <t>Monitorování výtahovové techniky</t>
  </si>
  <si>
    <t>Areál</t>
  </si>
  <si>
    <t>IL-162</t>
  </si>
  <si>
    <t>4.2.69.</t>
  </si>
  <si>
    <t>Služební výtahy-ovládání zam.kartami</t>
  </si>
  <si>
    <t>IL-163</t>
  </si>
  <si>
    <t>4.2.77.</t>
  </si>
  <si>
    <r>
      <t xml:space="preserve">Chlazení UPS,elektrorozvodna J2 - </t>
    </r>
    <r>
      <rPr>
        <b/>
        <sz val="9"/>
        <color indexed="8"/>
        <rFont val="Tahoma"/>
        <family val="2"/>
        <charset val="238"/>
      </rPr>
      <t>bud. J</t>
    </r>
  </si>
  <si>
    <t>IL-171</t>
  </si>
  <si>
    <t>4.2.82.</t>
  </si>
  <si>
    <t xml:space="preserve">Rozmetadlo na hnojvo (posypová sůl) </t>
  </si>
  <si>
    <t>OPS</t>
  </si>
  <si>
    <t>DOPR</t>
  </si>
  <si>
    <t>IL-176</t>
  </si>
  <si>
    <t>4.2.88.</t>
  </si>
  <si>
    <t>Automat na regulační poplatky</t>
  </si>
  <si>
    <t>OFI</t>
  </si>
  <si>
    <t>IL-182</t>
  </si>
  <si>
    <t>4.2.89.</t>
  </si>
  <si>
    <t>Transformátor nový 630 kW</t>
  </si>
  <si>
    <t>OEVH</t>
  </si>
  <si>
    <t>TS1</t>
  </si>
  <si>
    <t>IL-183</t>
  </si>
  <si>
    <t>4.2.92.</t>
  </si>
  <si>
    <t>Štěpkovač</t>
  </si>
  <si>
    <t>IL-186</t>
  </si>
  <si>
    <t>4.2.93.</t>
  </si>
  <si>
    <t xml:space="preserve">Rozšiřující XL set k lehátku do sanitky </t>
  </si>
  <si>
    <t>UHTS</t>
  </si>
  <si>
    <t>IL-187</t>
  </si>
  <si>
    <t>4.2.95.</t>
  </si>
  <si>
    <t>Logo světelné FN na budově HOK</t>
  </si>
  <si>
    <t>MARK</t>
  </si>
  <si>
    <t>IL-189</t>
  </si>
  <si>
    <t>4.2.96.</t>
  </si>
  <si>
    <t>Větrání trafostanice TS1</t>
  </si>
  <si>
    <t>IL-190</t>
  </si>
  <si>
    <t>4.2.98.</t>
  </si>
  <si>
    <t>PD rekonstrukce osvětlení v budově UZQ</t>
  </si>
  <si>
    <t>IL-192</t>
  </si>
  <si>
    <t>4.2.99.</t>
  </si>
  <si>
    <t>Úpravy technického dispečinku</t>
  </si>
  <si>
    <t>IL-193</t>
  </si>
  <si>
    <t>4.2.100.</t>
  </si>
  <si>
    <t>Klimatizace vyšetřoven s ultrazvukovým přístrojem bud.C</t>
  </si>
  <si>
    <t>PORGYN</t>
  </si>
  <si>
    <t>IL-194</t>
  </si>
  <si>
    <t>4.2.101.</t>
  </si>
  <si>
    <t>Větrání budova L - tkáňová banka</t>
  </si>
  <si>
    <t>IL-195</t>
  </si>
  <si>
    <t>4.2.103.</t>
  </si>
  <si>
    <t>Vozík pojízdný zavážecí pro konvektomaty - převod z položky 4.2.85</t>
  </si>
  <si>
    <t>4.2.104.</t>
  </si>
  <si>
    <t>Chlazení vyšetřovan na budově M2</t>
  </si>
  <si>
    <t>4.2.105.</t>
  </si>
  <si>
    <t>Chladící jednotka pro 2 chir ambulanci</t>
  </si>
  <si>
    <t>2CHIR</t>
  </si>
  <si>
    <t>4.3.</t>
  </si>
  <si>
    <t>OBN  - Dlouhodobé investice</t>
  </si>
  <si>
    <t>4.3.1.</t>
  </si>
  <si>
    <t>Vjezdový závorový systém - rezervace 6 mil. Kč</t>
  </si>
  <si>
    <t>EN</t>
  </si>
  <si>
    <t>PROVOZ</t>
  </si>
  <si>
    <t>4.3.3.</t>
  </si>
  <si>
    <t>J3 - Úpravy velínů, vstupu a imob. WC</t>
  </si>
  <si>
    <t xml:space="preserve"> cena z Dod .č1</t>
  </si>
  <si>
    <t>4.3.6.</t>
  </si>
  <si>
    <t>WK - celková rekonstrukce TS1</t>
  </si>
  <si>
    <t>4.3.7.</t>
  </si>
  <si>
    <r>
      <t xml:space="preserve">Dávkovací zařízení </t>
    </r>
    <r>
      <rPr>
        <sz val="9"/>
        <rFont val="Tahoma"/>
        <family val="2"/>
        <charset val="238"/>
      </rPr>
      <t xml:space="preserve">  biocidu- na 2018 1. mil. Kč</t>
    </r>
  </si>
  <si>
    <t>OBN OVH</t>
  </si>
  <si>
    <t>OVH</t>
  </si>
  <si>
    <t>4.3.8.</t>
  </si>
  <si>
    <t>Vybudování unifikovaných shromaždišť odpadů</t>
  </si>
  <si>
    <t>OBN EKOL</t>
  </si>
  <si>
    <t>EKOL</t>
  </si>
  <si>
    <t>Celkem infrastruktura</t>
  </si>
  <si>
    <t>Celkem zdravotechnika</t>
  </si>
  <si>
    <t>Celkem IT</t>
  </si>
  <si>
    <t>Celkem OBN</t>
  </si>
  <si>
    <t>Celkem vše</t>
  </si>
  <si>
    <t>křížová kontrola</t>
  </si>
  <si>
    <t>A.1</t>
  </si>
  <si>
    <t>Vlastní zdroje celkem:</t>
  </si>
  <si>
    <t>Zdroje</t>
  </si>
  <si>
    <t>Použitelné vlastní investiční zdroje pro rok 2018</t>
  </si>
  <si>
    <t xml:space="preserve">IN </t>
  </si>
  <si>
    <t>1.1.</t>
  </si>
  <si>
    <t>IN - Převod rozpracovaných investic</t>
  </si>
  <si>
    <t>jen VZ</t>
  </si>
  <si>
    <t>Zdravotní technika - převod rozprac. Investic</t>
  </si>
  <si>
    <t>Informační technologie</t>
  </si>
  <si>
    <t>UIT - Převod rozpracované investice</t>
  </si>
  <si>
    <t>OBN  - ostatní investice</t>
  </si>
  <si>
    <t>6.</t>
  </si>
  <si>
    <t>Investiční program dlouhodobý</t>
  </si>
  <si>
    <t>Rekonstrukce hlavní budovy Franz Josef (9765)</t>
  </si>
  <si>
    <t>Čerpání celkem</t>
  </si>
  <si>
    <t>Limit FRM</t>
  </si>
  <si>
    <t>REZERVA</t>
  </si>
  <si>
    <t>Predikce roku 2019</t>
  </si>
  <si>
    <t>příděl z HV r. 2018 - FRM</t>
  </si>
  <si>
    <t>Odpisy - dle odpisového plánu podle roku 2018</t>
  </si>
  <si>
    <t>neuhrazené položky z 2018 - kap. 2.1, 2.2. a 2.3.</t>
  </si>
  <si>
    <t>SPETCT kamera pro KNM</t>
  </si>
  <si>
    <t>OBN  - ostatní investice - rozpracované položky</t>
  </si>
  <si>
    <t>OBN  - ostatní investice - nové položky</t>
  </si>
  <si>
    <t>OBN  - ostatní investice - dlouhodobé, rozpracované položky</t>
  </si>
  <si>
    <t>Úspora  - rezerva z roku 2018 ( 25 mil. )</t>
  </si>
  <si>
    <t xml:space="preserve">rezerva Franc Jozef ( 340 mil.) </t>
  </si>
  <si>
    <t>IN -Nové stavební investice</t>
  </si>
  <si>
    <t>IN - dlouhodobé investice</t>
  </si>
  <si>
    <t>Suma celkem  - převody</t>
  </si>
  <si>
    <t xml:space="preserve">Lineární urychlovače </t>
  </si>
  <si>
    <t>Stav FRM k 30.11.2018</t>
  </si>
  <si>
    <t>k 31.10.18</t>
  </si>
  <si>
    <t>nové a obnovované položky 2019</t>
  </si>
  <si>
    <t>Suma celkem - převody kapitoly 3.1. a 3.2.</t>
  </si>
  <si>
    <t>nové položky na rok 2019</t>
  </si>
  <si>
    <t>Suma celkem - převody kapitoly 4.1. a 4.2.</t>
  </si>
  <si>
    <t>Hodnota zůstatkových cen po demolicích</t>
  </si>
  <si>
    <t>po jednání z klinikami - ukončení životnosti původního přístroje</t>
  </si>
  <si>
    <t>1.1.10</t>
  </si>
  <si>
    <t xml:space="preserve">Potrubní pošta -  dokončení, převod z 2018 </t>
  </si>
  <si>
    <t xml:space="preserve">SÚ vchodové části budovy D1 </t>
  </si>
  <si>
    <t>Napojení areálu Hněvotínská -  navýšení na 2019</t>
  </si>
  <si>
    <t>PD na lůžkový trakt PLIC ???</t>
  </si>
  <si>
    <t>55 mil.?</t>
  </si>
  <si>
    <t>PD JIRP - 2019 ?</t>
  </si>
  <si>
    <t>2.2.90.</t>
  </si>
  <si>
    <t>Monitor transportní</t>
  </si>
  <si>
    <t>UIT - nové položky 2019</t>
  </si>
  <si>
    <t>UIT - dlouhodobé investice</t>
  </si>
  <si>
    <t>parkoviště</t>
  </si>
  <si>
    <t>rekonstrukce DK JIRP</t>
  </si>
  <si>
    <t>páteřní komunikace</t>
  </si>
  <si>
    <t>8 mil.</t>
  </si>
  <si>
    <t>57/</t>
  </si>
  <si>
    <t>HV 2018 do rezervy na FJ</t>
  </si>
  <si>
    <t>fa 22/73</t>
  </si>
  <si>
    <t>fa 22/74</t>
  </si>
  <si>
    <t>fa 21/45</t>
  </si>
  <si>
    <t>4.2.34.</t>
  </si>
  <si>
    <t>fa 24/50</t>
  </si>
  <si>
    <t>fa 24/51</t>
  </si>
  <si>
    <t>vysoutěženo</t>
  </si>
  <si>
    <t>Suma celkem  - převody kapitoly 1.1. a 1.2. + pozastávky</t>
  </si>
  <si>
    <t>ambulance HOK navýšení na rok 2019</t>
  </si>
  <si>
    <t>napojení areálu hněvotínská navýšení na rok 2019</t>
  </si>
  <si>
    <t>SW pro tkáňovou banku</t>
  </si>
  <si>
    <t>nové položky na 2019</t>
  </si>
  <si>
    <t>na 2019</t>
  </si>
  <si>
    <t>2.2.93.</t>
  </si>
  <si>
    <t>Vyplachovač podložních mís</t>
  </si>
  <si>
    <t>Fa 22/78</t>
  </si>
  <si>
    <t>fa 24/54</t>
  </si>
  <si>
    <t>fa 24/52</t>
  </si>
  <si>
    <t>8,150 mil.</t>
  </si>
  <si>
    <t>4.2.106.</t>
  </si>
  <si>
    <t>Chladící bosy pro patologii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</si>
</sst>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i/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trike/>
      <sz val="9"/>
      <color rgb="FFFF0000"/>
      <name val="Tahoma"/>
      <family val="2"/>
      <charset val="238"/>
    </font>
    <font>
      <strike/>
      <sz val="9"/>
      <color indexed="8"/>
      <name val="Tahoma"/>
      <family val="2"/>
      <charset val="238"/>
    </font>
    <font>
      <strike/>
      <sz val="9"/>
      <name val="Tahoma"/>
      <family val="2"/>
      <charset val="238"/>
    </font>
    <font>
      <b/>
      <strike/>
      <sz val="9"/>
      <name val="Tahoma"/>
      <family val="2"/>
      <charset val="238"/>
    </font>
    <font>
      <sz val="10"/>
      <color rgb="FFFF0000"/>
      <name val="Arial CE"/>
      <charset val="238"/>
    </font>
    <font>
      <sz val="9"/>
      <color indexed="8"/>
      <name val="Tahoma"/>
      <family val="2"/>
      <charset val="238"/>
    </font>
    <font>
      <strike/>
      <sz val="9"/>
      <color theme="1"/>
      <name val="Tahoma"/>
      <family val="2"/>
      <charset val="238"/>
    </font>
    <font>
      <strike/>
      <sz val="10"/>
      <name val="Tahoma"/>
      <family val="2"/>
      <charset val="238"/>
    </font>
    <font>
      <strike/>
      <sz val="9"/>
      <color rgb="FFFF0000"/>
      <name val="Tahoma"/>
      <family val="2"/>
      <charset val="238"/>
    </font>
    <font>
      <b/>
      <strike/>
      <sz val="11"/>
      <color rgb="FFFF0000"/>
      <name val="Cambria"/>
      <family val="1"/>
      <charset val="238"/>
    </font>
    <font>
      <strike/>
      <sz val="9"/>
      <name val="Cambria"/>
      <family val="1"/>
      <charset val="238"/>
    </font>
    <font>
      <strike/>
      <sz val="9"/>
      <color theme="1"/>
      <name val="Cambria"/>
      <family val="1"/>
      <charset val="238"/>
    </font>
    <font>
      <b/>
      <strike/>
      <sz val="9"/>
      <name val="Cambria"/>
      <family val="1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trike/>
      <sz val="9"/>
      <color rgb="FFFF0000"/>
      <name val="Cambria"/>
      <family val="1"/>
      <charset val="238"/>
    </font>
    <font>
      <sz val="9"/>
      <color theme="1"/>
      <name val="Arial"/>
      <family val="2"/>
      <charset val="238"/>
    </font>
    <font>
      <strike/>
      <sz val="10"/>
      <name val="Cambria"/>
      <family val="1"/>
      <charset val="238"/>
    </font>
    <font>
      <sz val="9"/>
      <name val="Calibri"/>
      <family val="2"/>
      <charset val="238"/>
      <scheme val="minor"/>
    </font>
    <font>
      <sz val="9"/>
      <name val="Arial CE"/>
      <charset val="238"/>
    </font>
    <font>
      <b/>
      <sz val="9"/>
      <color rgb="FFFF0000"/>
      <name val="Tahoma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Tahoma"/>
      <family val="2"/>
      <charset val="238"/>
    </font>
    <font>
      <b/>
      <sz val="10"/>
      <color rgb="FFFF0000"/>
      <name val="Arial CE"/>
      <charset val="238"/>
    </font>
    <font>
      <b/>
      <sz val="9"/>
      <color indexed="8"/>
      <name val="Tahoma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theme="3" tint="0.39997558519241921"/>
      <name val="Arial"/>
      <family val="2"/>
      <charset val="238"/>
    </font>
    <font>
      <sz val="9"/>
      <color rgb="FF000000"/>
      <name val="Tahoma"/>
      <family val="2"/>
      <charset val="238"/>
    </font>
    <font>
      <i/>
      <sz val="10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E1D2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710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0" xfId="0" applyFill="1"/>
    <xf numFmtId="3" fontId="3" fillId="2" borderId="2" xfId="0" applyNumberFormat="1" applyFont="1" applyFill="1" applyBorder="1" applyAlignment="1">
      <alignment horizontal="center"/>
    </xf>
    <xf numFmtId="0" fontId="3" fillId="3" borderId="4" xfId="0" applyFont="1" applyFill="1" applyBorder="1"/>
    <xf numFmtId="0" fontId="3" fillId="3" borderId="5" xfId="0" applyFont="1" applyFill="1" applyBorder="1"/>
    <xf numFmtId="3" fontId="3" fillId="3" borderId="5" xfId="0" applyNumberFormat="1" applyFont="1" applyFill="1" applyBorder="1"/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4" borderId="4" xfId="0" applyFont="1" applyFill="1" applyBorder="1"/>
    <xf numFmtId="0" fontId="3" fillId="4" borderId="5" xfId="0" applyFont="1" applyFill="1" applyBorder="1"/>
    <xf numFmtId="3" fontId="3" fillId="4" borderId="5" xfId="0" applyNumberFormat="1" applyFont="1" applyFill="1" applyBorder="1"/>
    <xf numFmtId="3" fontId="3" fillId="4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49" fontId="4" fillId="5" borderId="7" xfId="0" applyNumberFormat="1" applyFont="1" applyFill="1" applyBorder="1"/>
    <xf numFmtId="0" fontId="5" fillId="5" borderId="8" xfId="0" applyFont="1" applyFill="1" applyBorder="1" applyAlignment="1">
      <alignment wrapText="1"/>
    </xf>
    <xf numFmtId="0" fontId="3" fillId="6" borderId="9" xfId="0" applyFont="1" applyFill="1" applyBorder="1"/>
    <xf numFmtId="3" fontId="3" fillId="6" borderId="9" xfId="0" applyNumberFormat="1" applyFont="1" applyFill="1" applyBorder="1"/>
    <xf numFmtId="3" fontId="3" fillId="6" borderId="10" xfId="0" applyNumberFormat="1" applyFont="1" applyFill="1" applyBorder="1"/>
    <xf numFmtId="3" fontId="3" fillId="6" borderId="9" xfId="0" applyNumberFormat="1" applyFont="1" applyFill="1" applyBorder="1" applyAlignment="1">
      <alignment horizontal="center"/>
    </xf>
    <xf numFmtId="3" fontId="0" fillId="5" borderId="9" xfId="0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49" fontId="4" fillId="0" borderId="11" xfId="0" applyNumberFormat="1" applyFont="1" applyFill="1" applyBorder="1"/>
    <xf numFmtId="0" fontId="5" fillId="7" borderId="11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horizontal="center"/>
    </xf>
    <xf numFmtId="3" fontId="4" fillId="7" borderId="11" xfId="0" applyNumberFormat="1" applyFont="1" applyFill="1" applyBorder="1" applyAlignment="1">
      <alignment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49" fontId="4" fillId="5" borderId="13" xfId="0" applyNumberFormat="1" applyFont="1" applyFill="1" applyBorder="1"/>
    <xf numFmtId="0" fontId="5" fillId="5" borderId="14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/>
    </xf>
    <xf numFmtId="3" fontId="4" fillId="5" borderId="15" xfId="0" applyNumberFormat="1" applyFont="1" applyFill="1" applyBorder="1"/>
    <xf numFmtId="3" fontId="0" fillId="5" borderId="12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49" fontId="4" fillId="4" borderId="1" xfId="0" applyNumberFormat="1" applyFont="1" applyFill="1" applyBorder="1"/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3" fontId="4" fillId="4" borderId="2" xfId="0" applyNumberFormat="1" applyFont="1" applyFill="1" applyBorder="1"/>
    <xf numFmtId="0" fontId="0" fillId="4" borderId="2" xfId="0" applyFill="1" applyBorder="1"/>
    <xf numFmtId="3" fontId="3" fillId="4" borderId="2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49" fontId="4" fillId="8" borderId="16" xfId="0" applyNumberFormat="1" applyFont="1" applyFill="1" applyBorder="1"/>
    <xf numFmtId="0" fontId="5" fillId="6" borderId="14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5" xfId="0" applyNumberFormat="1" applyFont="1" applyBorder="1"/>
    <xf numFmtId="0" fontId="0" fillId="0" borderId="11" xfId="0" applyBorder="1"/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  <xf numFmtId="49" fontId="4" fillId="6" borderId="16" xfId="0" applyNumberFormat="1" applyFont="1" applyFill="1" applyBorder="1"/>
    <xf numFmtId="0" fontId="5" fillId="6" borderId="17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6" borderId="18" xfId="0" applyFont="1" applyFill="1" applyBorder="1" applyAlignment="1"/>
    <xf numFmtId="0" fontId="5" fillId="6" borderId="19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3" fontId="5" fillId="6" borderId="15" xfId="0" applyNumberFormat="1" applyFont="1" applyFill="1" applyBorder="1"/>
    <xf numFmtId="0" fontId="7" fillId="6" borderId="20" xfId="0" applyFont="1" applyFill="1" applyBorder="1" applyAlignment="1">
      <alignment wrapText="1"/>
    </xf>
    <xf numFmtId="3" fontId="5" fillId="6" borderId="21" xfId="0" applyNumberFormat="1" applyFont="1" applyFill="1" applyBorder="1"/>
    <xf numFmtId="49" fontId="4" fillId="9" borderId="22" xfId="0" applyNumberFormat="1" applyFont="1" applyFill="1" applyBorder="1"/>
    <xf numFmtId="0" fontId="7" fillId="9" borderId="7" xfId="0" applyFont="1" applyFill="1" applyBorder="1" applyAlignment="1">
      <alignment wrapText="1"/>
    </xf>
    <xf numFmtId="0" fontId="5" fillId="9" borderId="18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3" fontId="5" fillId="9" borderId="21" xfId="0" applyNumberFormat="1" applyFont="1" applyFill="1" applyBorder="1"/>
    <xf numFmtId="0" fontId="0" fillId="0" borderId="18" xfId="0" applyBorder="1"/>
    <xf numFmtId="3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24" xfId="0" applyFont="1" applyBorder="1"/>
    <xf numFmtId="0" fontId="5" fillId="0" borderId="25" xfId="0" applyFont="1" applyFill="1" applyBorder="1" applyAlignment="1">
      <alignment vertical="center" wrapText="1"/>
    </xf>
    <xf numFmtId="3" fontId="5" fillId="6" borderId="12" xfId="0" applyNumberFormat="1" applyFont="1" applyFill="1" applyBorder="1"/>
    <xf numFmtId="0" fontId="5" fillId="6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/>
    </xf>
    <xf numFmtId="3" fontId="5" fillId="0" borderId="11" xfId="0" applyNumberFormat="1" applyFont="1" applyFill="1" applyBorder="1"/>
    <xf numFmtId="0" fontId="4" fillId="0" borderId="17" xfId="0" applyFont="1" applyBorder="1"/>
    <xf numFmtId="0" fontId="5" fillId="6" borderId="26" xfId="0" applyFont="1" applyFill="1" applyBorder="1" applyAlignment="1">
      <alignment wrapText="1"/>
    </xf>
    <xf numFmtId="4" fontId="5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horizontal="center"/>
    </xf>
    <xf numFmtId="3" fontId="5" fillId="0" borderId="18" xfId="0" applyNumberFormat="1" applyFont="1" applyFill="1" applyBorder="1"/>
    <xf numFmtId="0" fontId="4" fillId="0" borderId="27" xfId="0" applyFont="1" applyBorder="1"/>
    <xf numFmtId="0" fontId="4" fillId="10" borderId="28" xfId="0" applyFont="1" applyFill="1" applyBorder="1"/>
    <xf numFmtId="0" fontId="5" fillId="6" borderId="11" xfId="0" applyFont="1" applyFill="1" applyBorder="1" applyAlignment="1">
      <alignment vertical="center" wrapText="1"/>
    </xf>
    <xf numFmtId="49" fontId="0" fillId="0" borderId="18" xfId="0" applyNumberFormat="1" applyBorder="1" applyAlignment="1">
      <alignment horizontal="center"/>
    </xf>
    <xf numFmtId="0" fontId="4" fillId="6" borderId="28" xfId="0" applyFont="1" applyFill="1" applyBorder="1"/>
    <xf numFmtId="0" fontId="5" fillId="5" borderId="11" xfId="0" applyFont="1" applyFill="1" applyBorder="1" applyAlignment="1">
      <alignment vertical="center" wrapText="1"/>
    </xf>
    <xf numFmtId="3" fontId="0" fillId="0" borderId="11" xfId="0" applyNumberFormat="1" applyBorder="1"/>
    <xf numFmtId="0" fontId="4" fillId="0" borderId="29" xfId="0" applyFont="1" applyBorder="1"/>
    <xf numFmtId="0" fontId="4" fillId="0" borderId="30" xfId="0" applyFont="1" applyBorder="1"/>
    <xf numFmtId="0" fontId="5" fillId="0" borderId="11" xfId="0" applyFont="1" applyBorder="1" applyAlignment="1">
      <alignment horizontal="center"/>
    </xf>
    <xf numFmtId="0" fontId="4" fillId="0" borderId="28" xfId="0" applyFont="1" applyBorder="1"/>
    <xf numFmtId="0" fontId="3" fillId="0" borderId="0" xfId="0" applyFont="1"/>
    <xf numFmtId="0" fontId="4" fillId="6" borderId="29" xfId="0" applyFont="1" applyFill="1" applyBorder="1"/>
    <xf numFmtId="0" fontId="4" fillId="6" borderId="0" xfId="0" applyFont="1" applyFill="1" applyBorder="1"/>
    <xf numFmtId="0" fontId="0" fillId="0" borderId="19" xfId="0" applyBorder="1"/>
    <xf numFmtId="3" fontId="0" fillId="0" borderId="19" xfId="0" applyNumberFormat="1" applyBorder="1"/>
    <xf numFmtId="3" fontId="0" fillId="0" borderId="19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9" fillId="11" borderId="1" xfId="0" applyFont="1" applyFill="1" applyBorder="1"/>
    <xf numFmtId="0" fontId="9" fillId="11" borderId="2" xfId="0" applyFont="1" applyFill="1" applyBorder="1" applyAlignment="1">
      <alignment wrapText="1"/>
    </xf>
    <xf numFmtId="0" fontId="9" fillId="11" borderId="2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3" fontId="9" fillId="11" borderId="2" xfId="0" applyNumberFormat="1" applyFont="1" applyFill="1" applyBorder="1"/>
    <xf numFmtId="0" fontId="0" fillId="11" borderId="2" xfId="0" applyFill="1" applyBorder="1"/>
    <xf numFmtId="3" fontId="3" fillId="11" borderId="2" xfId="0" applyNumberFormat="1" applyFont="1" applyFill="1" applyBorder="1" applyAlignment="1">
      <alignment horizontal="center"/>
    </xf>
    <xf numFmtId="3" fontId="3" fillId="11" borderId="3" xfId="0" applyNumberFormat="1" applyFont="1" applyFill="1" applyBorder="1" applyAlignment="1">
      <alignment horizontal="center"/>
    </xf>
    <xf numFmtId="49" fontId="4" fillId="11" borderId="4" xfId="0" applyNumberFormat="1" applyFont="1" applyFill="1" applyBorder="1"/>
    <xf numFmtId="0" fontId="4" fillId="11" borderId="5" xfId="0" applyFont="1" applyFill="1" applyBorder="1" applyAlignment="1">
      <alignment wrapText="1"/>
    </xf>
    <xf numFmtId="0" fontId="4" fillId="11" borderId="5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3" fontId="4" fillId="11" borderId="5" xfId="0" applyNumberFormat="1" applyFont="1" applyFill="1" applyBorder="1"/>
    <xf numFmtId="0" fontId="0" fillId="11" borderId="19" xfId="0" applyFill="1" applyBorder="1"/>
    <xf numFmtId="3" fontId="3" fillId="11" borderId="5" xfId="0" applyNumberFormat="1" applyFont="1" applyFill="1" applyBorder="1" applyAlignment="1">
      <alignment horizontal="center"/>
    </xf>
    <xf numFmtId="3" fontId="3" fillId="11" borderId="6" xfId="0" applyNumberFormat="1" applyFont="1" applyFill="1" applyBorder="1" applyAlignment="1">
      <alignment horizontal="center"/>
    </xf>
    <xf numFmtId="49" fontId="11" fillId="8" borderId="31" xfId="0" applyNumberFormat="1" applyFont="1" applyFill="1" applyBorder="1"/>
    <xf numFmtId="0" fontId="12" fillId="0" borderId="32" xfId="0" applyFont="1" applyFill="1" applyBorder="1" applyAlignment="1">
      <alignment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3" fontId="14" fillId="0" borderId="23" xfId="0" applyNumberFormat="1" applyFont="1" applyBorder="1"/>
    <xf numFmtId="3" fontId="0" fillId="0" borderId="32" xfId="0" applyNumberFormat="1" applyBorder="1" applyAlignment="1">
      <alignment horizontal="center"/>
    </xf>
    <xf numFmtId="0" fontId="15" fillId="0" borderId="11" xfId="0" applyFont="1" applyBorder="1" applyAlignment="1">
      <alignment horizontal="center"/>
    </xf>
    <xf numFmtId="49" fontId="4" fillId="0" borderId="28" xfId="0" applyNumberFormat="1" applyFont="1" applyBorder="1"/>
    <xf numFmtId="0" fontId="16" fillId="12" borderId="11" xfId="0" applyFont="1" applyFill="1" applyBorder="1" applyAlignment="1">
      <alignment wrapText="1"/>
    </xf>
    <xf numFmtId="0" fontId="5" fillId="0" borderId="11" xfId="2" applyFont="1" applyFill="1" applyBorder="1" applyAlignment="1">
      <alignment horizontal="center" vertical="center" wrapText="1"/>
    </xf>
    <xf numFmtId="3" fontId="4" fillId="0" borderId="23" xfId="0" applyNumberFormat="1" applyFont="1" applyBorder="1"/>
    <xf numFmtId="4" fontId="5" fillId="0" borderId="11" xfId="0" applyNumberFormat="1" applyFont="1" applyFill="1" applyBorder="1"/>
    <xf numFmtId="49" fontId="4" fillId="8" borderId="28" xfId="0" applyNumberFormat="1" applyFont="1" applyFill="1" applyBorder="1"/>
    <xf numFmtId="0" fontId="16" fillId="6" borderId="11" xfId="0" applyFont="1" applyFill="1" applyBorder="1" applyAlignment="1">
      <alignment wrapText="1"/>
    </xf>
    <xf numFmtId="0" fontId="5" fillId="6" borderId="11" xfId="2" applyFont="1" applyFill="1" applyBorder="1" applyAlignment="1">
      <alignment horizontal="center" vertical="center" wrapText="1"/>
    </xf>
    <xf numFmtId="3" fontId="4" fillId="0" borderId="11" xfId="0" applyNumberFormat="1" applyFont="1" applyBorder="1"/>
    <xf numFmtId="49" fontId="4" fillId="6" borderId="33" xfId="0" applyNumberFormat="1" applyFont="1" applyFill="1" applyBorder="1"/>
    <xf numFmtId="0" fontId="5" fillId="6" borderId="7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3" fontId="4" fillId="0" borderId="8" xfId="0" applyNumberFormat="1" applyFont="1" applyFill="1" applyBorder="1"/>
    <xf numFmtId="49" fontId="4" fillId="6" borderId="28" xfId="0" applyNumberFormat="1" applyFont="1" applyFill="1" applyBorder="1"/>
    <xf numFmtId="0" fontId="5" fillId="6" borderId="11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center"/>
    </xf>
    <xf numFmtId="3" fontId="4" fillId="0" borderId="23" xfId="0" applyNumberFormat="1" applyFont="1" applyFill="1" applyBorder="1"/>
    <xf numFmtId="0" fontId="5" fillId="0" borderId="11" xfId="0" applyFont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9" fontId="11" fillId="6" borderId="31" xfId="0" applyNumberFormat="1" applyFont="1" applyFill="1" applyBorder="1"/>
    <xf numFmtId="0" fontId="13" fillId="0" borderId="11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4" fillId="0" borderId="21" xfId="0" applyNumberFormat="1" applyFont="1" applyFill="1" applyBorder="1"/>
    <xf numFmtId="49" fontId="4" fillId="6" borderId="31" xfId="0" applyNumberFormat="1" applyFont="1" applyFill="1" applyBorder="1"/>
    <xf numFmtId="0" fontId="5" fillId="0" borderId="11" xfId="0" applyFont="1" applyBorder="1" applyAlignment="1">
      <alignment horizontal="left"/>
    </xf>
    <xf numFmtId="3" fontId="4" fillId="0" borderId="21" xfId="0" applyNumberFormat="1" applyFont="1" applyFill="1" applyBorder="1"/>
    <xf numFmtId="49" fontId="4" fillId="8" borderId="31" xfId="0" applyNumberFormat="1" applyFont="1" applyFill="1" applyBorder="1"/>
    <xf numFmtId="0" fontId="5" fillId="9" borderId="32" xfId="0" applyFont="1" applyFill="1" applyBorder="1" applyAlignment="1">
      <alignment wrapText="1"/>
    </xf>
    <xf numFmtId="0" fontId="5" fillId="9" borderId="11" xfId="0" applyFont="1" applyFill="1" applyBorder="1" applyAlignment="1">
      <alignment horizontal="center"/>
    </xf>
    <xf numFmtId="3" fontId="4" fillId="9" borderId="23" xfId="0" applyNumberFormat="1" applyFont="1" applyFill="1" applyBorder="1"/>
    <xf numFmtId="49" fontId="11" fillId="7" borderId="22" xfId="0" applyNumberFormat="1" applyFont="1" applyFill="1" applyBorder="1"/>
    <xf numFmtId="0" fontId="13" fillId="7" borderId="32" xfId="0" applyFont="1" applyFill="1" applyBorder="1" applyAlignment="1">
      <alignment wrapText="1"/>
    </xf>
    <xf numFmtId="0" fontId="13" fillId="7" borderId="11" xfId="0" applyFont="1" applyFill="1" applyBorder="1" applyAlignment="1">
      <alignment horizontal="center"/>
    </xf>
    <xf numFmtId="3" fontId="14" fillId="7" borderId="23" xfId="0" applyNumberFormat="1" applyFont="1" applyFill="1" applyBorder="1"/>
    <xf numFmtId="0" fontId="5" fillId="6" borderId="32" xfId="0" applyFont="1" applyFill="1" applyBorder="1" applyAlignment="1">
      <alignment horizontal="left" wrapText="1"/>
    </xf>
    <xf numFmtId="0" fontId="5" fillId="6" borderId="18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3" fontId="4" fillId="6" borderId="23" xfId="0" applyNumberFormat="1" applyFont="1" applyFill="1" applyBorder="1"/>
    <xf numFmtId="0" fontId="13" fillId="6" borderId="34" xfId="0" applyFont="1" applyFill="1" applyBorder="1" applyAlignment="1">
      <alignment horizontal="left" wrapText="1"/>
    </xf>
    <xf numFmtId="0" fontId="13" fillId="6" borderId="18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3" fontId="14" fillId="6" borderId="23" xfId="0" applyNumberFormat="1" applyFont="1" applyFill="1" applyBorder="1"/>
    <xf numFmtId="0" fontId="10" fillId="0" borderId="18" xfId="0" applyFont="1" applyBorder="1" applyAlignment="1">
      <alignment horizontal="center"/>
    </xf>
    <xf numFmtId="3" fontId="4" fillId="0" borderId="35" xfId="0" applyNumberFormat="1" applyFont="1" applyFill="1" applyBorder="1"/>
    <xf numFmtId="0" fontId="5" fillId="6" borderId="34" xfId="0" applyFont="1" applyFill="1" applyBorder="1" applyAlignment="1">
      <alignment horizontal="left" wrapText="1"/>
    </xf>
    <xf numFmtId="0" fontId="4" fillId="8" borderId="33" xfId="0" applyFont="1" applyFill="1" applyBorder="1"/>
    <xf numFmtId="0" fontId="5" fillId="6" borderId="32" xfId="0" applyFont="1" applyFill="1" applyBorder="1" applyAlignment="1">
      <alignment wrapText="1"/>
    </xf>
    <xf numFmtId="49" fontId="4" fillId="6" borderId="29" xfId="0" applyNumberFormat="1" applyFont="1" applyFill="1" applyBorder="1"/>
    <xf numFmtId="3" fontId="5" fillId="6" borderId="11" xfId="0" applyNumberFormat="1" applyFont="1" applyFill="1" applyBorder="1"/>
    <xf numFmtId="49" fontId="4" fillId="11" borderId="1" xfId="0" applyNumberFormat="1" applyFont="1" applyFill="1" applyBorder="1"/>
    <xf numFmtId="0" fontId="4" fillId="11" borderId="2" xfId="0" applyFont="1" applyFill="1" applyBorder="1" applyAlignment="1">
      <alignment wrapText="1"/>
    </xf>
    <xf numFmtId="0" fontId="4" fillId="11" borderId="2" xfId="0" applyFont="1" applyFill="1" applyBorder="1" applyAlignment="1">
      <alignment horizontal="center"/>
    </xf>
    <xf numFmtId="3" fontId="4" fillId="11" borderId="2" xfId="0" applyNumberFormat="1" applyFont="1" applyFill="1" applyBorder="1"/>
    <xf numFmtId="0" fontId="0" fillId="11" borderId="36" xfId="0" applyFill="1" applyBorder="1"/>
    <xf numFmtId="3" fontId="3" fillId="11" borderId="37" xfId="0" applyNumberFormat="1" applyFont="1" applyFill="1" applyBorder="1" applyAlignment="1">
      <alignment horizontal="center"/>
    </xf>
    <xf numFmtId="3" fontId="3" fillId="11" borderId="38" xfId="0" applyNumberFormat="1" applyFont="1" applyFill="1" applyBorder="1" applyAlignment="1">
      <alignment horizontal="center"/>
    </xf>
    <xf numFmtId="49" fontId="4" fillId="13" borderId="22" xfId="0" applyNumberFormat="1" applyFont="1" applyFill="1" applyBorder="1"/>
    <xf numFmtId="3" fontId="7" fillId="0" borderId="11" xfId="0" applyNumberFormat="1" applyFont="1" applyBorder="1"/>
    <xf numFmtId="3" fontId="0" fillId="0" borderId="7" xfId="0" applyNumberFormat="1" applyBorder="1" applyAlignment="1">
      <alignment horizontal="center"/>
    </xf>
    <xf numFmtId="49" fontId="4" fillId="6" borderId="22" xfId="0" applyNumberFormat="1" applyFont="1" applyFill="1" applyBorder="1"/>
    <xf numFmtId="14" fontId="5" fillId="6" borderId="11" xfId="0" applyNumberFormat="1" applyFont="1" applyFill="1" applyBorder="1" applyAlignment="1">
      <alignment horizontal="center" wrapText="1"/>
    </xf>
    <xf numFmtId="49" fontId="4" fillId="6" borderId="39" xfId="0" applyNumberFormat="1" applyFont="1" applyFill="1" applyBorder="1"/>
    <xf numFmtId="49" fontId="11" fillId="6" borderId="22" xfId="0" applyNumberFormat="1" applyFont="1" applyFill="1" applyBorder="1"/>
    <xf numFmtId="0" fontId="19" fillId="6" borderId="11" xfId="0" applyFont="1" applyFill="1" applyBorder="1" applyAlignment="1">
      <alignment horizontal="left" wrapText="1"/>
    </xf>
    <xf numFmtId="0" fontId="19" fillId="6" borderId="11" xfId="2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3" fontId="11" fillId="0" borderId="21" xfId="0" applyNumberFormat="1" applyFont="1" applyFill="1" applyBorder="1"/>
    <xf numFmtId="49" fontId="20" fillId="6" borderId="22" xfId="0" applyNumberFormat="1" applyFont="1" applyFill="1" applyBorder="1"/>
    <xf numFmtId="0" fontId="21" fillId="6" borderId="11" xfId="1" applyNumberFormat="1" applyFont="1" applyFill="1" applyBorder="1" applyAlignment="1">
      <alignment horizontal="left" wrapText="1"/>
    </xf>
    <xf numFmtId="0" fontId="21" fillId="6" borderId="11" xfId="2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3" fontId="23" fillId="0" borderId="21" xfId="0" applyNumberFormat="1" applyFont="1" applyFill="1" applyBorder="1"/>
    <xf numFmtId="0" fontId="24" fillId="6" borderId="11" xfId="0" applyFont="1" applyFill="1" applyBorder="1" applyAlignment="1">
      <alignment horizontal="left" wrapText="1"/>
    </xf>
    <xf numFmtId="14" fontId="0" fillId="0" borderId="11" xfId="0" applyNumberFormat="1" applyBorder="1" applyAlignment="1">
      <alignment horizontal="center"/>
    </xf>
    <xf numFmtId="0" fontId="25" fillId="6" borderId="11" xfId="1" applyNumberFormat="1" applyFont="1" applyFill="1" applyBorder="1" applyAlignment="1">
      <alignment horizontal="left" wrapText="1"/>
    </xf>
    <xf numFmtId="0" fontId="25" fillId="6" borderId="11" xfId="0" applyFont="1" applyFill="1" applyBorder="1" applyAlignment="1">
      <alignment horizontal="left" wrapText="1"/>
    </xf>
    <xf numFmtId="49" fontId="20" fillId="6" borderId="31" xfId="0" applyNumberFormat="1" applyFont="1" applyFill="1" applyBorder="1"/>
    <xf numFmtId="0" fontId="21" fillId="6" borderId="18" xfId="0" applyFont="1" applyFill="1" applyBorder="1" applyAlignment="1">
      <alignment horizontal="left" wrapText="1"/>
    </xf>
    <xf numFmtId="3" fontId="23" fillId="0" borderId="23" xfId="0" applyNumberFormat="1" applyFont="1" applyFill="1" applyBorder="1"/>
    <xf numFmtId="49" fontId="4" fillId="6" borderId="40" xfId="0" applyNumberFormat="1" applyFont="1" applyFill="1" applyBorder="1"/>
    <xf numFmtId="0" fontId="25" fillId="6" borderId="41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6" borderId="12" xfId="2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/>
    </xf>
    <xf numFmtId="3" fontId="4" fillId="6" borderId="15" xfId="0" applyNumberFormat="1" applyFont="1" applyFill="1" applyBorder="1"/>
    <xf numFmtId="49" fontId="4" fillId="8" borderId="39" xfId="0" applyNumberFormat="1" applyFont="1" applyFill="1" applyBorder="1"/>
    <xf numFmtId="4" fontId="5" fillId="9" borderId="11" xfId="0" applyNumberFormat="1" applyFont="1" applyFill="1" applyBorder="1"/>
    <xf numFmtId="49" fontId="4" fillId="8" borderId="22" xfId="0" applyNumberFormat="1" applyFont="1" applyFill="1" applyBorder="1"/>
    <xf numFmtId="0" fontId="3" fillId="0" borderId="11" xfId="0" applyFont="1" applyBorder="1"/>
    <xf numFmtId="4" fontId="5" fillId="7" borderId="11" xfId="0" applyNumberFormat="1" applyFont="1" applyFill="1" applyBorder="1"/>
    <xf numFmtId="49" fontId="26" fillId="6" borderId="22" xfId="0" applyNumberFormat="1" applyFont="1" applyFill="1" applyBorder="1"/>
    <xf numFmtId="0" fontId="21" fillId="6" borderId="11" xfId="0" applyFont="1" applyFill="1" applyBorder="1" applyAlignment="1">
      <alignment horizontal="left" wrapText="1"/>
    </xf>
    <xf numFmtId="3" fontId="23" fillId="6" borderId="23" xfId="0" applyNumberFormat="1" applyFont="1" applyFill="1" applyBorder="1"/>
    <xf numFmtId="0" fontId="27" fillId="6" borderId="11" xfId="0" applyFont="1" applyFill="1" applyBorder="1" applyAlignment="1">
      <alignment horizontal="left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49" fontId="4" fillId="8" borderId="42" xfId="0" applyNumberFormat="1" applyFont="1" applyFill="1" applyBorder="1"/>
    <xf numFmtId="0" fontId="25" fillId="6" borderId="43" xfId="0" applyFont="1" applyFill="1" applyBorder="1" applyAlignment="1">
      <alignment horizontal="left" vertical="center" wrapText="1"/>
    </xf>
    <xf numFmtId="0" fontId="5" fillId="6" borderId="43" xfId="2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/>
    </xf>
    <xf numFmtId="0" fontId="25" fillId="6" borderId="43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left" vertical="center" wrapText="1"/>
    </xf>
    <xf numFmtId="0" fontId="5" fillId="9" borderId="12" xfId="2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/>
    </xf>
    <xf numFmtId="49" fontId="4" fillId="6" borderId="44" xfId="0" applyNumberFormat="1" applyFont="1" applyFill="1" applyBorder="1"/>
    <xf numFmtId="0" fontId="27" fillId="9" borderId="43" xfId="0" applyFont="1" applyFill="1" applyBorder="1" applyAlignment="1">
      <alignment horizontal="left" vertical="center" wrapText="1"/>
    </xf>
    <xf numFmtId="0" fontId="5" fillId="9" borderId="43" xfId="2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49" fontId="4" fillId="9" borderId="45" xfId="0" applyNumberFormat="1" applyFont="1" applyFill="1" applyBorder="1"/>
    <xf numFmtId="0" fontId="25" fillId="6" borderId="18" xfId="0" applyFont="1" applyFill="1" applyBorder="1" applyAlignment="1">
      <alignment horizontal="left" vertical="center" wrapText="1"/>
    </xf>
    <xf numFmtId="0" fontId="27" fillId="6" borderId="18" xfId="0" applyFont="1" applyFill="1" applyBorder="1" applyAlignment="1">
      <alignment horizontal="left" vertical="center" wrapText="1"/>
    </xf>
    <xf numFmtId="49" fontId="4" fillId="10" borderId="22" xfId="0" applyNumberFormat="1" applyFont="1" applyFill="1" applyBorder="1"/>
    <xf numFmtId="49" fontId="4" fillId="9" borderId="33" xfId="0" applyNumberFormat="1" applyFont="1" applyFill="1" applyBorder="1"/>
    <xf numFmtId="3" fontId="4" fillId="6" borderId="21" xfId="0" applyNumberFormat="1" applyFont="1" applyFill="1" applyBorder="1"/>
    <xf numFmtId="0" fontId="27" fillId="6" borderId="18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25" fillId="6" borderId="35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/>
    </xf>
    <xf numFmtId="0" fontId="5" fillId="6" borderId="11" xfId="0" applyFont="1" applyFill="1" applyBorder="1" applyAlignment="1">
      <alignment horizontal="left" vertical="center" wrapText="1"/>
    </xf>
    <xf numFmtId="3" fontId="4" fillId="0" borderId="21" xfId="0" applyNumberFormat="1" applyFont="1" applyFill="1" applyBorder="1" applyAlignment="1">
      <alignment horizontal="right"/>
    </xf>
    <xf numFmtId="0" fontId="22" fillId="6" borderId="18" xfId="0" applyFont="1" applyFill="1" applyBorder="1" applyAlignment="1">
      <alignment horizontal="left" vertical="center" wrapText="1"/>
    </xf>
    <xf numFmtId="0" fontId="22" fillId="6" borderId="35" xfId="0" applyFont="1" applyFill="1" applyBorder="1" applyAlignment="1">
      <alignment horizontal="center" vertical="center" wrapText="1"/>
    </xf>
    <xf numFmtId="3" fontId="23" fillId="6" borderId="46" xfId="0" applyNumberFormat="1" applyFont="1" applyFill="1" applyBorder="1" applyAlignment="1">
      <alignment horizontal="right"/>
    </xf>
    <xf numFmtId="4" fontId="5" fillId="7" borderId="19" xfId="0" applyNumberFormat="1" applyFont="1" applyFill="1" applyBorder="1"/>
    <xf numFmtId="3" fontId="0" fillId="0" borderId="27" xfId="0" applyNumberFormat="1" applyBorder="1" applyAlignment="1">
      <alignment horizontal="center"/>
    </xf>
    <xf numFmtId="0" fontId="7" fillId="6" borderId="18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left" vertical="center" wrapText="1"/>
    </xf>
    <xf numFmtId="0" fontId="5" fillId="9" borderId="11" xfId="2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/>
    </xf>
    <xf numFmtId="3" fontId="4" fillId="9" borderId="21" xfId="0" applyNumberFormat="1" applyFont="1" applyFill="1" applyBorder="1"/>
    <xf numFmtId="3" fontId="5" fillId="9" borderId="32" xfId="0" applyNumberFormat="1" applyFont="1" applyFill="1" applyBorder="1" applyAlignment="1">
      <alignment horizontal="left" vertical="center" wrapText="1"/>
    </xf>
    <xf numFmtId="49" fontId="4" fillId="10" borderId="31" xfId="0" applyNumberFormat="1" applyFont="1" applyFill="1" applyBorder="1"/>
    <xf numFmtId="3" fontId="5" fillId="7" borderId="32" xfId="0" applyNumberFormat="1" applyFont="1" applyFill="1" applyBorder="1" applyAlignment="1">
      <alignment horizontal="left" vertical="center" wrapText="1"/>
    </xf>
    <xf numFmtId="0" fontId="5" fillId="7" borderId="11" xfId="2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 vertical="center" wrapText="1"/>
    </xf>
    <xf numFmtId="3" fontId="4" fillId="7" borderId="21" xfId="0" applyNumberFormat="1" applyFont="1" applyFill="1" applyBorder="1"/>
    <xf numFmtId="49" fontId="4" fillId="7" borderId="33" xfId="0" applyNumberFormat="1" applyFont="1" applyFill="1" applyBorder="1"/>
    <xf numFmtId="3" fontId="5" fillId="7" borderId="7" xfId="0" applyNumberFormat="1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center"/>
    </xf>
    <xf numFmtId="0" fontId="27" fillId="7" borderId="8" xfId="0" applyFont="1" applyFill="1" applyBorder="1" applyAlignment="1">
      <alignment horizontal="center" vertical="center" wrapText="1"/>
    </xf>
    <xf numFmtId="3" fontId="4" fillId="7" borderId="15" xfId="0" applyNumberFormat="1" applyFont="1" applyFill="1" applyBorder="1"/>
    <xf numFmtId="49" fontId="4" fillId="7" borderId="31" xfId="0" applyNumberFormat="1" applyFont="1" applyFill="1" applyBorder="1"/>
    <xf numFmtId="49" fontId="4" fillId="7" borderId="11" xfId="0" applyNumberFormat="1" applyFont="1" applyFill="1" applyBorder="1"/>
    <xf numFmtId="0" fontId="7" fillId="7" borderId="17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center"/>
    </xf>
    <xf numFmtId="0" fontId="27" fillId="7" borderId="26" xfId="0" applyFont="1" applyFill="1" applyBorder="1" applyAlignment="1">
      <alignment horizontal="center" vertical="center" wrapText="1"/>
    </xf>
    <xf numFmtId="3" fontId="4" fillId="7" borderId="11" xfId="0" applyNumberFormat="1" applyFont="1" applyFill="1" applyBorder="1"/>
    <xf numFmtId="4" fontId="5" fillId="7" borderId="17" xfId="0" applyNumberFormat="1" applyFont="1" applyFill="1" applyBorder="1"/>
    <xf numFmtId="0" fontId="7" fillId="6" borderId="47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left"/>
    </xf>
    <xf numFmtId="3" fontId="7" fillId="6" borderId="11" xfId="0" applyNumberFormat="1" applyFont="1" applyFill="1" applyBorder="1"/>
    <xf numFmtId="3" fontId="3" fillId="0" borderId="12" xfId="0" applyNumberFormat="1" applyFont="1" applyBorder="1" applyAlignment="1">
      <alignment horizontal="center"/>
    </xf>
    <xf numFmtId="0" fontId="25" fillId="6" borderId="11" xfId="1" applyNumberFormat="1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3" fontId="5" fillId="0" borderId="11" xfId="0" applyNumberFormat="1" applyFont="1" applyBorder="1"/>
    <xf numFmtId="0" fontId="25" fillId="6" borderId="23" xfId="0" applyFont="1" applyFill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25" fillId="6" borderId="34" xfId="0" applyFont="1" applyFill="1" applyBorder="1" applyAlignment="1">
      <alignment horizontal="left"/>
    </xf>
    <xf numFmtId="49" fontId="4" fillId="10" borderId="16" xfId="0" applyNumberFormat="1" applyFont="1" applyFill="1" applyBorder="1"/>
    <xf numFmtId="3" fontId="7" fillId="9" borderId="11" xfId="0" applyNumberFormat="1" applyFont="1" applyFill="1" applyBorder="1"/>
    <xf numFmtId="0" fontId="25" fillId="6" borderId="11" xfId="0" applyFont="1" applyFill="1" applyBorder="1" applyAlignment="1">
      <alignment horizontal="left"/>
    </xf>
    <xf numFmtId="164" fontId="0" fillId="6" borderId="11" xfId="0" applyNumberFormat="1" applyFill="1" applyBorder="1"/>
    <xf numFmtId="49" fontId="20" fillId="6" borderId="16" xfId="0" applyNumberFormat="1" applyFont="1" applyFill="1" applyBorder="1"/>
    <xf numFmtId="0" fontId="21" fillId="6" borderId="11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49" fontId="4" fillId="8" borderId="33" xfId="0" applyNumberFormat="1" applyFont="1" applyFill="1" applyBorder="1"/>
    <xf numFmtId="0" fontId="5" fillId="9" borderId="41" xfId="0" applyFont="1" applyFill="1" applyBorder="1"/>
    <xf numFmtId="0" fontId="10" fillId="9" borderId="11" xfId="0" applyFont="1" applyFill="1" applyBorder="1" applyAlignment="1">
      <alignment horizontal="center"/>
    </xf>
    <xf numFmtId="49" fontId="4" fillId="10" borderId="33" xfId="0" applyNumberFormat="1" applyFont="1" applyFill="1" applyBorder="1"/>
    <xf numFmtId="0" fontId="5" fillId="9" borderId="34" xfId="0" applyFont="1" applyFill="1" applyBorder="1"/>
    <xf numFmtId="49" fontId="4" fillId="9" borderId="31" xfId="0" applyNumberFormat="1" applyFont="1" applyFill="1" applyBorder="1"/>
    <xf numFmtId="0" fontId="10" fillId="9" borderId="23" xfId="0" applyFont="1" applyFill="1" applyBorder="1" applyAlignment="1">
      <alignment horizontal="center"/>
    </xf>
    <xf numFmtId="0" fontId="5" fillId="13" borderId="34" xfId="0" applyFont="1" applyFill="1" applyBorder="1"/>
    <xf numFmtId="0" fontId="5" fillId="13" borderId="11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10" fillId="13" borderId="23" xfId="0" applyFont="1" applyFill="1" applyBorder="1" applyAlignment="1">
      <alignment horizontal="center"/>
    </xf>
    <xf numFmtId="3" fontId="4" fillId="13" borderId="21" xfId="0" applyNumberFormat="1" applyFont="1" applyFill="1" applyBorder="1"/>
    <xf numFmtId="0" fontId="5" fillId="13" borderId="20" xfId="0" applyFont="1" applyFill="1" applyBorder="1" applyAlignment="1">
      <alignment horizontal="left" wrapText="1"/>
    </xf>
    <xf numFmtId="0" fontId="5" fillId="13" borderId="23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left" wrapText="1"/>
    </xf>
    <xf numFmtId="3" fontId="5" fillId="7" borderId="34" xfId="0" applyNumberFormat="1" applyFont="1" applyFill="1" applyBorder="1"/>
    <xf numFmtId="49" fontId="4" fillId="7" borderId="44" xfId="0" applyNumberFormat="1" applyFont="1" applyFill="1" applyBorder="1"/>
    <xf numFmtId="0" fontId="5" fillId="7" borderId="48" xfId="0" applyFont="1" applyFill="1" applyBorder="1" applyAlignment="1">
      <alignment horizontal="left" wrapText="1"/>
    </xf>
    <xf numFmtId="0" fontId="5" fillId="7" borderId="18" xfId="0" applyFont="1" applyFill="1" applyBorder="1" applyAlignment="1">
      <alignment horizontal="center"/>
    </xf>
    <xf numFmtId="3" fontId="5" fillId="7" borderId="47" xfId="0" applyNumberFormat="1" applyFont="1" applyFill="1" applyBorder="1"/>
    <xf numFmtId="49" fontId="4" fillId="7" borderId="22" xfId="0" applyNumberFormat="1" applyFont="1" applyFill="1" applyBorder="1"/>
    <xf numFmtId="0" fontId="5" fillId="7" borderId="19" xfId="0" applyFont="1" applyFill="1" applyBorder="1" applyAlignment="1">
      <alignment horizontal="center"/>
    </xf>
    <xf numFmtId="3" fontId="5" fillId="7" borderId="0" xfId="0" applyNumberFormat="1" applyFont="1" applyFill="1" applyBorder="1"/>
    <xf numFmtId="14" fontId="5" fillId="6" borderId="18" xfId="0" applyNumberFormat="1" applyFont="1" applyFill="1" applyBorder="1" applyAlignment="1">
      <alignment horizontal="center" wrapText="1"/>
    </xf>
    <xf numFmtId="49" fontId="4" fillId="15" borderId="22" xfId="0" applyNumberFormat="1" applyFont="1" applyFill="1" applyBorder="1"/>
    <xf numFmtId="0" fontId="5" fillId="15" borderId="7" xfId="0" applyFont="1" applyFill="1" applyBorder="1" applyAlignment="1">
      <alignment horizontal="left" wrapText="1"/>
    </xf>
    <xf numFmtId="0" fontId="5" fillId="15" borderId="1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10" fillId="15" borderId="11" xfId="0" applyFont="1" applyFill="1" applyBorder="1" applyAlignment="1">
      <alignment horizontal="center"/>
    </xf>
    <xf numFmtId="3" fontId="4" fillId="15" borderId="23" xfId="0" applyNumberFormat="1" applyFont="1" applyFill="1" applyBorder="1"/>
    <xf numFmtId="0" fontId="7" fillId="15" borderId="18" xfId="0" applyFont="1" applyFill="1" applyBorder="1" applyAlignment="1">
      <alignment horizontal="center"/>
    </xf>
    <xf numFmtId="0" fontId="10" fillId="15" borderId="18" xfId="0" applyFont="1" applyFill="1" applyBorder="1" applyAlignment="1">
      <alignment horizontal="center"/>
    </xf>
    <xf numFmtId="3" fontId="4" fillId="15" borderId="35" xfId="0" applyNumberFormat="1" applyFont="1" applyFill="1" applyBorder="1"/>
    <xf numFmtId="0" fontId="7" fillId="0" borderId="18" xfId="0" applyFont="1" applyBorder="1" applyAlignment="1">
      <alignment horizontal="center"/>
    </xf>
    <xf numFmtId="49" fontId="9" fillId="16" borderId="1" xfId="0" applyNumberFormat="1" applyFont="1" applyFill="1" applyBorder="1"/>
    <xf numFmtId="0" fontId="9" fillId="16" borderId="2" xfId="0" applyFont="1" applyFill="1" applyBorder="1" applyAlignment="1">
      <alignment wrapText="1"/>
    </xf>
    <xf numFmtId="0" fontId="9" fillId="16" borderId="2" xfId="0" applyFont="1" applyFill="1" applyBorder="1" applyAlignment="1">
      <alignment horizontal="center"/>
    </xf>
    <xf numFmtId="3" fontId="9" fillId="16" borderId="2" xfId="0" applyNumberFormat="1" applyFont="1" applyFill="1" applyBorder="1"/>
    <xf numFmtId="0" fontId="0" fillId="16" borderId="2" xfId="0" applyFill="1" applyBorder="1"/>
    <xf numFmtId="3" fontId="3" fillId="16" borderId="2" xfId="0" applyNumberFormat="1" applyFont="1" applyFill="1" applyBorder="1" applyAlignment="1">
      <alignment horizontal="center"/>
    </xf>
    <xf numFmtId="3" fontId="0" fillId="16" borderId="3" xfId="0" applyNumberFormat="1" applyFill="1" applyBorder="1" applyAlignment="1">
      <alignment horizontal="center"/>
    </xf>
    <xf numFmtId="49" fontId="4" fillId="16" borderId="1" xfId="0" applyNumberFormat="1" applyFont="1" applyFill="1" applyBorder="1"/>
    <xf numFmtId="0" fontId="4" fillId="16" borderId="2" xfId="0" applyFont="1" applyFill="1" applyBorder="1" applyAlignment="1">
      <alignment wrapText="1"/>
    </xf>
    <xf numFmtId="0" fontId="4" fillId="16" borderId="2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3" fontId="4" fillId="16" borderId="2" xfId="0" applyNumberFormat="1" applyFont="1" applyFill="1" applyBorder="1"/>
    <xf numFmtId="3" fontId="0" fillId="16" borderId="2" xfId="0" applyNumberFormat="1" applyFill="1" applyBorder="1" applyAlignment="1">
      <alignment horizontal="center"/>
    </xf>
    <xf numFmtId="49" fontId="4" fillId="8" borderId="11" xfId="0" applyNumberFormat="1" applyFont="1" applyFill="1" applyBorder="1"/>
    <xf numFmtId="0" fontId="5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wrapText="1"/>
    </xf>
    <xf numFmtId="3" fontId="4" fillId="0" borderId="11" xfId="0" applyNumberFormat="1" applyFont="1" applyFill="1" applyBorder="1"/>
    <xf numFmtId="0" fontId="5" fillId="0" borderId="32" xfId="0" applyNumberFormat="1" applyFont="1" applyFill="1" applyBorder="1" applyAlignment="1" applyProtection="1">
      <alignment vertical="center" wrapText="1"/>
    </xf>
    <xf numFmtId="0" fontId="5" fillId="0" borderId="11" xfId="0" applyFont="1" applyBorder="1" applyAlignment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/>
    </xf>
    <xf numFmtId="3" fontId="4" fillId="0" borderId="23" xfId="0" applyNumberFormat="1" applyFont="1" applyBorder="1" applyAlignment="1">
      <alignment vertical="center"/>
    </xf>
    <xf numFmtId="0" fontId="30" fillId="0" borderId="11" xfId="0" applyFont="1" applyBorder="1" applyAlignment="1">
      <alignment horizontal="center"/>
    </xf>
    <xf numFmtId="3" fontId="4" fillId="0" borderId="23" xfId="3" applyNumberFormat="1" applyFont="1" applyBorder="1" applyAlignment="1">
      <alignment vertical="center"/>
    </xf>
    <xf numFmtId="49" fontId="4" fillId="10" borderId="28" xfId="0" applyNumberFormat="1" applyFont="1" applyFill="1" applyBorder="1"/>
    <xf numFmtId="49" fontId="4" fillId="0" borderId="19" xfId="0" applyNumberFormat="1" applyFont="1" applyFill="1" applyBorder="1"/>
    <xf numFmtId="0" fontId="5" fillId="0" borderId="12" xfId="0" applyFont="1" applyFill="1" applyBorder="1" applyAlignment="1">
      <alignment wrapText="1"/>
    </xf>
    <xf numFmtId="0" fontId="5" fillId="0" borderId="19" xfId="0" applyFont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3" fontId="5" fillId="0" borderId="19" xfId="0" applyNumberFormat="1" applyFont="1" applyFill="1" applyBorder="1"/>
    <xf numFmtId="0" fontId="0" fillId="16" borderId="36" xfId="0" applyFill="1" applyBorder="1"/>
    <xf numFmtId="3" fontId="3" fillId="16" borderId="3" xfId="0" applyNumberFormat="1" applyFont="1" applyFill="1" applyBorder="1" applyAlignment="1">
      <alignment horizontal="center"/>
    </xf>
    <xf numFmtId="49" fontId="4" fillId="6" borderId="49" xfId="0" applyNumberFormat="1" applyFont="1" applyFill="1" applyBorder="1"/>
    <xf numFmtId="0" fontId="5" fillId="6" borderId="32" xfId="0" applyNumberFormat="1" applyFont="1" applyFill="1" applyBorder="1" applyAlignment="1" applyProtection="1">
      <alignment vertical="center" wrapText="1"/>
    </xf>
    <xf numFmtId="0" fontId="5" fillId="6" borderId="7" xfId="0" applyNumberFormat="1" applyFont="1" applyFill="1" applyBorder="1" applyAlignment="1" applyProtection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4" fillId="0" borderId="8" xfId="3" applyNumberFormat="1" applyFont="1" applyBorder="1" applyAlignment="1">
      <alignment vertical="center"/>
    </xf>
    <xf numFmtId="3" fontId="30" fillId="0" borderId="11" xfId="3" applyNumberFormat="1" applyFont="1" applyBorder="1" applyAlignment="1">
      <alignment vertical="center"/>
    </xf>
    <xf numFmtId="0" fontId="5" fillId="7" borderId="32" xfId="0" applyNumberFormat="1" applyFont="1" applyFill="1" applyBorder="1" applyAlignment="1" applyProtection="1">
      <alignment vertical="center" wrapText="1"/>
    </xf>
    <xf numFmtId="3" fontId="30" fillId="0" borderId="11" xfId="0" applyNumberFormat="1" applyFont="1" applyBorder="1" applyAlignment="1">
      <alignment vertical="center"/>
    </xf>
    <xf numFmtId="0" fontId="5" fillId="7" borderId="20" xfId="0" applyNumberFormat="1" applyFont="1" applyFill="1" applyBorder="1" applyAlignment="1" applyProtection="1">
      <alignment vertical="center" wrapText="1"/>
    </xf>
    <xf numFmtId="49" fontId="4" fillId="7" borderId="40" xfId="0" applyNumberFormat="1" applyFont="1" applyFill="1" applyBorder="1"/>
    <xf numFmtId="0" fontId="5" fillId="9" borderId="32" xfId="0" applyNumberFormat="1" applyFont="1" applyFill="1" applyBorder="1" applyAlignment="1" applyProtection="1">
      <alignment vertical="center" wrapText="1"/>
    </xf>
    <xf numFmtId="0" fontId="5" fillId="7" borderId="14" xfId="0" applyFont="1" applyFill="1" applyBorder="1"/>
    <xf numFmtId="0" fontId="5" fillId="0" borderId="18" xfId="0" applyFont="1" applyBorder="1" applyAlignment="1">
      <alignment horizontal="center" vertical="center"/>
    </xf>
    <xf numFmtId="0" fontId="16" fillId="0" borderId="18" xfId="0" applyNumberFormat="1" applyFont="1" applyFill="1" applyBorder="1" applyAlignment="1" applyProtection="1">
      <alignment horizontal="center" vertical="center" wrapText="1"/>
    </xf>
    <xf numFmtId="0" fontId="30" fillId="0" borderId="18" xfId="0" applyFont="1" applyBorder="1" applyAlignment="1">
      <alignment horizontal="center"/>
    </xf>
    <xf numFmtId="3" fontId="4" fillId="0" borderId="35" xfId="3" applyNumberFormat="1" applyFont="1" applyBorder="1" applyAlignment="1">
      <alignment vertical="center"/>
    </xf>
    <xf numFmtId="3" fontId="30" fillId="0" borderId="18" xfId="3" applyNumberFormat="1" applyFont="1" applyBorder="1" applyAlignment="1">
      <alignment vertical="center"/>
    </xf>
    <xf numFmtId="49" fontId="4" fillId="16" borderId="38" xfId="0" applyNumberFormat="1" applyFont="1" applyFill="1" applyBorder="1"/>
    <xf numFmtId="0" fontId="4" fillId="16" borderId="50" xfId="0" applyFont="1" applyFill="1" applyBorder="1" applyAlignment="1">
      <alignment wrapText="1"/>
    </xf>
    <xf numFmtId="0" fontId="6" fillId="16" borderId="37" xfId="0" applyFont="1" applyFill="1" applyBorder="1" applyAlignment="1">
      <alignment horizontal="center"/>
    </xf>
    <xf numFmtId="3" fontId="4" fillId="16" borderId="37" xfId="0" applyNumberFormat="1" applyFont="1" applyFill="1" applyBorder="1"/>
    <xf numFmtId="3" fontId="3" fillId="16" borderId="51" xfId="0" applyNumberFormat="1" applyFont="1" applyFill="1" applyBorder="1" applyAlignment="1">
      <alignment horizontal="center"/>
    </xf>
    <xf numFmtId="3" fontId="3" fillId="16" borderId="52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 applyProtection="1">
      <alignment vertical="center" wrapText="1"/>
    </xf>
    <xf numFmtId="3" fontId="5" fillId="0" borderId="8" xfId="3" applyNumberFormat="1" applyFont="1" applyBorder="1" applyAlignment="1">
      <alignment vertical="center"/>
    </xf>
    <xf numFmtId="3" fontId="5" fillId="0" borderId="12" xfId="3" applyNumberFormat="1" applyFont="1" applyBorder="1" applyAlignment="1">
      <alignment vertical="center"/>
    </xf>
    <xf numFmtId="3" fontId="0" fillId="0" borderId="17" xfId="0" applyNumberFormat="1" applyBorder="1" applyAlignment="1">
      <alignment horizontal="center"/>
    </xf>
    <xf numFmtId="3" fontId="5" fillId="0" borderId="23" xfId="3" applyNumberFormat="1" applyFont="1" applyBorder="1" applyAlignment="1">
      <alignment vertical="center"/>
    </xf>
    <xf numFmtId="49" fontId="4" fillId="6" borderId="53" xfId="0" applyNumberFormat="1" applyFont="1" applyFill="1" applyBorder="1"/>
    <xf numFmtId="0" fontId="5" fillId="0" borderId="11" xfId="0" applyNumberFormat="1" applyFont="1" applyFill="1" applyBorder="1" applyAlignment="1" applyProtection="1">
      <alignment vertical="center" wrapText="1"/>
    </xf>
    <xf numFmtId="3" fontId="5" fillId="6" borderId="35" xfId="0" applyNumberFormat="1" applyFont="1" applyFill="1" applyBorder="1"/>
    <xf numFmtId="49" fontId="4" fillId="8" borderId="44" xfId="0" applyNumberFormat="1" applyFont="1" applyFill="1" applyBorder="1"/>
    <xf numFmtId="0" fontId="5" fillId="0" borderId="27" xfId="0" applyNumberFormat="1" applyFont="1" applyFill="1" applyBorder="1" applyAlignment="1" applyProtection="1">
      <alignment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49" fontId="9" fillId="17" borderId="1" xfId="0" applyNumberFormat="1" applyFont="1" applyFill="1" applyBorder="1"/>
    <xf numFmtId="0" fontId="32" fillId="17" borderId="2" xfId="0" applyFont="1" applyFill="1" applyBorder="1" applyAlignment="1">
      <alignment wrapText="1"/>
    </xf>
    <xf numFmtId="0" fontId="9" fillId="17" borderId="2" xfId="0" applyFont="1" applyFill="1" applyBorder="1" applyAlignment="1">
      <alignment horizontal="center"/>
    </xf>
    <xf numFmtId="3" fontId="9" fillId="17" borderId="51" xfId="0" applyNumberFormat="1" applyFont="1" applyFill="1" applyBorder="1"/>
    <xf numFmtId="0" fontId="0" fillId="17" borderId="2" xfId="0" applyFill="1" applyBorder="1"/>
    <xf numFmtId="3" fontId="3" fillId="17" borderId="2" xfId="0" applyNumberFormat="1" applyFont="1" applyFill="1" applyBorder="1" applyAlignment="1">
      <alignment horizontal="center"/>
    </xf>
    <xf numFmtId="3" fontId="2" fillId="17" borderId="3" xfId="0" applyNumberFormat="1" applyFont="1" applyFill="1" applyBorder="1" applyAlignment="1">
      <alignment horizontal="center"/>
    </xf>
    <xf numFmtId="49" fontId="4" fillId="17" borderId="1" xfId="0" applyNumberFormat="1" applyFont="1" applyFill="1" applyBorder="1"/>
    <xf numFmtId="0" fontId="4" fillId="17" borderId="2" xfId="0" applyFont="1" applyFill="1" applyBorder="1" applyAlignment="1">
      <alignment horizontal="center" vertical="top" wrapText="1"/>
    </xf>
    <xf numFmtId="0" fontId="4" fillId="17" borderId="2" xfId="0" applyFont="1" applyFill="1" applyBorder="1" applyAlignment="1">
      <alignment horizontal="center"/>
    </xf>
    <xf numFmtId="3" fontId="4" fillId="17" borderId="2" xfId="0" applyNumberFormat="1" applyFont="1" applyFill="1" applyBorder="1" applyAlignment="1">
      <alignment horizontal="right"/>
    </xf>
    <xf numFmtId="3" fontId="3" fillId="17" borderId="3" xfId="0" applyNumberFormat="1" applyFont="1" applyFill="1" applyBorder="1" applyAlignment="1">
      <alignment horizontal="center"/>
    </xf>
    <xf numFmtId="49" fontId="4" fillId="10" borderId="49" xfId="0" applyNumberFormat="1" applyFont="1" applyFill="1" applyBorder="1"/>
    <xf numFmtId="0" fontId="5" fillId="7" borderId="54" xfId="0" applyFont="1" applyFill="1" applyBorder="1" applyAlignment="1">
      <alignment horizontal="left" vertical="top" wrapText="1"/>
    </xf>
    <xf numFmtId="0" fontId="5" fillId="7" borderId="9" xfId="0" applyFont="1" applyFill="1" applyBorder="1" applyAlignment="1">
      <alignment horizontal="center" vertical="top" wrapText="1"/>
    </xf>
    <xf numFmtId="0" fontId="5" fillId="9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3" fontId="4" fillId="7" borderId="55" xfId="0" applyNumberFormat="1" applyFont="1" applyFill="1" applyBorder="1"/>
    <xf numFmtId="0" fontId="0" fillId="0" borderId="56" xfId="0" applyBorder="1" applyAlignment="1">
      <alignment horizontal="center"/>
    </xf>
    <xf numFmtId="49" fontId="4" fillId="18" borderId="22" xfId="0" applyNumberFormat="1" applyFont="1" applyFill="1" applyBorder="1"/>
    <xf numFmtId="0" fontId="5" fillId="6" borderId="2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right"/>
    </xf>
    <xf numFmtId="0" fontId="0" fillId="0" borderId="57" xfId="0" applyBorder="1" applyAlignment="1">
      <alignment horizontal="center"/>
    </xf>
    <xf numFmtId="0" fontId="5" fillId="7" borderId="20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horizontal="center" vertical="top" wrapText="1"/>
    </xf>
    <xf numFmtId="0" fontId="5" fillId="7" borderId="12" xfId="0" applyFont="1" applyFill="1" applyBorder="1" applyAlignment="1">
      <alignment horizontal="center"/>
    </xf>
    <xf numFmtId="49" fontId="4" fillId="18" borderId="31" xfId="0" applyNumberFormat="1" applyFont="1" applyFill="1" applyBorder="1"/>
    <xf numFmtId="0" fontId="5" fillId="7" borderId="32" xfId="0" applyFont="1" applyFill="1" applyBorder="1" applyAlignment="1">
      <alignment horizontal="left" vertical="top" wrapText="1"/>
    </xf>
    <xf numFmtId="0" fontId="5" fillId="6" borderId="34" xfId="0" applyFont="1" applyFill="1" applyBorder="1" applyAlignment="1">
      <alignment wrapText="1"/>
    </xf>
    <xf numFmtId="0" fontId="5" fillId="0" borderId="20" xfId="0" applyFont="1" applyBorder="1" applyAlignment="1">
      <alignment wrapText="1"/>
    </xf>
    <xf numFmtId="3" fontId="33" fillId="0" borderId="21" xfId="0" applyNumberFormat="1" applyFont="1" applyBorder="1" applyAlignment="1">
      <alignment horizontal="right"/>
    </xf>
    <xf numFmtId="3" fontId="34" fillId="0" borderId="11" xfId="0" applyNumberFormat="1" applyFont="1" applyBorder="1" applyAlignment="1">
      <alignment horizontal="center"/>
    </xf>
    <xf numFmtId="14" fontId="0" fillId="6" borderId="57" xfId="0" applyNumberFormat="1" applyFill="1" applyBorder="1" applyAlignment="1">
      <alignment horizontal="center"/>
    </xf>
    <xf numFmtId="0" fontId="5" fillId="0" borderId="34" xfId="0" applyFont="1" applyBorder="1" applyAlignment="1">
      <alignment wrapText="1"/>
    </xf>
    <xf numFmtId="3" fontId="34" fillId="0" borderId="18" xfId="0" applyNumberFormat="1" applyFont="1" applyBorder="1" applyAlignment="1">
      <alignment horizontal="center"/>
    </xf>
    <xf numFmtId="14" fontId="0" fillId="6" borderId="58" xfId="0" applyNumberFormat="1" applyFill="1" applyBorder="1" applyAlignment="1">
      <alignment horizontal="center"/>
    </xf>
    <xf numFmtId="0" fontId="5" fillId="6" borderId="14" xfId="0" applyFont="1" applyFill="1" applyBorder="1" applyAlignment="1">
      <alignment wrapText="1"/>
    </xf>
    <xf numFmtId="3" fontId="33" fillId="6" borderId="15" xfId="0" applyNumberFormat="1" applyFont="1" applyFill="1" applyBorder="1" applyAlignment="1">
      <alignment horizontal="right"/>
    </xf>
    <xf numFmtId="0" fontId="5" fillId="7" borderId="20" xfId="0" applyFont="1" applyFill="1" applyBorder="1" applyAlignment="1">
      <alignment wrapText="1"/>
    </xf>
    <xf numFmtId="0" fontId="5" fillId="7" borderId="11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/>
    </xf>
    <xf numFmtId="0" fontId="5" fillId="7" borderId="14" xfId="0" applyFont="1" applyFill="1" applyBorder="1" applyAlignment="1">
      <alignment wrapText="1"/>
    </xf>
    <xf numFmtId="3" fontId="33" fillId="7" borderId="59" xfId="0" applyNumberFormat="1" applyFont="1" applyFill="1" applyBorder="1" applyAlignment="1">
      <alignment horizontal="right"/>
    </xf>
    <xf numFmtId="0" fontId="5" fillId="7" borderId="34" xfId="0" applyFont="1" applyFill="1" applyBorder="1" applyAlignment="1">
      <alignment wrapText="1"/>
    </xf>
    <xf numFmtId="3" fontId="33" fillId="7" borderId="21" xfId="0" applyNumberFormat="1" applyFont="1" applyFill="1" applyBorder="1" applyAlignment="1">
      <alignment horizontal="right"/>
    </xf>
    <xf numFmtId="0" fontId="5" fillId="7" borderId="7" xfId="0" applyFont="1" applyFill="1" applyBorder="1" applyAlignment="1">
      <alignment wrapText="1"/>
    </xf>
    <xf numFmtId="49" fontId="4" fillId="17" borderId="38" xfId="0" applyNumberFormat="1" applyFont="1" applyFill="1" applyBorder="1"/>
    <xf numFmtId="0" fontId="32" fillId="17" borderId="51" xfId="0" applyFont="1" applyFill="1" applyBorder="1" applyAlignment="1">
      <alignment wrapText="1"/>
    </xf>
    <xf numFmtId="0" fontId="4" fillId="17" borderId="37" xfId="0" applyFont="1" applyFill="1" applyBorder="1" applyAlignment="1">
      <alignment horizontal="center"/>
    </xf>
    <xf numFmtId="3" fontId="4" fillId="17" borderId="60" xfId="0" applyNumberFormat="1" applyFont="1" applyFill="1" applyBorder="1"/>
    <xf numFmtId="3" fontId="4" fillId="17" borderId="61" xfId="0" applyNumberFormat="1" applyFont="1" applyFill="1" applyBorder="1" applyAlignment="1">
      <alignment horizontal="right"/>
    </xf>
    <xf numFmtId="3" fontId="2" fillId="17" borderId="1" xfId="0" applyNumberFormat="1" applyFont="1" applyFill="1" applyBorder="1" applyAlignment="1">
      <alignment horizontal="center"/>
    </xf>
    <xf numFmtId="3" fontId="2" fillId="17" borderId="2" xfId="0" applyNumberFormat="1" applyFont="1" applyFill="1" applyBorder="1" applyAlignment="1">
      <alignment horizontal="center"/>
    </xf>
    <xf numFmtId="49" fontId="4" fillId="8" borderId="62" xfId="0" applyNumberFormat="1" applyFont="1" applyFill="1" applyBorder="1"/>
    <xf numFmtId="0" fontId="5" fillId="9" borderId="7" xfId="0" applyFont="1" applyFill="1" applyBorder="1" applyAlignment="1">
      <alignment wrapText="1"/>
    </xf>
    <xf numFmtId="3" fontId="4" fillId="9" borderId="15" xfId="0" applyNumberFormat="1" applyFont="1" applyFill="1" applyBorder="1"/>
    <xf numFmtId="3" fontId="5" fillId="0" borderId="0" xfId="0" applyNumberFormat="1" applyFont="1" applyBorder="1"/>
    <xf numFmtId="3" fontId="4" fillId="6" borderId="21" xfId="0" applyNumberFormat="1" applyFont="1" applyFill="1" applyBorder="1" applyAlignment="1">
      <alignment horizontal="right"/>
    </xf>
    <xf numFmtId="3" fontId="5" fillId="6" borderId="32" xfId="0" applyNumberFormat="1" applyFont="1" applyFill="1" applyBorder="1"/>
    <xf numFmtId="0" fontId="19" fillId="0" borderId="32" xfId="0" applyFont="1" applyBorder="1"/>
    <xf numFmtId="0" fontId="19" fillId="0" borderId="11" xfId="0" applyFont="1" applyFill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7" fillId="6" borderId="32" xfId="0" applyFont="1" applyFill="1" applyBorder="1"/>
    <xf numFmtId="0" fontId="7" fillId="0" borderId="11" xfId="0" applyFont="1" applyFill="1" applyBorder="1" applyAlignment="1">
      <alignment horizontal="center"/>
    </xf>
    <xf numFmtId="3" fontId="4" fillId="0" borderId="21" xfId="0" applyNumberFormat="1" applyFont="1" applyBorder="1"/>
    <xf numFmtId="3" fontId="33" fillId="0" borderId="21" xfId="0" applyNumberFormat="1" applyFont="1" applyBorder="1"/>
    <xf numFmtId="49" fontId="4" fillId="8" borderId="63" xfId="0" applyNumberFormat="1" applyFont="1" applyFill="1" applyBorder="1"/>
    <xf numFmtId="0" fontId="7" fillId="6" borderId="64" xfId="0" applyFont="1" applyFill="1" applyBorder="1"/>
    <xf numFmtId="0" fontId="7" fillId="9" borderId="7" xfId="0" applyFont="1" applyFill="1" applyBorder="1"/>
    <xf numFmtId="3" fontId="33" fillId="9" borderId="15" xfId="0" applyNumberFormat="1" applyFont="1" applyFill="1" applyBorder="1"/>
    <xf numFmtId="0" fontId="0" fillId="6" borderId="11" xfId="0" applyFill="1" applyBorder="1"/>
    <xf numFmtId="3" fontId="0" fillId="6" borderId="11" xfId="0" applyNumberFormat="1" applyFill="1" applyBorder="1" applyAlignment="1">
      <alignment horizontal="center"/>
    </xf>
    <xf numFmtId="0" fontId="7" fillId="0" borderId="32" xfId="0" applyFont="1" applyBorder="1" applyAlignment="1">
      <alignment vertical="center" wrapText="1"/>
    </xf>
    <xf numFmtId="0" fontId="5" fillId="6" borderId="32" xfId="0" applyFont="1" applyFill="1" applyBorder="1" applyAlignment="1">
      <alignment horizontal="center"/>
    </xf>
    <xf numFmtId="0" fontId="7" fillId="9" borderId="32" xfId="0" applyFont="1" applyFill="1" applyBorder="1"/>
    <xf numFmtId="3" fontId="33" fillId="9" borderId="21" xfId="0" applyNumberFormat="1" applyFont="1" applyFill="1" applyBorder="1"/>
    <xf numFmtId="3" fontId="7" fillId="0" borderId="32" xfId="0" applyNumberFormat="1" applyFont="1" applyBorder="1" applyAlignment="1">
      <alignment horizontal="right"/>
    </xf>
    <xf numFmtId="49" fontId="4" fillId="9" borderId="39" xfId="0" applyNumberFormat="1" applyFont="1" applyFill="1" applyBorder="1"/>
    <xf numFmtId="3" fontId="7" fillId="0" borderId="7" xfId="0" applyNumberFormat="1" applyFont="1" applyBorder="1" applyAlignment="1">
      <alignment horizontal="right"/>
    </xf>
    <xf numFmtId="0" fontId="7" fillId="13" borderId="32" xfId="0" applyFont="1" applyFill="1" applyBorder="1"/>
    <xf numFmtId="3" fontId="33" fillId="13" borderId="21" xfId="0" applyNumberFormat="1" applyFont="1" applyFill="1" applyBorder="1"/>
    <xf numFmtId="3" fontId="7" fillId="0" borderId="34" xfId="0" applyNumberFormat="1" applyFont="1" applyBorder="1" applyAlignment="1">
      <alignment horizontal="right"/>
    </xf>
    <xf numFmtId="3" fontId="7" fillId="0" borderId="65" xfId="0" applyNumberFormat="1" applyFont="1" applyBorder="1" applyAlignment="1">
      <alignment horizontal="right"/>
    </xf>
    <xf numFmtId="0" fontId="7" fillId="9" borderId="23" xfId="0" applyFont="1" applyFill="1" applyBorder="1" applyAlignment="1">
      <alignment horizontal="center"/>
    </xf>
    <xf numFmtId="3" fontId="33" fillId="9" borderId="57" xfId="0" applyNumberFormat="1" applyFont="1" applyFill="1" applyBorder="1"/>
    <xf numFmtId="3" fontId="5" fillId="0" borderId="65" xfId="0" applyNumberFormat="1" applyFont="1" applyBorder="1" applyAlignment="1"/>
    <xf numFmtId="0" fontId="7" fillId="7" borderId="14" xfId="0" applyFont="1" applyFill="1" applyBorder="1" applyAlignment="1"/>
    <xf numFmtId="0" fontId="7" fillId="7" borderId="8" xfId="0" applyFont="1" applyFill="1" applyBorder="1" applyAlignment="1">
      <alignment horizontal="center"/>
    </xf>
    <xf numFmtId="0" fontId="7" fillId="7" borderId="17" xfId="0" applyFont="1" applyFill="1" applyBorder="1" applyAlignment="1"/>
    <xf numFmtId="0" fontId="7" fillId="7" borderId="26" xfId="0" applyFont="1" applyFill="1" applyBorder="1" applyAlignment="1">
      <alignment horizontal="center"/>
    </xf>
    <xf numFmtId="3" fontId="5" fillId="0" borderId="34" xfId="0" applyNumberFormat="1" applyFont="1" applyBorder="1" applyAlignment="1"/>
    <xf numFmtId="49" fontId="4" fillId="17" borderId="67" xfId="0" applyNumberFormat="1" applyFont="1" applyFill="1" applyBorder="1"/>
    <xf numFmtId="3" fontId="4" fillId="17" borderId="37" xfId="0" applyNumberFormat="1" applyFont="1" applyFill="1" applyBorder="1"/>
    <xf numFmtId="3" fontId="3" fillId="17" borderId="1" xfId="0" applyNumberFormat="1" applyFont="1" applyFill="1" applyBorder="1" applyAlignment="1">
      <alignment horizontal="center"/>
    </xf>
    <xf numFmtId="0" fontId="3" fillId="17" borderId="3" xfId="0" applyFont="1" applyFill="1" applyBorder="1" applyAlignment="1">
      <alignment horizontal="center"/>
    </xf>
    <xf numFmtId="0" fontId="4" fillId="8" borderId="39" xfId="0" applyFont="1" applyFill="1" applyBorder="1"/>
    <xf numFmtId="0" fontId="5" fillId="7" borderId="68" xfId="0" applyFont="1" applyFill="1" applyBorder="1" applyAlignment="1">
      <alignment horizontal="left" wrapText="1"/>
    </xf>
    <xf numFmtId="0" fontId="10" fillId="7" borderId="12" xfId="0" applyFont="1" applyFill="1" applyBorder="1" applyAlignment="1">
      <alignment horizontal="center"/>
    </xf>
    <xf numFmtId="3" fontId="4" fillId="7" borderId="8" xfId="0" applyNumberFormat="1" applyFont="1" applyFill="1" applyBorder="1"/>
    <xf numFmtId="3" fontId="5" fillId="7" borderId="69" xfId="0" applyNumberFormat="1" applyFont="1" applyFill="1" applyBorder="1"/>
    <xf numFmtId="0" fontId="4" fillId="10" borderId="31" xfId="0" applyFont="1" applyFill="1" applyBorder="1"/>
    <xf numFmtId="0" fontId="5" fillId="0" borderId="32" xfId="0" applyFont="1" applyFill="1" applyBorder="1" applyAlignment="1">
      <alignment wrapText="1"/>
    </xf>
    <xf numFmtId="3" fontId="5" fillId="6" borderId="70" xfId="0" applyNumberFormat="1" applyFont="1" applyFill="1" applyBorder="1"/>
    <xf numFmtId="3" fontId="5" fillId="6" borderId="7" xfId="0" applyNumberFormat="1" applyFont="1" applyFill="1" applyBorder="1"/>
    <xf numFmtId="0" fontId="4" fillId="6" borderId="7" xfId="0" applyFont="1" applyFill="1" applyBorder="1"/>
    <xf numFmtId="0" fontId="5" fillId="0" borderId="71" xfId="0" applyFont="1" applyBorder="1" applyAlignment="1">
      <alignment wrapText="1"/>
    </xf>
    <xf numFmtId="3" fontId="33" fillId="0" borderId="15" xfId="0" applyNumberFormat="1" applyFont="1" applyBorder="1" applyAlignment="1">
      <alignment horizontal="right"/>
    </xf>
    <xf numFmtId="3" fontId="7" fillId="0" borderId="72" xfId="0" applyNumberFormat="1" applyFont="1" applyBorder="1" applyAlignment="1">
      <alignment horizontal="right"/>
    </xf>
    <xf numFmtId="0" fontId="4" fillId="10" borderId="22" xfId="0" applyFont="1" applyFill="1" applyBorder="1"/>
    <xf numFmtId="0" fontId="4" fillId="6" borderId="33" xfId="0" applyFont="1" applyFill="1" applyBorder="1"/>
    <xf numFmtId="0" fontId="5" fillId="0" borderId="7" xfId="0" applyFont="1" applyBorder="1" applyAlignment="1">
      <alignment wrapText="1"/>
    </xf>
    <xf numFmtId="0" fontId="7" fillId="0" borderId="19" xfId="0" applyFont="1" applyBorder="1" applyAlignment="1">
      <alignment horizontal="center"/>
    </xf>
    <xf numFmtId="3" fontId="33" fillId="0" borderId="59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6" borderId="31" xfId="0" applyFont="1" applyFill="1" applyBorder="1"/>
    <xf numFmtId="0" fontId="5" fillId="0" borderId="34" xfId="0" applyFont="1" applyFill="1" applyBorder="1" applyAlignment="1">
      <alignment wrapText="1"/>
    </xf>
    <xf numFmtId="0" fontId="0" fillId="4" borderId="12" xfId="0" applyFill="1" applyBorder="1"/>
    <xf numFmtId="0" fontId="0" fillId="4" borderId="12" xfId="0" applyFill="1" applyBorder="1" applyAlignment="1">
      <alignment horizontal="right"/>
    </xf>
    <xf numFmtId="0" fontId="0" fillId="0" borderId="8" xfId="0" applyBorder="1" applyAlignment="1">
      <alignment horizontal="right"/>
    </xf>
    <xf numFmtId="3" fontId="0" fillId="0" borderId="6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3" fillId="0" borderId="73" xfId="0" applyNumberFormat="1" applyFont="1" applyBorder="1" applyAlignment="1">
      <alignment horizontal="center"/>
    </xf>
    <xf numFmtId="0" fontId="0" fillId="11" borderId="11" xfId="0" applyFill="1" applyBorder="1"/>
    <xf numFmtId="0" fontId="0" fillId="11" borderId="11" xfId="0" applyFill="1" applyBorder="1" applyAlignment="1">
      <alignment horizontal="right"/>
    </xf>
    <xf numFmtId="0" fontId="0" fillId="0" borderId="23" xfId="0" applyBorder="1" applyAlignment="1">
      <alignment horizontal="right"/>
    </xf>
    <xf numFmtId="3" fontId="0" fillId="0" borderId="20" xfId="0" applyNumberForma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0" fontId="0" fillId="16" borderId="11" xfId="0" applyFill="1" applyBorder="1" applyAlignment="1">
      <alignment horizontal="right"/>
    </xf>
    <xf numFmtId="0" fontId="0" fillId="17" borderId="18" xfId="0" applyFill="1" applyBorder="1" applyAlignment="1">
      <alignment horizontal="right"/>
    </xf>
    <xf numFmtId="0" fontId="0" fillId="0" borderId="35" xfId="0" applyBorder="1" applyAlignment="1">
      <alignment horizontal="right"/>
    </xf>
    <xf numFmtId="3" fontId="0" fillId="0" borderId="74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3" fillId="0" borderId="76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0" fillId="14" borderId="38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3" fillId="0" borderId="0" xfId="0" applyNumberFormat="1" applyFont="1"/>
    <xf numFmtId="3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0" fontId="36" fillId="0" borderId="0" xfId="0" applyFont="1"/>
    <xf numFmtId="0" fontId="4" fillId="19" borderId="77" xfId="0" applyFont="1" applyFill="1" applyBorder="1"/>
    <xf numFmtId="0" fontId="4" fillId="19" borderId="50" xfId="0" applyFont="1" applyFill="1" applyBorder="1"/>
    <xf numFmtId="0" fontId="4" fillId="19" borderId="51" xfId="0" applyFont="1" applyFill="1" applyBorder="1" applyAlignment="1">
      <alignment horizontal="center"/>
    </xf>
    <xf numFmtId="3" fontId="32" fillId="19" borderId="3" xfId="0" applyNumberFormat="1" applyFont="1" applyFill="1" applyBorder="1" applyAlignment="1">
      <alignment horizontal="center"/>
    </xf>
    <xf numFmtId="0" fontId="4" fillId="0" borderId="68" xfId="0" applyFont="1" applyBorder="1"/>
    <xf numFmtId="0" fontId="5" fillId="0" borderId="23" xfId="0" applyFont="1" applyBorder="1"/>
    <xf numFmtId="0" fontId="5" fillId="0" borderId="9" xfId="0" applyFont="1" applyBorder="1" applyAlignment="1">
      <alignment horizontal="center"/>
    </xf>
    <xf numFmtId="3" fontId="37" fillId="0" borderId="56" xfId="0" applyNumberFormat="1" applyFont="1" applyFill="1" applyBorder="1"/>
    <xf numFmtId="0" fontId="4" fillId="0" borderId="20" xfId="0" applyFont="1" applyBorder="1"/>
    <xf numFmtId="3" fontId="37" fillId="0" borderId="57" xfId="0" applyNumberFormat="1" applyFont="1" applyBorder="1"/>
    <xf numFmtId="0" fontId="4" fillId="0" borderId="48" xfId="0" applyFont="1" applyBorder="1"/>
    <xf numFmtId="0" fontId="5" fillId="0" borderId="35" xfId="0" applyFont="1" applyBorder="1"/>
    <xf numFmtId="0" fontId="5" fillId="0" borderId="18" xfId="0" applyFont="1" applyBorder="1" applyAlignment="1">
      <alignment horizontal="center"/>
    </xf>
    <xf numFmtId="0" fontId="4" fillId="8" borderId="74" xfId="0" applyFont="1" applyFill="1" applyBorder="1"/>
    <xf numFmtId="0" fontId="4" fillId="8" borderId="78" xfId="0" applyFont="1" applyFill="1" applyBorder="1"/>
    <xf numFmtId="0" fontId="5" fillId="8" borderId="75" xfId="0" applyFont="1" applyFill="1" applyBorder="1" applyAlignment="1">
      <alignment horizontal="center"/>
    </xf>
    <xf numFmtId="3" fontId="32" fillId="8" borderId="79" xfId="0" applyNumberFormat="1" applyFont="1" applyFill="1" applyBorder="1"/>
    <xf numFmtId="0" fontId="38" fillId="0" borderId="0" xfId="0" applyFont="1" applyAlignment="1">
      <alignment horizontal="right"/>
    </xf>
    <xf numFmtId="0" fontId="4" fillId="20" borderId="1" xfId="0" applyFont="1" applyFill="1" applyBorder="1"/>
    <xf numFmtId="0" fontId="4" fillId="20" borderId="37" xfId="0" applyFont="1" applyFill="1" applyBorder="1"/>
    <xf numFmtId="10" fontId="4" fillId="3" borderId="50" xfId="0" applyNumberFormat="1" applyFont="1" applyFill="1" applyBorder="1" applyAlignment="1">
      <alignment horizontal="center"/>
    </xf>
    <xf numFmtId="3" fontId="32" fillId="21" borderId="67" xfId="0" applyNumberFormat="1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5" fillId="4" borderId="2" xfId="0" applyFont="1" applyFill="1" applyBorder="1"/>
    <xf numFmtId="3" fontId="32" fillId="4" borderId="67" xfId="0" applyNumberFormat="1" applyFont="1" applyFill="1" applyBorder="1"/>
    <xf numFmtId="49" fontId="5" fillId="0" borderId="81" xfId="0" applyNumberFormat="1" applyFont="1" applyFill="1" applyBorder="1"/>
    <xf numFmtId="0" fontId="5" fillId="0" borderId="19" xfId="0" applyFont="1" applyFill="1" applyBorder="1" applyAlignment="1">
      <alignment horizontal="center"/>
    </xf>
    <xf numFmtId="0" fontId="5" fillId="0" borderId="11" xfId="0" applyFont="1" applyFill="1" applyBorder="1" applyProtection="1">
      <protection locked="0"/>
    </xf>
    <xf numFmtId="3" fontId="37" fillId="0" borderId="57" xfId="0" applyNumberFormat="1" applyFont="1" applyFill="1" applyBorder="1"/>
    <xf numFmtId="0" fontId="5" fillId="6" borderId="82" xfId="0" applyFont="1" applyFill="1" applyBorder="1"/>
    <xf numFmtId="49" fontId="5" fillId="0" borderId="74" xfId="0" applyNumberFormat="1" applyFont="1" applyFill="1" applyBorder="1"/>
    <xf numFmtId="0" fontId="5" fillId="0" borderId="75" xfId="0" applyFont="1" applyFill="1" applyBorder="1"/>
    <xf numFmtId="0" fontId="5" fillId="0" borderId="75" xfId="0" applyFont="1" applyFill="1" applyBorder="1" applyAlignment="1">
      <alignment horizontal="center"/>
    </xf>
    <xf numFmtId="3" fontId="37" fillId="0" borderId="76" xfId="0" applyNumberFormat="1" applyFont="1" applyFill="1" applyBorder="1"/>
    <xf numFmtId="0" fontId="4" fillId="22" borderId="1" xfId="0" applyFont="1" applyFill="1" applyBorder="1"/>
    <xf numFmtId="0" fontId="4" fillId="22" borderId="2" xfId="0" applyFont="1" applyFill="1" applyBorder="1"/>
    <xf numFmtId="10" fontId="4" fillId="11" borderId="1" xfId="0" applyNumberFormat="1" applyFont="1" applyFill="1" applyBorder="1" applyAlignment="1">
      <alignment horizontal="center"/>
    </xf>
    <xf numFmtId="3" fontId="32" fillId="11" borderId="3" xfId="0" applyNumberFormat="1" applyFont="1" applyFill="1" applyBorder="1"/>
    <xf numFmtId="0" fontId="0" fillId="0" borderId="20" xfId="0" applyBorder="1"/>
    <xf numFmtId="49" fontId="4" fillId="6" borderId="20" xfId="0" applyNumberFormat="1" applyFont="1" applyFill="1" applyBorder="1"/>
    <xf numFmtId="0" fontId="5" fillId="6" borderId="11" xfId="0" applyFont="1" applyFill="1" applyBorder="1"/>
    <xf numFmtId="3" fontId="36" fillId="6" borderId="57" xfId="0" applyNumberFormat="1" applyFont="1" applyFill="1" applyBorder="1"/>
    <xf numFmtId="49" fontId="4" fillId="0" borderId="20" xfId="0" applyNumberFormat="1" applyFont="1" applyFill="1" applyBorder="1"/>
    <xf numFmtId="0" fontId="5" fillId="6" borderId="41" xfId="0" applyFont="1" applyFill="1" applyBorder="1"/>
    <xf numFmtId="0" fontId="39" fillId="6" borderId="11" xfId="0" applyFont="1" applyFill="1" applyBorder="1" applyAlignment="1">
      <alignment vertical="center" wrapText="1"/>
    </xf>
    <xf numFmtId="0" fontId="4" fillId="6" borderId="41" xfId="0" applyFont="1" applyFill="1" applyBorder="1"/>
    <xf numFmtId="0" fontId="5" fillId="14" borderId="11" xfId="0" applyFont="1" applyFill="1" applyBorder="1" applyAlignment="1">
      <alignment wrapText="1"/>
    </xf>
    <xf numFmtId="49" fontId="4" fillId="0" borderId="74" xfId="0" applyNumberFormat="1" applyFont="1" applyFill="1" applyBorder="1"/>
    <xf numFmtId="0" fontId="0" fillId="0" borderId="75" xfId="0" applyFill="1" applyBorder="1"/>
    <xf numFmtId="49" fontId="5" fillId="6" borderId="41" xfId="0" applyNumberFormat="1" applyFont="1" applyFill="1" applyBorder="1"/>
    <xf numFmtId="3" fontId="36" fillId="0" borderId="57" xfId="0" applyNumberFormat="1" applyFont="1" applyFill="1" applyBorder="1" applyAlignment="1">
      <alignment horizontal="right"/>
    </xf>
    <xf numFmtId="3" fontId="36" fillId="0" borderId="57" xfId="0" applyNumberFormat="1" applyFont="1" applyFill="1" applyBorder="1"/>
    <xf numFmtId="49" fontId="5" fillId="0" borderId="48" xfId="0" applyNumberFormat="1" applyFont="1" applyFill="1" applyBorder="1"/>
    <xf numFmtId="0" fontId="5" fillId="0" borderId="18" xfId="0" applyNumberFormat="1" applyFont="1" applyFill="1" applyBorder="1" applyAlignment="1" applyProtection="1">
      <alignment vertical="center" wrapText="1"/>
    </xf>
    <xf numFmtId="3" fontId="36" fillId="0" borderId="58" xfId="0" applyNumberFormat="1" applyFont="1" applyFill="1" applyBorder="1"/>
    <xf numFmtId="49" fontId="4" fillId="23" borderId="38" xfId="0" applyNumberFormat="1" applyFont="1" applyFill="1" applyBorder="1"/>
    <xf numFmtId="0" fontId="32" fillId="23" borderId="51" xfId="0" applyFont="1" applyFill="1" applyBorder="1" applyAlignment="1">
      <alignment wrapText="1"/>
    </xf>
    <xf numFmtId="10" fontId="4" fillId="23" borderId="2" xfId="0" applyNumberFormat="1" applyFont="1" applyFill="1" applyBorder="1" applyAlignment="1">
      <alignment horizontal="center"/>
    </xf>
    <xf numFmtId="3" fontId="32" fillId="23" borderId="3" xfId="0" applyNumberFormat="1" applyFont="1" applyFill="1" applyBorder="1"/>
    <xf numFmtId="0" fontId="0" fillId="0" borderId="83" xfId="0" applyBorder="1"/>
    <xf numFmtId="3" fontId="36" fillId="0" borderId="84" xfId="0" applyNumberFormat="1" applyFont="1" applyBorder="1"/>
    <xf numFmtId="0" fontId="4" fillId="24" borderId="2" xfId="0" applyFont="1" applyFill="1" applyBorder="1"/>
    <xf numFmtId="3" fontId="32" fillId="8" borderId="3" xfId="0" applyNumberFormat="1" applyFont="1" applyFill="1" applyBorder="1"/>
    <xf numFmtId="0" fontId="0" fillId="0" borderId="68" xfId="0" applyBorder="1"/>
    <xf numFmtId="0" fontId="5" fillId="0" borderId="12" xfId="0" applyFont="1" applyFill="1" applyBorder="1"/>
    <xf numFmtId="0" fontId="5" fillId="0" borderId="9" xfId="0" applyFont="1" applyFill="1" applyBorder="1" applyAlignment="1">
      <alignment horizontal="center"/>
    </xf>
    <xf numFmtId="3" fontId="36" fillId="0" borderId="62" xfId="0" applyNumberFormat="1" applyFont="1" applyBorder="1"/>
    <xf numFmtId="0" fontId="0" fillId="0" borderId="85" xfId="0" applyBorder="1"/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3" fontId="36" fillId="0" borderId="66" xfId="0" applyNumberFormat="1" applyFont="1" applyBorder="1"/>
    <xf numFmtId="0" fontId="4" fillId="25" borderId="1" xfId="0" applyFont="1" applyFill="1" applyBorder="1"/>
    <xf numFmtId="0" fontId="4" fillId="25" borderId="2" xfId="0" applyFont="1" applyFill="1" applyBorder="1"/>
    <xf numFmtId="10" fontId="4" fillId="25" borderId="2" xfId="0" applyNumberFormat="1" applyFont="1" applyFill="1" applyBorder="1"/>
    <xf numFmtId="3" fontId="4" fillId="25" borderId="3" xfId="0" applyNumberFormat="1" applyFont="1" applyFill="1" applyBorder="1"/>
    <xf numFmtId="0" fontId="4" fillId="20" borderId="2" xfId="0" applyFont="1" applyFill="1" applyBorder="1"/>
    <xf numFmtId="3" fontId="4" fillId="20" borderId="3" xfId="0" applyNumberFormat="1" applyFont="1" applyFill="1" applyBorder="1"/>
    <xf numFmtId="0" fontId="4" fillId="0" borderId="80" xfId="0" applyFont="1" applyFill="1" applyBorder="1"/>
    <xf numFmtId="0" fontId="4" fillId="0" borderId="50" xfId="0" applyFont="1" applyFill="1" applyBorder="1"/>
    <xf numFmtId="3" fontId="31" fillId="19" borderId="3" xfId="0" applyNumberFormat="1" applyFont="1" applyFill="1" applyBorder="1"/>
    <xf numFmtId="3" fontId="36" fillId="0" borderId="0" xfId="0" applyNumberFormat="1" applyFont="1"/>
    <xf numFmtId="165" fontId="0" fillId="0" borderId="0" xfId="0" applyNumberFormat="1"/>
    <xf numFmtId="3" fontId="5" fillId="0" borderId="0" xfId="0" applyNumberFormat="1" applyFont="1"/>
    <xf numFmtId="4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right"/>
    </xf>
    <xf numFmtId="0" fontId="3" fillId="6" borderId="12" xfId="0" applyFont="1" applyFill="1" applyBorder="1"/>
    <xf numFmtId="3" fontId="3" fillId="6" borderId="12" xfId="0" applyNumberFormat="1" applyFont="1" applyFill="1" applyBorder="1"/>
    <xf numFmtId="3" fontId="3" fillId="6" borderId="19" xfId="0" applyNumberFormat="1" applyFont="1" applyFill="1" applyBorder="1"/>
    <xf numFmtId="3" fontId="3" fillId="6" borderId="12" xfId="0" applyNumberFormat="1" applyFont="1" applyFill="1" applyBorder="1" applyAlignment="1">
      <alignment horizontal="center"/>
    </xf>
    <xf numFmtId="0" fontId="5" fillId="6" borderId="7" xfId="0" applyFont="1" applyFill="1" applyBorder="1" applyAlignment="1" applyProtection="1">
      <alignment wrapText="1"/>
      <protection locked="0"/>
    </xf>
    <xf numFmtId="0" fontId="4" fillId="0" borderId="32" xfId="0" applyFont="1" applyBorder="1"/>
    <xf numFmtId="3" fontId="37" fillId="9" borderId="56" xfId="0" applyNumberFormat="1" applyFont="1" applyFill="1" applyBorder="1"/>
    <xf numFmtId="165" fontId="0" fillId="9" borderId="0" xfId="0" applyNumberFormat="1" applyFill="1"/>
    <xf numFmtId="3" fontId="40" fillId="9" borderId="44" xfId="0" applyNumberFormat="1" applyFont="1" applyFill="1" applyBorder="1"/>
    <xf numFmtId="3" fontId="40" fillId="0" borderId="44" xfId="0" applyNumberFormat="1" applyFont="1" applyBorder="1"/>
    <xf numFmtId="0" fontId="5" fillId="6" borderId="18" xfId="0" applyFont="1" applyFill="1" applyBorder="1" applyAlignment="1">
      <alignment vertical="center" wrapText="1"/>
    </xf>
    <xf numFmtId="3" fontId="37" fillId="0" borderId="58" xfId="0" applyNumberFormat="1" applyFont="1" applyFill="1" applyBorder="1"/>
    <xf numFmtId="3" fontId="0" fillId="6" borderId="12" xfId="0" applyNumberFormat="1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/>
    <xf numFmtId="3" fontId="36" fillId="26" borderId="57" xfId="0" applyNumberFormat="1" applyFont="1" applyFill="1" applyBorder="1"/>
    <xf numFmtId="3" fontId="32" fillId="26" borderId="76" xfId="0" applyNumberFormat="1" applyFont="1" applyFill="1" applyBorder="1"/>
    <xf numFmtId="3" fontId="41" fillId="0" borderId="0" xfId="0" applyNumberFormat="1" applyFont="1" applyAlignment="1">
      <alignment horizontal="right"/>
    </xf>
    <xf numFmtId="49" fontId="4" fillId="27" borderId="20" xfId="0" applyNumberFormat="1" applyFont="1" applyFill="1" applyBorder="1"/>
    <xf numFmtId="0" fontId="4" fillId="27" borderId="11" xfId="0" applyFont="1" applyFill="1" applyBorder="1"/>
    <xf numFmtId="0" fontId="4" fillId="27" borderId="12" xfId="0" applyFont="1" applyFill="1" applyBorder="1" applyAlignment="1">
      <alignment horizontal="center"/>
    </xf>
    <xf numFmtId="3" fontId="32" fillId="27" borderId="56" xfId="0" applyNumberFormat="1" applyFont="1" applyFill="1" applyBorder="1"/>
    <xf numFmtId="0" fontId="0" fillId="27" borderId="11" xfId="0" applyFill="1" applyBorder="1"/>
    <xf numFmtId="3" fontId="32" fillId="27" borderId="57" xfId="0" applyNumberFormat="1" applyFont="1" applyFill="1" applyBorder="1"/>
    <xf numFmtId="0" fontId="4" fillId="28" borderId="1" xfId="0" applyFont="1" applyFill="1" applyBorder="1"/>
    <xf numFmtId="0" fontId="4" fillId="28" borderId="2" xfId="0" applyFont="1" applyFill="1" applyBorder="1"/>
    <xf numFmtId="10" fontId="4" fillId="28" borderId="1" xfId="0" applyNumberFormat="1" applyFont="1" applyFill="1" applyBorder="1" applyAlignment="1">
      <alignment horizontal="center"/>
    </xf>
    <xf numFmtId="3" fontId="32" fillId="28" borderId="3" xfId="0" applyNumberFormat="1" applyFont="1" applyFill="1" applyBorder="1"/>
    <xf numFmtId="49" fontId="4" fillId="9" borderId="20" xfId="0" applyNumberFormat="1" applyFont="1" applyFill="1" applyBorder="1"/>
    <xf numFmtId="0" fontId="4" fillId="9" borderId="11" xfId="0" applyFont="1" applyFill="1" applyBorder="1"/>
    <xf numFmtId="0" fontId="0" fillId="9" borderId="11" xfId="0" applyFill="1" applyBorder="1"/>
    <xf numFmtId="3" fontId="32" fillId="9" borderId="57" xfId="0" applyNumberFormat="1" applyFont="1" applyFill="1" applyBorder="1"/>
    <xf numFmtId="49" fontId="4" fillId="18" borderId="86" xfId="0" applyNumberFormat="1" applyFont="1" applyFill="1" applyBorder="1"/>
    <xf numFmtId="0" fontId="36" fillId="18" borderId="87" xfId="0" applyFont="1" applyFill="1" applyBorder="1" applyAlignment="1">
      <alignment wrapText="1"/>
    </xf>
    <xf numFmtId="10" fontId="4" fillId="18" borderId="36" xfId="0" applyNumberFormat="1" applyFont="1" applyFill="1" applyBorder="1" applyAlignment="1">
      <alignment horizontal="center"/>
    </xf>
    <xf numFmtId="3" fontId="32" fillId="18" borderId="52" xfId="0" applyNumberFormat="1" applyFont="1" applyFill="1" applyBorder="1"/>
    <xf numFmtId="0" fontId="5" fillId="6" borderId="12" xfId="0" applyFont="1" applyFill="1" applyBorder="1" applyAlignment="1">
      <alignment vertical="center" wrapText="1"/>
    </xf>
    <xf numFmtId="0" fontId="4" fillId="6" borderId="11" xfId="0" applyFont="1" applyFill="1" applyBorder="1"/>
    <xf numFmtId="0" fontId="6" fillId="0" borderId="11" xfId="0" applyFont="1" applyFill="1" applyBorder="1" applyAlignment="1">
      <alignment horizontal="center"/>
    </xf>
    <xf numFmtId="3" fontId="37" fillId="0" borderId="11" xfId="0" applyNumberFormat="1" applyFont="1" applyBorder="1"/>
    <xf numFmtId="49" fontId="4" fillId="6" borderId="11" xfId="0" applyNumberFormat="1" applyFont="1" applyFill="1" applyBorder="1"/>
    <xf numFmtId="49" fontId="4" fillId="18" borderId="11" xfId="0" applyNumberFormat="1" applyFont="1" applyFill="1" applyBorder="1"/>
    <xf numFmtId="0" fontId="36" fillId="18" borderId="11" xfId="0" applyFont="1" applyFill="1" applyBorder="1" applyAlignment="1">
      <alignment wrapText="1"/>
    </xf>
    <xf numFmtId="10" fontId="4" fillId="18" borderId="11" xfId="0" applyNumberFormat="1" applyFont="1" applyFill="1" applyBorder="1" applyAlignment="1">
      <alignment horizontal="center"/>
    </xf>
    <xf numFmtId="3" fontId="4" fillId="18" borderId="11" xfId="0" applyNumberFormat="1" applyFont="1" applyFill="1" applyBorder="1" applyAlignment="1">
      <alignment horizontal="right"/>
    </xf>
    <xf numFmtId="3" fontId="36" fillId="26" borderId="11" xfId="0" applyNumberFormat="1" applyFont="1" applyFill="1" applyBorder="1"/>
    <xf numFmtId="3" fontId="36" fillId="0" borderId="11" xfId="0" applyNumberFormat="1" applyFont="1" applyBorder="1"/>
    <xf numFmtId="0" fontId="5" fillId="6" borderId="83" xfId="0" applyFont="1" applyFill="1" applyBorder="1"/>
    <xf numFmtId="49" fontId="5" fillId="0" borderId="11" xfId="0" applyNumberFormat="1" applyFont="1" applyFill="1" applyBorder="1"/>
    <xf numFmtId="3" fontId="37" fillId="0" borderId="11" xfId="0" applyNumberFormat="1" applyFont="1" applyFill="1" applyBorder="1"/>
    <xf numFmtId="0" fontId="4" fillId="4" borderId="11" xfId="0" applyFont="1" applyFill="1" applyBorder="1"/>
    <xf numFmtId="0" fontId="5" fillId="4" borderId="11" xfId="0" applyFont="1" applyFill="1" applyBorder="1"/>
    <xf numFmtId="3" fontId="32" fillId="4" borderId="11" xfId="0" applyNumberFormat="1" applyFont="1" applyFill="1" applyBorder="1"/>
    <xf numFmtId="3" fontId="37" fillId="26" borderId="11" xfId="0" applyNumberFormat="1" applyFont="1" applyFill="1" applyBorder="1"/>
    <xf numFmtId="0" fontId="5" fillId="0" borderId="11" xfId="0" applyFont="1" applyFill="1" applyBorder="1"/>
    <xf numFmtId="3" fontId="40" fillId="0" borderId="11" xfId="0" applyNumberFormat="1" applyFont="1" applyFill="1" applyBorder="1"/>
    <xf numFmtId="0" fontId="5" fillId="29" borderId="41" xfId="0" applyFont="1" applyFill="1" applyBorder="1"/>
    <xf numFmtId="0" fontId="5" fillId="29" borderId="11" xfId="0" applyFont="1" applyFill="1" applyBorder="1" applyAlignment="1">
      <alignment horizontal="center"/>
    </xf>
    <xf numFmtId="0" fontId="7" fillId="29" borderId="11" xfId="0" applyFont="1" applyFill="1" applyBorder="1" applyAlignment="1">
      <alignment horizontal="center"/>
    </xf>
    <xf numFmtId="0" fontId="10" fillId="29" borderId="11" xfId="0" applyFont="1" applyFill="1" applyBorder="1" applyAlignment="1">
      <alignment horizontal="center"/>
    </xf>
    <xf numFmtId="3" fontId="4" fillId="29" borderId="21" xfId="0" applyNumberFormat="1" applyFont="1" applyFill="1" applyBorder="1"/>
    <xf numFmtId="3" fontId="7" fillId="0" borderId="32" xfId="0" applyNumberFormat="1" applyFont="1" applyBorder="1"/>
    <xf numFmtId="49" fontId="4" fillId="23" borderId="31" xfId="0" applyNumberFormat="1" applyFont="1" applyFill="1" applyBorder="1"/>
    <xf numFmtId="0" fontId="4" fillId="10" borderId="65" xfId="0" applyFont="1" applyFill="1" applyBorder="1"/>
    <xf numFmtId="0" fontId="5" fillId="0" borderId="65" xfId="0" applyFont="1" applyFill="1" applyBorder="1" applyAlignment="1">
      <alignment wrapText="1"/>
    </xf>
    <xf numFmtId="3" fontId="5" fillId="6" borderId="88" xfId="0" applyNumberFormat="1" applyFont="1" applyFill="1" applyBorder="1"/>
    <xf numFmtId="0" fontId="4" fillId="0" borderId="11" xfId="0" applyFont="1" applyFill="1" applyBorder="1" applyAlignment="1">
      <alignment horizontal="center"/>
    </xf>
    <xf numFmtId="3" fontId="4" fillId="6" borderId="26" xfId="0" applyNumberFormat="1" applyFont="1" applyFill="1" applyBorder="1"/>
    <xf numFmtId="3" fontId="5" fillId="0" borderId="0" xfId="0" applyNumberFormat="1" applyFont="1" applyBorder="1" applyAlignment="1"/>
    <xf numFmtId="0" fontId="7" fillId="7" borderId="32" xfId="0" applyFont="1" applyFill="1" applyBorder="1" applyAlignment="1"/>
    <xf numFmtId="49" fontId="4" fillId="8" borderId="66" xfId="0" applyNumberFormat="1" applyFont="1" applyFill="1" applyBorder="1"/>
    <xf numFmtId="14" fontId="0" fillId="0" borderId="89" xfId="0" applyNumberFormat="1" applyBorder="1" applyAlignment="1">
      <alignment horizontal="center"/>
    </xf>
    <xf numFmtId="14" fontId="0" fillId="8" borderId="0" xfId="0" applyNumberFormat="1" applyFill="1"/>
  </cellXfs>
  <cellStyles count="4">
    <cellStyle name="Měna" xfId="1" builtinId="4"/>
    <cellStyle name="Normální" xfId="0" builtinId="0"/>
    <cellStyle name="normální 3" xfId="3"/>
    <cellStyle name="normální_List1" xfId="2"/>
  </cellStyles>
  <dxfs count="0"/>
  <tableStyles count="0" defaultTableStyle="TableStyleMedium2" defaultPivotStyle="PivotStyleLight16"/>
  <colors>
    <mruColors>
      <color rgb="FFFFCCFF"/>
      <color rgb="FFE1D2EA"/>
      <color rgb="FFCCECFF"/>
      <color rgb="FF66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tabSelected="1" workbookViewId="0">
      <selection activeCell="L10" sqref="L10"/>
    </sheetView>
  </sheetViews>
  <sheetFormatPr defaultRowHeight="15" x14ac:dyDescent="0.25"/>
  <cols>
    <col min="1" max="1" width="9" bestFit="1" customWidth="1"/>
    <col min="2" max="2" width="55.42578125" bestFit="1" customWidth="1"/>
    <col min="6" max="6" width="22" bestFit="1" customWidth="1"/>
    <col min="7" max="7" width="0.85546875" customWidth="1"/>
    <col min="8" max="8" width="11.140625" customWidth="1"/>
    <col min="9" max="9" width="13.5703125" customWidth="1"/>
    <col min="10" max="10" width="12.85546875" customWidth="1"/>
    <col min="11" max="11" width="37.7109375" bestFit="1" customWidth="1"/>
    <col min="12" max="12" width="16" customWidth="1"/>
  </cols>
  <sheetData>
    <row r="1" spans="1:12" ht="15.75" thickBot="1" x14ac:dyDescent="0.3">
      <c r="A1" s="1" t="s">
        <v>0</v>
      </c>
      <c r="B1" s="2" t="s">
        <v>1</v>
      </c>
      <c r="C1" s="2"/>
      <c r="D1" s="2" t="s">
        <v>2</v>
      </c>
      <c r="E1" s="2" t="s">
        <v>3</v>
      </c>
      <c r="F1" s="3" t="s">
        <v>4</v>
      </c>
      <c r="G1" s="4"/>
      <c r="H1" s="5" t="s">
        <v>5</v>
      </c>
      <c r="I1" s="5" t="s">
        <v>6</v>
      </c>
      <c r="J1" s="5" t="s">
        <v>7</v>
      </c>
      <c r="K1" s="3" t="s">
        <v>8</v>
      </c>
    </row>
    <row r="2" spans="1:12" ht="15.75" thickBot="1" x14ac:dyDescent="0.3">
      <c r="A2" s="6" t="s">
        <v>9</v>
      </c>
      <c r="B2" s="7" t="s">
        <v>10</v>
      </c>
      <c r="C2" s="7"/>
      <c r="D2" s="7"/>
      <c r="E2" s="7"/>
      <c r="F2" s="8">
        <f>F3+F9+F15</f>
        <v>114995620</v>
      </c>
      <c r="G2" s="9"/>
      <c r="H2" s="10">
        <f>H9</f>
        <v>8000000</v>
      </c>
      <c r="I2" s="10">
        <f>I3+I9+I15</f>
        <v>21161676</v>
      </c>
      <c r="J2" s="10">
        <f>J3+J9+J15</f>
        <v>27192060.739999998</v>
      </c>
      <c r="K2" s="11">
        <f>H2+I2+J2</f>
        <v>56353736.739999995</v>
      </c>
    </row>
    <row r="3" spans="1:12" ht="15.75" thickBot="1" x14ac:dyDescent="0.3">
      <c r="A3" s="12" t="s">
        <v>9</v>
      </c>
      <c r="B3" s="13" t="s">
        <v>11</v>
      </c>
      <c r="C3" s="13"/>
      <c r="D3" s="13"/>
      <c r="E3" s="13"/>
      <c r="F3" s="14">
        <f>SUM(F4:F8)</f>
        <v>9709620</v>
      </c>
      <c r="G3" s="14"/>
      <c r="H3" s="15"/>
      <c r="I3" s="15">
        <f>SUM(I6:I8)</f>
        <v>7259990</v>
      </c>
      <c r="J3" s="15">
        <f>SUM(J4:J8)</f>
        <v>1989399</v>
      </c>
      <c r="K3" s="16">
        <f>H3+I3+J3</f>
        <v>9249389</v>
      </c>
    </row>
    <row r="4" spans="1:12" ht="18.75" customHeight="1" thickBot="1" x14ac:dyDescent="0.3">
      <c r="A4" s="17" t="s">
        <v>12</v>
      </c>
      <c r="B4" s="18" t="s">
        <v>13</v>
      </c>
      <c r="C4" s="19"/>
      <c r="D4" s="19"/>
      <c r="E4" s="19"/>
      <c r="F4" s="20">
        <v>380363</v>
      </c>
      <c r="G4" s="21"/>
      <c r="H4" s="22"/>
      <c r="I4" s="22"/>
      <c r="J4" s="23">
        <v>380363</v>
      </c>
      <c r="K4" s="24" t="s">
        <v>14</v>
      </c>
    </row>
    <row r="5" spans="1:12" ht="18.75" customHeight="1" x14ac:dyDescent="0.25">
      <c r="A5" s="309" t="s">
        <v>617</v>
      </c>
      <c r="B5" s="641" t="s">
        <v>618</v>
      </c>
      <c r="C5" s="637"/>
      <c r="D5" s="637"/>
      <c r="E5" s="637"/>
      <c r="F5" s="638">
        <v>617746</v>
      </c>
      <c r="G5" s="639"/>
      <c r="H5" s="640"/>
      <c r="I5" s="640"/>
      <c r="J5" s="649">
        <v>547525</v>
      </c>
      <c r="K5" s="650" t="s">
        <v>636</v>
      </c>
      <c r="L5" s="56">
        <v>43476</v>
      </c>
    </row>
    <row r="6" spans="1:12" ht="18" customHeight="1" x14ac:dyDescent="0.25">
      <c r="A6" s="25" t="s">
        <v>15</v>
      </c>
      <c r="B6" s="26" t="s">
        <v>619</v>
      </c>
      <c r="C6" s="27" t="s">
        <v>16</v>
      </c>
      <c r="D6" s="27" t="s">
        <v>17</v>
      </c>
      <c r="E6" s="27" t="s">
        <v>18</v>
      </c>
      <c r="F6" s="28">
        <v>7650000</v>
      </c>
      <c r="G6" s="29"/>
      <c r="H6" s="30"/>
      <c r="I6" s="30">
        <v>7259990</v>
      </c>
      <c r="J6" s="31"/>
      <c r="K6" s="32"/>
    </row>
    <row r="7" spans="1:12" ht="15.75" customHeight="1" x14ac:dyDescent="0.25">
      <c r="A7" s="33" t="s">
        <v>19</v>
      </c>
      <c r="B7" s="34" t="s">
        <v>20</v>
      </c>
      <c r="C7" s="35" t="s">
        <v>21</v>
      </c>
      <c r="D7" s="35" t="s">
        <v>22</v>
      </c>
      <c r="E7" s="35"/>
      <c r="F7" s="36">
        <v>397460</v>
      </c>
      <c r="G7" s="29"/>
      <c r="H7" s="30"/>
      <c r="I7" s="30"/>
      <c r="J7" s="37">
        <f>F7</f>
        <v>397460</v>
      </c>
      <c r="K7" s="38" t="s">
        <v>23</v>
      </c>
    </row>
    <row r="8" spans="1:12" ht="18" customHeight="1" thickBot="1" x14ac:dyDescent="0.3">
      <c r="A8" s="33" t="s">
        <v>24</v>
      </c>
      <c r="B8" s="34" t="s">
        <v>25</v>
      </c>
      <c r="C8" s="35" t="s">
        <v>21</v>
      </c>
      <c r="D8" s="35" t="s">
        <v>26</v>
      </c>
      <c r="E8" s="35" t="s">
        <v>27</v>
      </c>
      <c r="F8" s="36">
        <v>664051</v>
      </c>
      <c r="G8" s="29"/>
      <c r="H8" s="30"/>
      <c r="I8" s="30"/>
      <c r="J8" s="37">
        <f>F8</f>
        <v>664051</v>
      </c>
      <c r="K8" s="38" t="s">
        <v>23</v>
      </c>
    </row>
    <row r="9" spans="1:12" ht="25.5" customHeight="1" thickBot="1" x14ac:dyDescent="0.3">
      <c r="A9" s="39" t="s">
        <v>28</v>
      </c>
      <c r="B9" s="40" t="s">
        <v>29</v>
      </c>
      <c r="C9" s="41"/>
      <c r="D9" s="41"/>
      <c r="E9" s="42"/>
      <c r="F9" s="43">
        <f>SUM(F10:F14)</f>
        <v>16250000</v>
      </c>
      <c r="G9" s="44"/>
      <c r="H9" s="45">
        <f>H10</f>
        <v>8000000</v>
      </c>
      <c r="I9" s="45">
        <f>I12</f>
        <v>0</v>
      </c>
      <c r="J9" s="45">
        <f>SUM(J10:J14)</f>
        <v>181984</v>
      </c>
      <c r="K9" s="46">
        <f>H9+I9+J9</f>
        <v>8181984</v>
      </c>
    </row>
    <row r="10" spans="1:12" ht="19.5" customHeight="1" x14ac:dyDescent="0.25">
      <c r="A10" s="47" t="s">
        <v>30</v>
      </c>
      <c r="B10" s="48" t="s">
        <v>31</v>
      </c>
      <c r="C10" s="49" t="s">
        <v>21</v>
      </c>
      <c r="D10" s="50" t="s">
        <v>32</v>
      </c>
      <c r="E10" s="51"/>
      <c r="F10" s="52">
        <v>10500000</v>
      </c>
      <c r="G10" s="53"/>
      <c r="H10" s="54">
        <v>8000000</v>
      </c>
      <c r="I10" s="54"/>
      <c r="J10" s="54">
        <v>174966</v>
      </c>
      <c r="K10" s="55" t="s">
        <v>33</v>
      </c>
      <c r="L10" s="709">
        <v>43420</v>
      </c>
    </row>
    <row r="11" spans="1:12" x14ac:dyDescent="0.25">
      <c r="A11" s="57"/>
      <c r="B11" s="58"/>
      <c r="C11" s="59"/>
      <c r="D11" s="50"/>
      <c r="E11" s="60"/>
      <c r="F11" s="52"/>
      <c r="G11" s="53"/>
      <c r="H11" s="54"/>
      <c r="I11" s="54"/>
      <c r="J11" s="54">
        <v>7018</v>
      </c>
      <c r="K11" s="55" t="s">
        <v>34</v>
      </c>
      <c r="L11" s="56">
        <v>43496</v>
      </c>
    </row>
    <row r="12" spans="1:12" x14ac:dyDescent="0.25">
      <c r="A12" s="57" t="s">
        <v>35</v>
      </c>
      <c r="B12" s="61" t="s">
        <v>36</v>
      </c>
      <c r="C12" s="62" t="s">
        <v>21</v>
      </c>
      <c r="D12" s="49" t="s">
        <v>26</v>
      </c>
      <c r="E12" s="63"/>
      <c r="F12" s="64">
        <v>250000</v>
      </c>
      <c r="G12" s="53"/>
      <c r="H12" s="54"/>
      <c r="I12" s="54"/>
      <c r="J12" s="54"/>
      <c r="K12" s="55"/>
    </row>
    <row r="13" spans="1:12" ht="17.25" customHeight="1" x14ac:dyDescent="0.25">
      <c r="A13" s="57" t="s">
        <v>37</v>
      </c>
      <c r="B13" s="65" t="s">
        <v>38</v>
      </c>
      <c r="C13" s="59" t="s">
        <v>21</v>
      </c>
      <c r="D13" s="59" t="s">
        <v>39</v>
      </c>
      <c r="E13" s="59"/>
      <c r="F13" s="66">
        <v>2000000</v>
      </c>
      <c r="G13" s="53"/>
      <c r="H13" s="54"/>
      <c r="I13" s="54"/>
      <c r="J13" s="54"/>
      <c r="K13" s="55"/>
    </row>
    <row r="14" spans="1:12" ht="20.25" customHeight="1" thickBot="1" x14ac:dyDescent="0.3">
      <c r="A14" s="67" t="s">
        <v>40</v>
      </c>
      <c r="B14" s="68" t="s">
        <v>41</v>
      </c>
      <c r="C14" s="69"/>
      <c r="D14" s="70" t="s">
        <v>42</v>
      </c>
      <c r="E14" s="71"/>
      <c r="F14" s="72">
        <v>3500000</v>
      </c>
      <c r="G14" s="73"/>
      <c r="H14" s="74"/>
      <c r="I14" s="74"/>
      <c r="J14" s="74"/>
      <c r="K14" s="75"/>
    </row>
    <row r="15" spans="1:12" ht="30.75" customHeight="1" thickBot="1" x14ac:dyDescent="0.3">
      <c r="A15" s="39" t="s">
        <v>43</v>
      </c>
      <c r="B15" s="40" t="s">
        <v>44</v>
      </c>
      <c r="C15" s="41"/>
      <c r="D15" s="41"/>
      <c r="E15" s="42"/>
      <c r="F15" s="43">
        <f>SUM(F16:F23)</f>
        <v>89036000</v>
      </c>
      <c r="G15" s="44"/>
      <c r="H15" s="45"/>
      <c r="I15" s="45">
        <f>SUM(I16:I31)</f>
        <v>13901686</v>
      </c>
      <c r="J15" s="45">
        <f>SUM(J16:J30)</f>
        <v>25020677.739999998</v>
      </c>
      <c r="K15" s="46">
        <f>H15+I15+J15</f>
        <v>38922363.739999995</v>
      </c>
    </row>
    <row r="16" spans="1:12" ht="22.5" customHeight="1" thickTop="1" x14ac:dyDescent="0.25">
      <c r="A16" s="76" t="s">
        <v>45</v>
      </c>
      <c r="B16" s="77" t="s">
        <v>46</v>
      </c>
      <c r="C16" s="51"/>
      <c r="D16" s="50"/>
      <c r="E16" s="51"/>
      <c r="F16" s="78">
        <v>26068000</v>
      </c>
      <c r="G16" s="29"/>
      <c r="H16" s="30"/>
      <c r="I16" s="30"/>
      <c r="J16" s="30"/>
      <c r="K16" s="38"/>
    </row>
    <row r="17" spans="1:12" x14ac:dyDescent="0.25">
      <c r="A17" s="642" t="s">
        <v>47</v>
      </c>
      <c r="B17" s="79" t="s">
        <v>48</v>
      </c>
      <c r="C17" s="80" t="s">
        <v>16</v>
      </c>
      <c r="D17" s="84"/>
      <c r="E17" s="85"/>
      <c r="F17" s="86">
        <v>500000</v>
      </c>
      <c r="G17" s="73"/>
      <c r="H17" s="74"/>
      <c r="I17" s="74"/>
      <c r="J17" s="74"/>
      <c r="K17" s="75" t="s">
        <v>49</v>
      </c>
    </row>
    <row r="18" spans="1:12" x14ac:dyDescent="0.25">
      <c r="A18" s="82"/>
      <c r="B18" s="83" t="s">
        <v>620</v>
      </c>
      <c r="C18" s="80"/>
      <c r="D18" s="84"/>
      <c r="E18" s="85"/>
      <c r="F18" s="86">
        <v>0</v>
      </c>
      <c r="G18" s="73"/>
      <c r="H18" s="74"/>
      <c r="I18" s="74"/>
      <c r="J18" s="74"/>
      <c r="K18" s="75"/>
    </row>
    <row r="19" spans="1:12" ht="18" customHeight="1" x14ac:dyDescent="0.25">
      <c r="A19" s="87" t="s">
        <v>50</v>
      </c>
      <c r="B19" s="79" t="s">
        <v>51</v>
      </c>
      <c r="C19" s="80" t="s">
        <v>16</v>
      </c>
      <c r="D19" s="84"/>
      <c r="E19" s="85"/>
      <c r="F19" s="86">
        <v>10000000</v>
      </c>
      <c r="G19" s="73"/>
      <c r="H19" s="74"/>
      <c r="I19" s="74"/>
      <c r="J19" s="74"/>
      <c r="K19" s="75"/>
    </row>
    <row r="20" spans="1:12" ht="17.25" customHeight="1" x14ac:dyDescent="0.25">
      <c r="A20" s="88" t="s">
        <v>52</v>
      </c>
      <c r="B20" s="89" t="s">
        <v>53</v>
      </c>
      <c r="C20" s="59" t="s">
        <v>16</v>
      </c>
      <c r="D20" s="59" t="s">
        <v>54</v>
      </c>
      <c r="E20" s="85"/>
      <c r="F20" s="86">
        <v>28015000</v>
      </c>
      <c r="G20" s="73"/>
      <c r="H20" s="74"/>
      <c r="I20" s="74"/>
      <c r="J20" s="74">
        <v>16784408.739999998</v>
      </c>
      <c r="K20" s="75" t="s">
        <v>55</v>
      </c>
      <c r="L20" s="56">
        <v>43467</v>
      </c>
    </row>
    <row r="21" spans="1:12" ht="16.5" customHeight="1" x14ac:dyDescent="0.25">
      <c r="A21" s="88" t="s">
        <v>52</v>
      </c>
      <c r="B21" s="89" t="s">
        <v>53</v>
      </c>
      <c r="C21" s="59" t="s">
        <v>16</v>
      </c>
      <c r="D21" s="59" t="s">
        <v>54</v>
      </c>
      <c r="E21" s="85"/>
      <c r="F21" s="86"/>
      <c r="G21" s="73"/>
      <c r="H21" s="74"/>
      <c r="I21" s="74"/>
      <c r="J21" s="74">
        <v>8236269</v>
      </c>
      <c r="K21" s="90" t="s">
        <v>56</v>
      </c>
      <c r="L21" s="56">
        <v>43442</v>
      </c>
    </row>
    <row r="22" spans="1:12" ht="21.75" customHeight="1" x14ac:dyDescent="0.25">
      <c r="A22" s="91"/>
      <c r="B22" s="92" t="s">
        <v>57</v>
      </c>
      <c r="C22" s="49"/>
      <c r="D22" s="49"/>
      <c r="E22" s="85"/>
      <c r="F22" s="86"/>
      <c r="G22" s="73"/>
      <c r="H22" s="74"/>
      <c r="I22" s="74"/>
      <c r="J22" s="74"/>
      <c r="K22" s="90"/>
      <c r="L22" s="56"/>
    </row>
    <row r="23" spans="1:12" ht="20.25" customHeight="1" x14ac:dyDescent="0.25">
      <c r="A23" s="91" t="s">
        <v>58</v>
      </c>
      <c r="B23" s="89" t="s">
        <v>59</v>
      </c>
      <c r="C23" s="49" t="s">
        <v>16</v>
      </c>
      <c r="D23" s="49" t="s">
        <v>22</v>
      </c>
      <c r="E23" s="53"/>
      <c r="F23" s="93">
        <v>24453000</v>
      </c>
      <c r="G23" s="53"/>
      <c r="H23" s="54"/>
      <c r="I23" s="54">
        <v>0</v>
      </c>
      <c r="J23" s="54">
        <v>0</v>
      </c>
      <c r="K23" s="55"/>
    </row>
    <row r="24" spans="1:12" ht="18" customHeight="1" x14ac:dyDescent="0.25">
      <c r="A24" s="94" t="s">
        <v>60</v>
      </c>
      <c r="B24" s="89" t="s">
        <v>621</v>
      </c>
      <c r="C24" s="51" t="s">
        <v>16</v>
      </c>
      <c r="D24" s="50" t="s">
        <v>61</v>
      </c>
      <c r="E24" s="53"/>
      <c r="F24" s="93">
        <v>0</v>
      </c>
      <c r="G24" s="53"/>
      <c r="H24" s="54"/>
      <c r="I24" s="54"/>
      <c r="J24" s="54"/>
      <c r="K24" s="55" t="s">
        <v>622</v>
      </c>
    </row>
    <row r="25" spans="1:12" x14ac:dyDescent="0.25">
      <c r="A25" s="95" t="s">
        <v>62</v>
      </c>
      <c r="B25" s="89" t="s">
        <v>63</v>
      </c>
      <c r="C25" s="96" t="s">
        <v>16</v>
      </c>
      <c r="D25" s="80" t="s">
        <v>64</v>
      </c>
      <c r="E25" s="53"/>
      <c r="F25" s="93">
        <v>2600000</v>
      </c>
      <c r="G25" s="53"/>
      <c r="H25" s="54"/>
      <c r="I25" s="54"/>
      <c r="J25" s="54"/>
      <c r="K25" s="55"/>
    </row>
    <row r="26" spans="1:12" x14ac:dyDescent="0.25">
      <c r="A26" s="95"/>
      <c r="B26" s="89" t="s">
        <v>623</v>
      </c>
      <c r="C26" s="96"/>
      <c r="D26" s="80"/>
      <c r="E26" s="53"/>
      <c r="F26" s="93"/>
      <c r="G26" s="53"/>
      <c r="H26" s="54"/>
      <c r="I26" s="54"/>
      <c r="J26" s="54"/>
      <c r="K26" s="55"/>
    </row>
    <row r="27" spans="1:12" ht="15" customHeight="1" x14ac:dyDescent="0.25">
      <c r="A27" s="95" t="s">
        <v>65</v>
      </c>
      <c r="B27" s="89" t="s">
        <v>66</v>
      </c>
      <c r="C27" s="96" t="s">
        <v>16</v>
      </c>
      <c r="D27" s="80" t="s">
        <v>67</v>
      </c>
      <c r="E27" s="53"/>
      <c r="F27" s="93">
        <v>0</v>
      </c>
      <c r="G27" s="53"/>
      <c r="H27" s="54"/>
      <c r="I27" s="54"/>
      <c r="J27" s="54"/>
      <c r="K27" s="55"/>
    </row>
    <row r="28" spans="1:12" ht="18" customHeight="1" x14ac:dyDescent="0.25">
      <c r="A28" s="97" t="s">
        <v>68</v>
      </c>
      <c r="B28" s="89" t="s">
        <v>69</v>
      </c>
      <c r="C28" s="96" t="s">
        <v>16</v>
      </c>
      <c r="D28" s="80" t="s">
        <v>67</v>
      </c>
      <c r="E28" s="53"/>
      <c r="F28" s="93">
        <v>1000000</v>
      </c>
      <c r="G28" s="53"/>
      <c r="H28" s="54"/>
      <c r="I28" s="54"/>
      <c r="J28" s="54"/>
      <c r="K28" s="55"/>
    </row>
    <row r="29" spans="1:12" ht="18" customHeight="1" x14ac:dyDescent="0.25">
      <c r="A29" s="91" t="s">
        <v>70</v>
      </c>
      <c r="B29" s="89" t="s">
        <v>71</v>
      </c>
      <c r="C29" s="49" t="s">
        <v>16</v>
      </c>
      <c r="D29" s="49" t="s">
        <v>67</v>
      </c>
      <c r="E29" s="53"/>
      <c r="F29" s="93">
        <v>2800000</v>
      </c>
      <c r="G29" s="53"/>
      <c r="H29" s="54"/>
      <c r="I29" s="54">
        <v>10957828</v>
      </c>
      <c r="J29" s="54"/>
      <c r="K29" s="54">
        <v>10957828</v>
      </c>
      <c r="L29" s="98" t="s">
        <v>72</v>
      </c>
    </row>
    <row r="30" spans="1:12" ht="17.25" customHeight="1" x14ac:dyDescent="0.25">
      <c r="A30" s="99" t="s">
        <v>73</v>
      </c>
      <c r="B30" s="89" t="s">
        <v>74</v>
      </c>
      <c r="C30" s="49" t="s">
        <v>16</v>
      </c>
      <c r="D30" s="49" t="s">
        <v>67</v>
      </c>
      <c r="E30" s="53"/>
      <c r="F30" s="93">
        <v>3569500</v>
      </c>
      <c r="G30" s="53"/>
      <c r="H30" s="54"/>
      <c r="I30" s="54">
        <v>2943858</v>
      </c>
      <c r="J30" s="54"/>
      <c r="K30" s="54">
        <v>2943858</v>
      </c>
      <c r="L30" s="98" t="s">
        <v>72</v>
      </c>
    </row>
    <row r="31" spans="1:12" ht="15.75" thickBot="1" x14ac:dyDescent="0.3">
      <c r="A31" s="100"/>
      <c r="B31" s="58"/>
      <c r="C31" s="62"/>
      <c r="D31" s="62"/>
      <c r="E31" s="101"/>
      <c r="F31" s="102"/>
      <c r="G31" s="101"/>
      <c r="H31" s="103"/>
      <c r="I31" s="103"/>
      <c r="J31" s="103"/>
      <c r="K31" s="104"/>
    </row>
    <row r="32" spans="1:12" ht="26.25" customHeight="1" thickBot="1" x14ac:dyDescent="0.3">
      <c r="A32" s="105" t="s">
        <v>75</v>
      </c>
      <c r="B32" s="106" t="s">
        <v>76</v>
      </c>
      <c r="C32" s="107"/>
      <c r="D32" s="107"/>
      <c r="E32" s="108"/>
      <c r="F32" s="109">
        <f>F33+F57+F128</f>
        <v>163200220</v>
      </c>
      <c r="G32" s="110"/>
      <c r="H32" s="111">
        <f>H33+H57+H128</f>
        <v>2173400</v>
      </c>
      <c r="I32" s="111">
        <f>I33+I57+I128</f>
        <v>4222900</v>
      </c>
      <c r="J32" s="111">
        <f>J33+J57+J128</f>
        <v>13589714.560000001</v>
      </c>
      <c r="K32" s="112">
        <f>F32-J32</f>
        <v>149610505.44</v>
      </c>
    </row>
    <row r="33" spans="1:12" ht="21" customHeight="1" thickBot="1" x14ac:dyDescent="0.3">
      <c r="A33" s="113" t="s">
        <v>77</v>
      </c>
      <c r="B33" s="114" t="s">
        <v>78</v>
      </c>
      <c r="C33" s="115"/>
      <c r="D33" s="115"/>
      <c r="E33" s="116"/>
      <c r="F33" s="117">
        <f>SUM(F34:F56)</f>
        <v>42890910</v>
      </c>
      <c r="G33" s="118"/>
      <c r="H33" s="119"/>
      <c r="I33" s="119">
        <f>SUM(I34:I56)</f>
        <v>0</v>
      </c>
      <c r="J33" s="119">
        <f>SUM(J34:J56)</f>
        <v>155848</v>
      </c>
      <c r="K33" s="120">
        <f>H33+I33+J33</f>
        <v>155848</v>
      </c>
    </row>
    <row r="34" spans="1:12" ht="19.5" customHeight="1" x14ac:dyDescent="0.25">
      <c r="A34" s="121" t="s">
        <v>79</v>
      </c>
      <c r="B34" s="122" t="s">
        <v>80</v>
      </c>
      <c r="C34" s="123" t="s">
        <v>81</v>
      </c>
      <c r="D34" s="124" t="s">
        <v>82</v>
      </c>
      <c r="E34" s="124">
        <v>1</v>
      </c>
      <c r="F34" s="125">
        <v>0</v>
      </c>
      <c r="G34" s="53"/>
      <c r="H34" s="126"/>
      <c r="I34" s="54"/>
      <c r="J34" s="54"/>
      <c r="K34" s="127" t="s">
        <v>83</v>
      </c>
    </row>
    <row r="35" spans="1:12" ht="18.75" customHeight="1" x14ac:dyDescent="0.25">
      <c r="A35" s="128" t="s">
        <v>84</v>
      </c>
      <c r="B35" s="129" t="s">
        <v>85</v>
      </c>
      <c r="C35" s="130" t="s">
        <v>81</v>
      </c>
      <c r="D35" s="80" t="s">
        <v>86</v>
      </c>
      <c r="E35" s="80">
        <v>1</v>
      </c>
      <c r="F35" s="131">
        <f>G35+H35</f>
        <v>280000</v>
      </c>
      <c r="G35" s="132">
        <v>280000</v>
      </c>
      <c r="H35" s="126"/>
      <c r="I35" s="54"/>
      <c r="J35" s="54"/>
      <c r="K35" s="55"/>
    </row>
    <row r="36" spans="1:12" ht="19.5" customHeight="1" x14ac:dyDescent="0.25">
      <c r="A36" s="133" t="s">
        <v>87</v>
      </c>
      <c r="B36" s="79" t="s">
        <v>88</v>
      </c>
      <c r="C36" s="130" t="s">
        <v>81</v>
      </c>
      <c r="D36" s="80" t="s">
        <v>89</v>
      </c>
      <c r="E36" s="80"/>
      <c r="F36" s="131">
        <f>G36+H36</f>
        <v>3300000</v>
      </c>
      <c r="G36" s="132">
        <v>3300000</v>
      </c>
      <c r="H36" s="126"/>
      <c r="I36" s="54"/>
      <c r="J36" s="54">
        <v>0</v>
      </c>
      <c r="K36" s="55"/>
    </row>
    <row r="37" spans="1:12" ht="17.25" customHeight="1" x14ac:dyDescent="0.25">
      <c r="A37" s="133" t="s">
        <v>90</v>
      </c>
      <c r="B37" s="134" t="s">
        <v>91</v>
      </c>
      <c r="C37" s="130" t="s">
        <v>81</v>
      </c>
      <c r="D37" s="135" t="s">
        <v>64</v>
      </c>
      <c r="E37" s="80">
        <v>1</v>
      </c>
      <c r="F37" s="136">
        <v>1300000</v>
      </c>
      <c r="G37" s="53"/>
      <c r="H37" s="126"/>
      <c r="I37" s="54"/>
      <c r="J37" s="54"/>
      <c r="K37" s="55"/>
    </row>
    <row r="38" spans="1:12" ht="27.75" customHeight="1" x14ac:dyDescent="0.25">
      <c r="A38" s="137" t="s">
        <v>92</v>
      </c>
      <c r="B38" s="138" t="s">
        <v>93</v>
      </c>
      <c r="C38" s="51" t="s">
        <v>81</v>
      </c>
      <c r="D38" s="139" t="s">
        <v>94</v>
      </c>
      <c r="E38" s="140">
        <v>1</v>
      </c>
      <c r="F38" s="141">
        <v>4500000</v>
      </c>
      <c r="G38" s="81">
        <v>1300000</v>
      </c>
      <c r="H38" s="126"/>
      <c r="I38" s="54"/>
      <c r="J38" s="54"/>
      <c r="K38" s="55"/>
    </row>
    <row r="39" spans="1:12" ht="21.75" customHeight="1" x14ac:dyDescent="0.25">
      <c r="A39" s="142" t="s">
        <v>95</v>
      </c>
      <c r="B39" s="143" t="s">
        <v>96</v>
      </c>
      <c r="C39" s="96" t="s">
        <v>81</v>
      </c>
      <c r="D39" s="144" t="s">
        <v>97</v>
      </c>
      <c r="E39" s="96">
        <v>1</v>
      </c>
      <c r="F39" s="145">
        <v>170000</v>
      </c>
      <c r="G39" s="81"/>
      <c r="H39" s="126"/>
      <c r="I39" s="54"/>
      <c r="J39" s="54"/>
      <c r="K39" s="55"/>
    </row>
    <row r="40" spans="1:12" ht="18.75" customHeight="1" x14ac:dyDescent="0.25">
      <c r="A40" s="142" t="s">
        <v>98</v>
      </c>
      <c r="B40" s="146" t="s">
        <v>99</v>
      </c>
      <c r="C40" s="96" t="s">
        <v>81</v>
      </c>
      <c r="D40" s="144" t="s">
        <v>54</v>
      </c>
      <c r="E40" s="96">
        <v>14</v>
      </c>
      <c r="F40" s="145">
        <v>1820000</v>
      </c>
      <c r="G40" s="81"/>
      <c r="H40" s="126"/>
      <c r="I40" s="54"/>
      <c r="J40" s="54"/>
      <c r="K40" s="55"/>
    </row>
    <row r="41" spans="1:12" ht="18" customHeight="1" x14ac:dyDescent="0.25">
      <c r="A41" s="142" t="s">
        <v>100</v>
      </c>
      <c r="B41" s="147" t="s">
        <v>101</v>
      </c>
      <c r="C41" s="96" t="s">
        <v>81</v>
      </c>
      <c r="D41" s="144" t="s">
        <v>54</v>
      </c>
      <c r="E41" s="96">
        <v>14</v>
      </c>
      <c r="F41" s="145">
        <v>840000</v>
      </c>
      <c r="G41" s="81"/>
      <c r="H41" s="126"/>
      <c r="I41" s="54"/>
      <c r="J41" s="54"/>
      <c r="K41" s="55"/>
    </row>
    <row r="42" spans="1:12" ht="23.25" customHeight="1" x14ac:dyDescent="0.25">
      <c r="A42" s="142" t="s">
        <v>102</v>
      </c>
      <c r="B42" s="147" t="s">
        <v>103</v>
      </c>
      <c r="C42" s="96" t="s">
        <v>81</v>
      </c>
      <c r="D42" s="144" t="s">
        <v>54</v>
      </c>
      <c r="E42" s="96">
        <v>14</v>
      </c>
      <c r="F42" s="145">
        <v>7700000</v>
      </c>
      <c r="G42" s="81"/>
      <c r="H42" s="126"/>
      <c r="I42" s="54"/>
      <c r="J42" s="54"/>
      <c r="K42" s="55"/>
    </row>
    <row r="43" spans="1:12" ht="25.5" customHeight="1" x14ac:dyDescent="0.25">
      <c r="A43" s="142" t="s">
        <v>104</v>
      </c>
      <c r="B43" s="147" t="s">
        <v>105</v>
      </c>
      <c r="C43" s="96" t="s">
        <v>81</v>
      </c>
      <c r="D43" s="144" t="s">
        <v>54</v>
      </c>
      <c r="E43" s="96">
        <v>14</v>
      </c>
      <c r="F43" s="145">
        <v>2100000</v>
      </c>
      <c r="G43" s="81"/>
      <c r="H43" s="126"/>
      <c r="I43" s="54"/>
      <c r="J43" s="54"/>
      <c r="K43" s="55"/>
    </row>
    <row r="44" spans="1:12" x14ac:dyDescent="0.25">
      <c r="A44" s="148" t="s">
        <v>106</v>
      </c>
      <c r="B44" s="149" t="s">
        <v>107</v>
      </c>
      <c r="C44" s="150" t="s">
        <v>81</v>
      </c>
      <c r="D44" s="151" t="s">
        <v>54</v>
      </c>
      <c r="E44" s="150">
        <v>3</v>
      </c>
      <c r="F44" s="152">
        <v>0</v>
      </c>
      <c r="G44" s="81"/>
      <c r="H44" s="126"/>
      <c r="I44" s="54"/>
      <c r="J44" s="54"/>
      <c r="K44" s="127" t="s">
        <v>83</v>
      </c>
    </row>
    <row r="45" spans="1:12" x14ac:dyDescent="0.25">
      <c r="A45" s="153" t="s">
        <v>108</v>
      </c>
      <c r="B45" s="154" t="s">
        <v>109</v>
      </c>
      <c r="C45" s="96" t="s">
        <v>81</v>
      </c>
      <c r="D45" s="144" t="s">
        <v>54</v>
      </c>
      <c r="E45" s="96">
        <v>14</v>
      </c>
      <c r="F45" s="155">
        <v>200000</v>
      </c>
      <c r="G45" s="81"/>
      <c r="H45" s="126"/>
      <c r="I45" s="54"/>
      <c r="J45" s="54"/>
      <c r="K45" s="55"/>
    </row>
    <row r="46" spans="1:12" x14ac:dyDescent="0.25">
      <c r="A46" s="153" t="s">
        <v>624</v>
      </c>
      <c r="B46" s="154" t="s">
        <v>625</v>
      </c>
      <c r="C46" s="96" t="s">
        <v>81</v>
      </c>
      <c r="D46" s="144" t="s">
        <v>54</v>
      </c>
      <c r="E46" s="96"/>
      <c r="F46" s="145">
        <v>480000</v>
      </c>
      <c r="G46" s="81"/>
      <c r="H46" s="126"/>
      <c r="I46" s="54"/>
      <c r="J46" s="54"/>
      <c r="K46" s="55"/>
    </row>
    <row r="47" spans="1:12" x14ac:dyDescent="0.25">
      <c r="A47" s="699" t="s">
        <v>647</v>
      </c>
      <c r="B47" s="154" t="s">
        <v>648</v>
      </c>
      <c r="C47" s="96" t="s">
        <v>81</v>
      </c>
      <c r="D47" s="144" t="s">
        <v>54</v>
      </c>
      <c r="E47" s="96">
        <v>1</v>
      </c>
      <c r="F47" s="155">
        <f t="shared" ref="F47" si="0">G47</f>
        <v>160000</v>
      </c>
      <c r="G47" s="698">
        <v>160000</v>
      </c>
      <c r="H47" s="126"/>
      <c r="I47" s="54"/>
      <c r="J47" s="54">
        <v>155848</v>
      </c>
      <c r="K47" s="55" t="s">
        <v>649</v>
      </c>
      <c r="L47" s="56">
        <v>43492</v>
      </c>
    </row>
    <row r="48" spans="1:12" ht="15.75" customHeight="1" x14ac:dyDescent="0.25">
      <c r="A48" s="156" t="s">
        <v>110</v>
      </c>
      <c r="B48" s="157" t="s">
        <v>111</v>
      </c>
      <c r="C48" s="158" t="s">
        <v>81</v>
      </c>
      <c r="D48" s="158" t="s">
        <v>112</v>
      </c>
      <c r="E48" s="158">
        <v>1</v>
      </c>
      <c r="F48" s="159">
        <v>100000</v>
      </c>
      <c r="G48" s="81"/>
      <c r="H48" s="126"/>
      <c r="I48" s="54"/>
      <c r="J48" s="54"/>
      <c r="K48" s="55"/>
    </row>
    <row r="49" spans="1:11" ht="15" customHeight="1" x14ac:dyDescent="0.25">
      <c r="A49" s="156" t="s">
        <v>113</v>
      </c>
      <c r="B49" s="157" t="s">
        <v>114</v>
      </c>
      <c r="C49" s="158" t="s">
        <v>81</v>
      </c>
      <c r="D49" s="158" t="s">
        <v>112</v>
      </c>
      <c r="E49" s="158">
        <v>1</v>
      </c>
      <c r="F49" s="159">
        <v>100000</v>
      </c>
      <c r="G49" s="81"/>
      <c r="H49" s="126"/>
      <c r="I49" s="54"/>
      <c r="J49" s="54"/>
      <c r="K49" s="55"/>
    </row>
    <row r="50" spans="1:11" ht="18" customHeight="1" x14ac:dyDescent="0.25">
      <c r="A50" s="160" t="s">
        <v>115</v>
      </c>
      <c r="B50" s="161" t="s">
        <v>116</v>
      </c>
      <c r="C50" s="162" t="s">
        <v>81</v>
      </c>
      <c r="D50" s="162" t="s">
        <v>117</v>
      </c>
      <c r="E50" s="162">
        <v>1</v>
      </c>
      <c r="F50" s="163">
        <v>0</v>
      </c>
      <c r="G50" s="81"/>
      <c r="H50" s="126"/>
      <c r="I50" s="54"/>
      <c r="J50" s="54"/>
      <c r="K50" s="127" t="s">
        <v>83</v>
      </c>
    </row>
    <row r="51" spans="1:11" ht="18.75" customHeight="1" x14ac:dyDescent="0.25">
      <c r="A51" s="156" t="s">
        <v>118</v>
      </c>
      <c r="B51" s="164" t="s">
        <v>119</v>
      </c>
      <c r="C51" s="96" t="s">
        <v>81</v>
      </c>
      <c r="D51" s="165" t="s">
        <v>120</v>
      </c>
      <c r="E51" s="166">
        <v>1</v>
      </c>
      <c r="F51" s="167">
        <v>13070040</v>
      </c>
      <c r="G51" s="81"/>
      <c r="H51" s="126"/>
      <c r="I51" s="54"/>
      <c r="J51" s="54"/>
      <c r="K51" s="55"/>
    </row>
    <row r="52" spans="1:11" ht="18.75" customHeight="1" x14ac:dyDescent="0.25">
      <c r="A52" s="148" t="s">
        <v>121</v>
      </c>
      <c r="B52" s="168" t="s">
        <v>122</v>
      </c>
      <c r="C52" s="150" t="s">
        <v>81</v>
      </c>
      <c r="D52" s="169" t="s">
        <v>32</v>
      </c>
      <c r="E52" s="170">
        <v>1</v>
      </c>
      <c r="F52" s="171">
        <v>0</v>
      </c>
      <c r="G52" s="81"/>
      <c r="H52" s="126"/>
      <c r="I52" s="54"/>
      <c r="J52" s="54"/>
      <c r="K52" s="127" t="s">
        <v>83</v>
      </c>
    </row>
    <row r="53" spans="1:11" x14ac:dyDescent="0.25">
      <c r="A53" s="156" t="s">
        <v>123</v>
      </c>
      <c r="B53" s="164" t="s">
        <v>124</v>
      </c>
      <c r="C53" s="96" t="s">
        <v>81</v>
      </c>
      <c r="D53" s="85" t="s">
        <v>125</v>
      </c>
      <c r="E53" s="172">
        <v>1</v>
      </c>
      <c r="F53" s="173">
        <v>4101900</v>
      </c>
      <c r="G53" s="81"/>
      <c r="H53" s="126"/>
      <c r="I53" s="54"/>
      <c r="J53" s="54"/>
      <c r="K53" s="55"/>
    </row>
    <row r="54" spans="1:11" ht="19.5" customHeight="1" x14ac:dyDescent="0.25">
      <c r="A54" s="156" t="s">
        <v>126</v>
      </c>
      <c r="B54" s="174" t="s">
        <v>127</v>
      </c>
      <c r="C54" s="96" t="s">
        <v>81</v>
      </c>
      <c r="D54" s="85" t="s">
        <v>128</v>
      </c>
      <c r="E54" s="172">
        <v>1</v>
      </c>
      <c r="F54" s="173">
        <v>2600000</v>
      </c>
      <c r="G54" s="81"/>
      <c r="H54" s="126"/>
      <c r="I54" s="54"/>
      <c r="J54" s="54"/>
      <c r="K54" s="55"/>
    </row>
    <row r="55" spans="1:11" ht="19.5" customHeight="1" x14ac:dyDescent="0.25">
      <c r="A55" s="175" t="s">
        <v>129</v>
      </c>
      <c r="B55" s="176" t="s">
        <v>130</v>
      </c>
      <c r="C55" s="135" t="s">
        <v>81</v>
      </c>
      <c r="D55" s="59" t="s">
        <v>112</v>
      </c>
      <c r="E55" s="59"/>
      <c r="F55" s="167">
        <v>68970</v>
      </c>
      <c r="G55" s="81"/>
      <c r="H55" s="126"/>
      <c r="I55" s="54"/>
      <c r="J55" s="54"/>
      <c r="K55" s="55"/>
    </row>
    <row r="56" spans="1:11" ht="15.75" thickBot="1" x14ac:dyDescent="0.3">
      <c r="A56" s="177"/>
      <c r="B56" s="134"/>
      <c r="C56" s="130"/>
      <c r="D56" s="135"/>
      <c r="E56" s="80"/>
      <c r="F56" s="131"/>
      <c r="G56" s="81"/>
      <c r="H56" s="126"/>
      <c r="I56" s="54"/>
      <c r="J56" s="54"/>
      <c r="K56" s="55"/>
    </row>
    <row r="57" spans="1:11" ht="15.75" thickBot="1" x14ac:dyDescent="0.3">
      <c r="A57" s="179" t="s">
        <v>131</v>
      </c>
      <c r="B57" s="180" t="s">
        <v>132</v>
      </c>
      <c r="C57" s="181"/>
      <c r="D57" s="181"/>
      <c r="E57" s="181"/>
      <c r="F57" s="182">
        <f>SUM(F58:F127)</f>
        <v>83473580</v>
      </c>
      <c r="G57" s="183"/>
      <c r="H57" s="111">
        <f>SUM(H58:H127)</f>
        <v>973400</v>
      </c>
      <c r="I57" s="111">
        <f>SUM(I58:I127)</f>
        <v>4222900</v>
      </c>
      <c r="J57" s="184">
        <f>SUM(J58:J127)</f>
        <v>10407911.800000001</v>
      </c>
      <c r="K57" s="185">
        <f>J57+I57+H57</f>
        <v>15604211.800000001</v>
      </c>
    </row>
    <row r="58" spans="1:11" ht="23.25" customHeight="1" x14ac:dyDescent="0.25">
      <c r="A58" s="186" t="s">
        <v>133</v>
      </c>
      <c r="B58" s="143" t="s">
        <v>134</v>
      </c>
      <c r="C58" s="135" t="s">
        <v>81</v>
      </c>
      <c r="D58" s="144" t="s">
        <v>61</v>
      </c>
      <c r="E58" s="55">
        <v>1</v>
      </c>
      <c r="F58" s="155">
        <v>3900000</v>
      </c>
      <c r="G58" s="187">
        <v>1850000</v>
      </c>
      <c r="H58" s="188"/>
      <c r="I58" s="30"/>
      <c r="J58" s="30"/>
      <c r="K58" s="29"/>
    </row>
    <row r="59" spans="1:11" ht="22.5" customHeight="1" x14ac:dyDescent="0.25">
      <c r="A59" s="189" t="s">
        <v>135</v>
      </c>
      <c r="B59" s="143" t="s">
        <v>136</v>
      </c>
      <c r="C59" s="135" t="s">
        <v>81</v>
      </c>
      <c r="D59" s="85" t="s">
        <v>137</v>
      </c>
      <c r="E59" s="55">
        <v>1</v>
      </c>
      <c r="F59" s="155">
        <v>110000</v>
      </c>
      <c r="G59" s="187">
        <v>860000</v>
      </c>
      <c r="H59" s="126"/>
      <c r="I59" s="54"/>
      <c r="J59" s="54"/>
      <c r="K59" s="53"/>
    </row>
    <row r="60" spans="1:11" x14ac:dyDescent="0.25">
      <c r="A60" s="189" t="s">
        <v>138</v>
      </c>
      <c r="B60" s="143" t="s">
        <v>139</v>
      </c>
      <c r="C60" s="135" t="s">
        <v>81</v>
      </c>
      <c r="D60" s="144" t="s">
        <v>140</v>
      </c>
      <c r="E60" s="55">
        <v>3</v>
      </c>
      <c r="F60" s="155">
        <v>390000</v>
      </c>
      <c r="G60" s="187">
        <v>70000</v>
      </c>
      <c r="H60" s="126"/>
      <c r="I60" s="54">
        <v>0</v>
      </c>
      <c r="J60" s="54"/>
      <c r="K60" s="190"/>
    </row>
    <row r="61" spans="1:11" ht="24" customHeight="1" x14ac:dyDescent="0.25">
      <c r="A61" s="191" t="s">
        <v>141</v>
      </c>
      <c r="B61" s="174" t="s">
        <v>142</v>
      </c>
      <c r="C61" s="135" t="s">
        <v>81</v>
      </c>
      <c r="D61" s="144" t="s">
        <v>32</v>
      </c>
      <c r="E61" s="55">
        <v>2</v>
      </c>
      <c r="F61" s="155">
        <v>700000</v>
      </c>
      <c r="G61" s="187">
        <v>170000</v>
      </c>
      <c r="H61" s="126"/>
      <c r="I61" s="54"/>
      <c r="J61" s="54"/>
      <c r="K61" s="55"/>
    </row>
    <row r="62" spans="1:11" ht="18" customHeight="1" x14ac:dyDescent="0.25">
      <c r="A62" s="192" t="s">
        <v>143</v>
      </c>
      <c r="B62" s="193" t="s">
        <v>144</v>
      </c>
      <c r="C62" s="194" t="s">
        <v>81</v>
      </c>
      <c r="D62" s="195" t="s">
        <v>64</v>
      </c>
      <c r="E62" s="195">
        <v>2</v>
      </c>
      <c r="F62" s="196">
        <v>0</v>
      </c>
      <c r="G62" s="187">
        <v>350000</v>
      </c>
      <c r="H62" s="126"/>
      <c r="I62" s="54">
        <v>0</v>
      </c>
      <c r="J62" s="54"/>
      <c r="K62" s="127" t="s">
        <v>83</v>
      </c>
    </row>
    <row r="63" spans="1:11" ht="24" customHeight="1" x14ac:dyDescent="0.25">
      <c r="A63" s="197" t="s">
        <v>145</v>
      </c>
      <c r="B63" s="198" t="s">
        <v>146</v>
      </c>
      <c r="C63" s="199" t="s">
        <v>81</v>
      </c>
      <c r="D63" s="200" t="s">
        <v>147</v>
      </c>
      <c r="E63" s="201">
        <v>4</v>
      </c>
      <c r="F63" s="202">
        <v>0</v>
      </c>
      <c r="G63" s="187">
        <v>120000</v>
      </c>
      <c r="H63" s="126"/>
      <c r="I63" s="54"/>
      <c r="J63" s="54"/>
      <c r="K63" s="127" t="s">
        <v>83</v>
      </c>
    </row>
    <row r="64" spans="1:11" x14ac:dyDescent="0.25">
      <c r="A64" s="189" t="s">
        <v>148</v>
      </c>
      <c r="B64" s="203" t="s">
        <v>149</v>
      </c>
      <c r="C64" s="135" t="s">
        <v>81</v>
      </c>
      <c r="D64" s="144" t="s">
        <v>147</v>
      </c>
      <c r="E64" s="96">
        <v>2</v>
      </c>
      <c r="F64" s="155">
        <v>140000</v>
      </c>
      <c r="G64" s="187">
        <v>1820000</v>
      </c>
      <c r="H64" s="126"/>
      <c r="I64" s="54"/>
      <c r="J64" s="54"/>
      <c r="K64" s="204"/>
    </row>
    <row r="65" spans="1:12" ht="21.75" customHeight="1" x14ac:dyDescent="0.25">
      <c r="A65" s="189" t="s">
        <v>150</v>
      </c>
      <c r="B65" s="205" t="s">
        <v>151</v>
      </c>
      <c r="C65" s="135" t="s">
        <v>81</v>
      </c>
      <c r="D65" s="144" t="s">
        <v>147</v>
      </c>
      <c r="E65" s="96">
        <v>1</v>
      </c>
      <c r="F65" s="155">
        <v>80000</v>
      </c>
      <c r="G65" s="187">
        <v>840000</v>
      </c>
      <c r="H65" s="126"/>
      <c r="I65" s="54"/>
      <c r="J65" s="54"/>
      <c r="K65" s="53"/>
    </row>
    <row r="66" spans="1:12" ht="19.5" customHeight="1" x14ac:dyDescent="0.25">
      <c r="A66" s="189" t="s">
        <v>152</v>
      </c>
      <c r="B66" s="206" t="s">
        <v>153</v>
      </c>
      <c r="C66" s="135" t="s">
        <v>81</v>
      </c>
      <c r="D66" s="144" t="s">
        <v>154</v>
      </c>
      <c r="E66" s="96">
        <v>1</v>
      </c>
      <c r="F66" s="155">
        <v>500000</v>
      </c>
      <c r="G66" s="187">
        <v>7700000</v>
      </c>
      <c r="H66" s="126"/>
      <c r="I66" s="54"/>
      <c r="J66" s="54"/>
      <c r="K66" s="53"/>
    </row>
    <row r="67" spans="1:12" ht="20.25" customHeight="1" x14ac:dyDescent="0.25">
      <c r="A67" s="189" t="s">
        <v>155</v>
      </c>
      <c r="B67" s="206" t="s">
        <v>156</v>
      </c>
      <c r="C67" s="135" t="s">
        <v>81</v>
      </c>
      <c r="D67" s="144" t="s">
        <v>157</v>
      </c>
      <c r="E67" s="96">
        <v>1</v>
      </c>
      <c r="F67" s="155">
        <v>450000</v>
      </c>
      <c r="G67" s="187">
        <v>2100000</v>
      </c>
      <c r="H67" s="126"/>
      <c r="I67" s="54"/>
      <c r="J67" s="54"/>
      <c r="K67" s="53"/>
    </row>
    <row r="68" spans="1:12" ht="18" customHeight="1" x14ac:dyDescent="0.25">
      <c r="A68" s="207" t="s">
        <v>158</v>
      </c>
      <c r="B68" s="208" t="s">
        <v>159</v>
      </c>
      <c r="C68" s="199" t="s">
        <v>81</v>
      </c>
      <c r="D68" s="200" t="s">
        <v>160</v>
      </c>
      <c r="E68" s="201">
        <v>2</v>
      </c>
      <c r="F68" s="209">
        <v>0</v>
      </c>
      <c r="G68" s="53"/>
      <c r="H68" s="54"/>
      <c r="I68" s="54"/>
      <c r="J68" s="54"/>
      <c r="K68" s="127" t="s">
        <v>83</v>
      </c>
    </row>
    <row r="69" spans="1:12" ht="18" customHeight="1" x14ac:dyDescent="0.25">
      <c r="A69" s="210" t="s">
        <v>161</v>
      </c>
      <c r="B69" s="211" t="s">
        <v>162</v>
      </c>
      <c r="C69" s="135" t="s">
        <v>81</v>
      </c>
      <c r="D69" s="144" t="s">
        <v>163</v>
      </c>
      <c r="E69" s="96">
        <v>1</v>
      </c>
      <c r="F69" s="155">
        <v>1270000</v>
      </c>
      <c r="G69" s="187">
        <v>150000</v>
      </c>
      <c r="H69" s="126"/>
      <c r="I69" s="54"/>
      <c r="J69" s="54"/>
      <c r="K69" s="53"/>
    </row>
    <row r="70" spans="1:12" ht="18.75" customHeight="1" x14ac:dyDescent="0.25">
      <c r="A70" s="191" t="s">
        <v>164</v>
      </c>
      <c r="B70" s="212" t="s">
        <v>165</v>
      </c>
      <c r="C70" s="213" t="s">
        <v>81</v>
      </c>
      <c r="D70" s="214" t="s">
        <v>166</v>
      </c>
      <c r="E70" s="49">
        <v>1</v>
      </c>
      <c r="F70" s="215">
        <v>4200000</v>
      </c>
      <c r="G70" s="187">
        <v>200000</v>
      </c>
      <c r="H70" s="126"/>
      <c r="I70" s="54"/>
      <c r="J70" s="54"/>
      <c r="K70" s="55"/>
    </row>
    <row r="71" spans="1:12" x14ac:dyDescent="0.25">
      <c r="A71" s="216" t="s">
        <v>167</v>
      </c>
      <c r="B71" s="206" t="s">
        <v>168</v>
      </c>
      <c r="C71" s="135" t="s">
        <v>81</v>
      </c>
      <c r="D71" s="144" t="s">
        <v>169</v>
      </c>
      <c r="E71" s="96">
        <v>3</v>
      </c>
      <c r="F71" s="167">
        <v>210000</v>
      </c>
      <c r="G71" s="217">
        <v>100000</v>
      </c>
      <c r="H71" s="126">
        <v>210000</v>
      </c>
      <c r="I71" s="54"/>
      <c r="J71" s="54"/>
      <c r="K71" s="55"/>
      <c r="L71" s="56">
        <v>43425</v>
      </c>
    </row>
    <row r="72" spans="1:12" ht="20.25" customHeight="1" x14ac:dyDescent="0.25">
      <c r="A72" s="218" t="s">
        <v>170</v>
      </c>
      <c r="B72" s="206" t="s">
        <v>171</v>
      </c>
      <c r="C72" s="135" t="s">
        <v>81</v>
      </c>
      <c r="D72" s="144" t="s">
        <v>172</v>
      </c>
      <c r="E72" s="96">
        <v>1</v>
      </c>
      <c r="F72" s="167">
        <v>1800000</v>
      </c>
      <c r="G72" s="217">
        <v>100000</v>
      </c>
      <c r="H72" s="126"/>
      <c r="I72" s="54"/>
      <c r="J72" s="54"/>
      <c r="K72" s="219" t="s">
        <v>173</v>
      </c>
    </row>
    <row r="73" spans="1:12" ht="18" customHeight="1" x14ac:dyDescent="0.25">
      <c r="A73" s="57" t="s">
        <v>174</v>
      </c>
      <c r="B73" s="206" t="s">
        <v>175</v>
      </c>
      <c r="C73" s="135" t="s">
        <v>81</v>
      </c>
      <c r="D73" s="144" t="s">
        <v>94</v>
      </c>
      <c r="E73" s="96">
        <v>1</v>
      </c>
      <c r="F73" s="167">
        <v>800000</v>
      </c>
      <c r="G73" s="217">
        <v>200000</v>
      </c>
      <c r="H73" s="126"/>
      <c r="I73" s="54"/>
      <c r="J73" s="54"/>
      <c r="K73" s="53"/>
    </row>
    <row r="74" spans="1:12" ht="18" customHeight="1" x14ac:dyDescent="0.25">
      <c r="A74" s="189" t="s">
        <v>176</v>
      </c>
      <c r="B74" s="206" t="s">
        <v>177</v>
      </c>
      <c r="C74" s="135" t="s">
        <v>81</v>
      </c>
      <c r="D74" s="144" t="s">
        <v>178</v>
      </c>
      <c r="E74" s="96">
        <v>1</v>
      </c>
      <c r="F74" s="167">
        <v>250000</v>
      </c>
      <c r="G74" s="220">
        <v>280000</v>
      </c>
      <c r="H74" s="126"/>
      <c r="I74" s="54">
        <v>0</v>
      </c>
      <c r="J74" s="54"/>
      <c r="K74" s="53"/>
    </row>
    <row r="75" spans="1:12" ht="20.25" customHeight="1" x14ac:dyDescent="0.25">
      <c r="A75" s="189" t="s">
        <v>179</v>
      </c>
      <c r="B75" s="206" t="s">
        <v>180</v>
      </c>
      <c r="C75" s="135" t="s">
        <v>81</v>
      </c>
      <c r="D75" s="144" t="s">
        <v>178</v>
      </c>
      <c r="E75" s="96">
        <v>4</v>
      </c>
      <c r="F75" s="167">
        <v>240000</v>
      </c>
      <c r="G75" s="220">
        <v>230000</v>
      </c>
      <c r="H75" s="126"/>
      <c r="I75" s="54">
        <v>0</v>
      </c>
      <c r="J75" s="54"/>
      <c r="K75" s="53"/>
    </row>
    <row r="76" spans="1:12" ht="18" customHeight="1" x14ac:dyDescent="0.25">
      <c r="A76" s="221" t="s">
        <v>181</v>
      </c>
      <c r="B76" s="222" t="s">
        <v>182</v>
      </c>
      <c r="C76" s="199" t="s">
        <v>81</v>
      </c>
      <c r="D76" s="200" t="s">
        <v>42</v>
      </c>
      <c r="E76" s="201">
        <v>2</v>
      </c>
      <c r="F76" s="223">
        <v>0</v>
      </c>
      <c r="G76" s="220">
        <v>499932</v>
      </c>
      <c r="H76" s="126"/>
      <c r="I76" s="54"/>
      <c r="J76" s="54"/>
      <c r="K76" s="127" t="s">
        <v>83</v>
      </c>
    </row>
    <row r="77" spans="1:12" ht="22.5" customHeight="1" x14ac:dyDescent="0.25">
      <c r="A77" s="67" t="s">
        <v>183</v>
      </c>
      <c r="B77" s="224" t="s">
        <v>184</v>
      </c>
      <c r="C77" s="135" t="s">
        <v>81</v>
      </c>
      <c r="D77" s="144" t="s">
        <v>120</v>
      </c>
      <c r="E77" s="225">
        <v>4</v>
      </c>
      <c r="F77" s="167">
        <v>214100</v>
      </c>
      <c r="G77" s="220">
        <v>12433</v>
      </c>
      <c r="H77" s="126"/>
      <c r="I77" s="54"/>
      <c r="J77" s="54"/>
      <c r="K77" s="53"/>
    </row>
    <row r="78" spans="1:12" ht="17.25" customHeight="1" x14ac:dyDescent="0.25">
      <c r="A78" s="189" t="s">
        <v>185</v>
      </c>
      <c r="B78" s="224" t="s">
        <v>186</v>
      </c>
      <c r="C78" s="135" t="s">
        <v>81</v>
      </c>
      <c r="D78" s="144" t="s">
        <v>120</v>
      </c>
      <c r="E78" s="225">
        <v>2</v>
      </c>
      <c r="F78" s="167">
        <v>100000</v>
      </c>
      <c r="G78" s="220">
        <v>237946</v>
      </c>
      <c r="H78" s="126"/>
      <c r="I78" s="54"/>
      <c r="J78" s="54"/>
      <c r="K78" s="127"/>
    </row>
    <row r="79" spans="1:12" ht="19.5" customHeight="1" x14ac:dyDescent="0.25">
      <c r="A79" s="189" t="s">
        <v>187</v>
      </c>
      <c r="B79" s="224" t="s">
        <v>188</v>
      </c>
      <c r="C79" s="135" t="s">
        <v>81</v>
      </c>
      <c r="D79" s="144" t="s">
        <v>120</v>
      </c>
      <c r="E79" s="225">
        <v>1</v>
      </c>
      <c r="F79" s="167">
        <v>160000</v>
      </c>
      <c r="G79" s="220">
        <v>133100</v>
      </c>
      <c r="H79" s="126"/>
      <c r="I79" s="54"/>
      <c r="J79" s="54"/>
      <c r="K79" s="127"/>
    </row>
    <row r="80" spans="1:12" ht="19.5" customHeight="1" x14ac:dyDescent="0.25">
      <c r="A80" s="218" t="s">
        <v>189</v>
      </c>
      <c r="B80" s="224" t="s">
        <v>190</v>
      </c>
      <c r="C80" s="135" t="s">
        <v>81</v>
      </c>
      <c r="D80" s="144" t="s">
        <v>120</v>
      </c>
      <c r="E80" s="226">
        <v>2</v>
      </c>
      <c r="F80" s="167">
        <v>150000</v>
      </c>
      <c r="G80" s="220">
        <v>127050</v>
      </c>
      <c r="H80" s="126"/>
      <c r="I80" s="54"/>
      <c r="J80" s="54"/>
      <c r="K80" s="55"/>
    </row>
    <row r="81" spans="1:12" ht="19.5" customHeight="1" x14ac:dyDescent="0.25">
      <c r="A81" s="189" t="s">
        <v>191</v>
      </c>
      <c r="B81" s="224" t="s">
        <v>192</v>
      </c>
      <c r="C81" s="135" t="s">
        <v>81</v>
      </c>
      <c r="D81" s="144" t="s">
        <v>120</v>
      </c>
      <c r="E81" s="225">
        <v>1</v>
      </c>
      <c r="F81" s="167">
        <v>4900000</v>
      </c>
      <c r="G81" s="220">
        <v>83779</v>
      </c>
      <c r="H81" s="126"/>
      <c r="I81" s="54"/>
      <c r="J81" s="54"/>
      <c r="K81" s="55"/>
    </row>
    <row r="82" spans="1:12" ht="27.75" customHeight="1" x14ac:dyDescent="0.25">
      <c r="A82" s="218" t="s">
        <v>193</v>
      </c>
      <c r="B82" s="224" t="s">
        <v>194</v>
      </c>
      <c r="C82" s="135" t="s">
        <v>81</v>
      </c>
      <c r="D82" s="144" t="s">
        <v>120</v>
      </c>
      <c r="E82" s="225">
        <v>2</v>
      </c>
      <c r="F82" s="167">
        <v>6628000</v>
      </c>
      <c r="G82" s="220">
        <v>10420</v>
      </c>
      <c r="H82" s="126"/>
      <c r="I82" s="54"/>
      <c r="J82" s="54">
        <v>695750</v>
      </c>
      <c r="K82" s="55" t="s">
        <v>635</v>
      </c>
      <c r="L82" s="56">
        <v>43480</v>
      </c>
    </row>
    <row r="83" spans="1:12" ht="31.5" customHeight="1" x14ac:dyDescent="0.25">
      <c r="A83" s="189" t="s">
        <v>195</v>
      </c>
      <c r="B83" s="224" t="s">
        <v>196</v>
      </c>
      <c r="C83" s="135" t="s">
        <v>81</v>
      </c>
      <c r="D83" s="144" t="s">
        <v>120</v>
      </c>
      <c r="E83" s="225">
        <v>6</v>
      </c>
      <c r="F83" s="167">
        <v>720000</v>
      </c>
      <c r="G83" s="220">
        <v>100000</v>
      </c>
      <c r="H83" s="126"/>
      <c r="I83" s="54"/>
      <c r="J83" s="54"/>
      <c r="K83" s="53"/>
    </row>
    <row r="84" spans="1:12" ht="31.5" customHeight="1" x14ac:dyDescent="0.25">
      <c r="A84" s="189" t="s">
        <v>197</v>
      </c>
      <c r="B84" s="224" t="s">
        <v>198</v>
      </c>
      <c r="C84" s="135" t="s">
        <v>81</v>
      </c>
      <c r="D84" s="144" t="s">
        <v>120</v>
      </c>
      <c r="E84" s="225">
        <v>2</v>
      </c>
      <c r="F84" s="167">
        <v>80000</v>
      </c>
      <c r="G84" s="220">
        <v>150000</v>
      </c>
      <c r="H84" s="126"/>
      <c r="I84" s="54"/>
      <c r="J84" s="54"/>
      <c r="K84" s="204"/>
    </row>
    <row r="85" spans="1:12" ht="28.5" customHeight="1" thickBot="1" x14ac:dyDescent="0.3">
      <c r="A85" s="227" t="s">
        <v>199</v>
      </c>
      <c r="B85" s="228" t="s">
        <v>200</v>
      </c>
      <c r="C85" s="229" t="s">
        <v>81</v>
      </c>
      <c r="D85" s="230" t="s">
        <v>120</v>
      </c>
      <c r="E85" s="231">
        <v>4</v>
      </c>
      <c r="F85" s="167">
        <v>1800000</v>
      </c>
      <c r="G85" s="220"/>
      <c r="H85" s="126"/>
      <c r="I85" s="54"/>
      <c r="J85" s="54"/>
      <c r="K85" s="204"/>
    </row>
    <row r="86" spans="1:12" ht="19.5" customHeight="1" x14ac:dyDescent="0.25">
      <c r="A86" s="216" t="s">
        <v>201</v>
      </c>
      <c r="B86" s="232" t="s">
        <v>202</v>
      </c>
      <c r="C86" s="233" t="s">
        <v>81</v>
      </c>
      <c r="D86" s="234" t="s">
        <v>120</v>
      </c>
      <c r="E86" s="70">
        <v>113</v>
      </c>
      <c r="F86" s="167">
        <v>16000000</v>
      </c>
      <c r="G86" s="220"/>
      <c r="H86" s="126"/>
      <c r="I86" s="54"/>
      <c r="J86" s="54"/>
      <c r="K86" s="204"/>
    </row>
    <row r="87" spans="1:12" ht="26.25" customHeight="1" thickBot="1" x14ac:dyDescent="0.3">
      <c r="A87" s="235"/>
      <c r="B87" s="236" t="s">
        <v>203</v>
      </c>
      <c r="C87" s="237" t="s">
        <v>81</v>
      </c>
      <c r="D87" s="238" t="s">
        <v>204</v>
      </c>
      <c r="E87" s="239">
        <v>57</v>
      </c>
      <c r="F87" s="167"/>
      <c r="G87" s="220"/>
      <c r="H87" s="126"/>
      <c r="I87" s="54"/>
      <c r="J87" s="54"/>
      <c r="K87" s="204"/>
    </row>
    <row r="88" spans="1:12" ht="30" customHeight="1" x14ac:dyDescent="0.25">
      <c r="A88" s="240" t="s">
        <v>205</v>
      </c>
      <c r="B88" s="241" t="s">
        <v>206</v>
      </c>
      <c r="C88" s="135" t="s">
        <v>81</v>
      </c>
      <c r="D88" s="144" t="s">
        <v>120</v>
      </c>
      <c r="E88" s="59" t="s">
        <v>207</v>
      </c>
      <c r="F88" s="167">
        <v>1000000</v>
      </c>
      <c r="G88" s="220"/>
      <c r="H88" s="126"/>
      <c r="I88" s="54"/>
      <c r="J88" s="54"/>
      <c r="K88" s="204"/>
    </row>
    <row r="89" spans="1:12" ht="21" customHeight="1" x14ac:dyDescent="0.25">
      <c r="A89" s="218" t="s">
        <v>208</v>
      </c>
      <c r="B89" s="224" t="s">
        <v>209</v>
      </c>
      <c r="C89" s="135" t="s">
        <v>81</v>
      </c>
      <c r="D89" s="144" t="s">
        <v>120</v>
      </c>
      <c r="E89" s="96">
        <v>4</v>
      </c>
      <c r="F89" s="167">
        <v>636200</v>
      </c>
      <c r="G89" s="220"/>
      <c r="H89" s="126"/>
      <c r="I89" s="54"/>
      <c r="J89" s="54"/>
      <c r="K89" s="204"/>
    </row>
    <row r="90" spans="1:12" ht="26.25" customHeight="1" x14ac:dyDescent="0.25">
      <c r="A90" s="218" t="s">
        <v>210</v>
      </c>
      <c r="B90" s="242" t="s">
        <v>211</v>
      </c>
      <c r="C90" s="135" t="s">
        <v>81</v>
      </c>
      <c r="D90" s="144" t="s">
        <v>120</v>
      </c>
      <c r="E90" s="96">
        <v>37</v>
      </c>
      <c r="F90" s="167">
        <v>4500000</v>
      </c>
      <c r="G90" s="220"/>
      <c r="H90" s="126"/>
      <c r="I90" s="54"/>
      <c r="J90" s="54"/>
      <c r="K90" s="204"/>
    </row>
    <row r="91" spans="1:12" ht="18" customHeight="1" x14ac:dyDescent="0.25">
      <c r="A91" s="218" t="s">
        <v>212</v>
      </c>
      <c r="B91" s="224" t="s">
        <v>213</v>
      </c>
      <c r="C91" s="135" t="s">
        <v>81</v>
      </c>
      <c r="D91" s="144" t="s">
        <v>120</v>
      </c>
      <c r="E91" s="96">
        <v>6</v>
      </c>
      <c r="F91" s="167">
        <v>4800000</v>
      </c>
      <c r="G91" s="220"/>
      <c r="H91" s="126"/>
      <c r="I91" s="54">
        <v>4222900</v>
      </c>
      <c r="J91" s="54"/>
      <c r="K91" s="204"/>
    </row>
    <row r="92" spans="1:12" ht="17.25" customHeight="1" x14ac:dyDescent="0.25">
      <c r="A92" s="218" t="s">
        <v>214</v>
      </c>
      <c r="B92" s="242" t="s">
        <v>215</v>
      </c>
      <c r="C92" s="135" t="s">
        <v>81</v>
      </c>
      <c r="D92" s="144" t="s">
        <v>120</v>
      </c>
      <c r="E92" s="158">
        <v>6</v>
      </c>
      <c r="F92" s="167">
        <v>1260000</v>
      </c>
      <c r="G92" s="220"/>
      <c r="H92" s="126"/>
      <c r="I92" s="54"/>
      <c r="J92" s="54"/>
      <c r="K92" s="204"/>
    </row>
    <row r="93" spans="1:12" ht="16.5" customHeight="1" x14ac:dyDescent="0.25">
      <c r="A93" s="218" t="s">
        <v>216</v>
      </c>
      <c r="B93" s="224" t="s">
        <v>217</v>
      </c>
      <c r="C93" s="135" t="s">
        <v>81</v>
      </c>
      <c r="D93" s="144" t="s">
        <v>120</v>
      </c>
      <c r="E93" s="96">
        <v>7</v>
      </c>
      <c r="F93" s="167">
        <v>847000</v>
      </c>
      <c r="G93" s="220"/>
      <c r="H93" s="126"/>
      <c r="I93" s="54"/>
      <c r="J93" s="54"/>
      <c r="K93" s="204"/>
    </row>
    <row r="94" spans="1:12" ht="15" customHeight="1" x14ac:dyDescent="0.25">
      <c r="A94" s="67" t="s">
        <v>218</v>
      </c>
      <c r="B94" s="224" t="s">
        <v>219</v>
      </c>
      <c r="C94" s="135" t="s">
        <v>81</v>
      </c>
      <c r="D94" s="144" t="s">
        <v>120</v>
      </c>
      <c r="E94" s="96">
        <v>5</v>
      </c>
      <c r="F94" s="167">
        <v>1055880</v>
      </c>
      <c r="G94" s="220"/>
      <c r="H94" s="126"/>
      <c r="I94" s="54"/>
      <c r="J94" s="54"/>
      <c r="K94" s="204"/>
    </row>
    <row r="95" spans="1:12" ht="18" customHeight="1" x14ac:dyDescent="0.25">
      <c r="A95" s="67" t="s">
        <v>220</v>
      </c>
      <c r="B95" s="224" t="s">
        <v>221</v>
      </c>
      <c r="C95" s="135" t="s">
        <v>81</v>
      </c>
      <c r="D95" s="144" t="s">
        <v>120</v>
      </c>
      <c r="E95" s="96">
        <v>3</v>
      </c>
      <c r="F95" s="167">
        <v>419670</v>
      </c>
      <c r="G95" s="220">
        <v>150000</v>
      </c>
      <c r="H95" s="126"/>
      <c r="I95" s="54"/>
      <c r="J95" s="54"/>
      <c r="K95" s="55"/>
    </row>
    <row r="96" spans="1:12" ht="16.5" customHeight="1" x14ac:dyDescent="0.25">
      <c r="A96" s="189" t="s">
        <v>222</v>
      </c>
      <c r="B96" s="224" t="s">
        <v>223</v>
      </c>
      <c r="C96" s="135" t="s">
        <v>81</v>
      </c>
      <c r="D96" s="144" t="s">
        <v>120</v>
      </c>
      <c r="E96" s="225">
        <v>6</v>
      </c>
      <c r="F96" s="167">
        <v>480000</v>
      </c>
      <c r="G96" s="220"/>
      <c r="H96" s="126"/>
      <c r="I96" s="54"/>
      <c r="J96" s="54"/>
      <c r="K96" s="55"/>
    </row>
    <row r="97" spans="1:12" ht="17.25" customHeight="1" x14ac:dyDescent="0.25">
      <c r="A97" s="189" t="s">
        <v>224</v>
      </c>
      <c r="B97" s="224" t="s">
        <v>225</v>
      </c>
      <c r="C97" s="135" t="s">
        <v>81</v>
      </c>
      <c r="D97" s="144" t="s">
        <v>120</v>
      </c>
      <c r="E97" s="225">
        <v>1</v>
      </c>
      <c r="F97" s="167">
        <v>1500000</v>
      </c>
      <c r="G97" s="220"/>
      <c r="H97" s="126"/>
      <c r="I97" s="54"/>
      <c r="J97" s="54"/>
      <c r="K97" s="55"/>
    </row>
    <row r="98" spans="1:12" ht="14.25" customHeight="1" x14ac:dyDescent="0.25">
      <c r="A98" s="218" t="s">
        <v>226</v>
      </c>
      <c r="B98" s="224" t="s">
        <v>227</v>
      </c>
      <c r="C98" s="135" t="s">
        <v>81</v>
      </c>
      <c r="D98" s="144" t="s">
        <v>120</v>
      </c>
      <c r="E98" s="225">
        <v>1</v>
      </c>
      <c r="F98" s="167">
        <v>1000100</v>
      </c>
      <c r="G98" s="220"/>
      <c r="H98" s="126"/>
      <c r="I98" s="54"/>
      <c r="J98" s="54">
        <v>2105400</v>
      </c>
      <c r="K98" s="55" t="s">
        <v>634</v>
      </c>
      <c r="L98" s="56">
        <v>43480</v>
      </c>
    </row>
    <row r="99" spans="1:12" ht="12.75" customHeight="1" x14ac:dyDescent="0.25">
      <c r="A99" s="156" t="s">
        <v>228</v>
      </c>
      <c r="B99" s="224" t="s">
        <v>229</v>
      </c>
      <c r="C99" s="135" t="s">
        <v>81</v>
      </c>
      <c r="D99" s="144" t="s">
        <v>120</v>
      </c>
      <c r="E99" s="225">
        <v>1</v>
      </c>
      <c r="F99" s="167">
        <v>800000</v>
      </c>
      <c r="G99" s="220"/>
      <c r="H99" s="126"/>
      <c r="I99" s="54"/>
      <c r="J99" s="54">
        <v>681230</v>
      </c>
      <c r="K99" s="55" t="s">
        <v>634</v>
      </c>
      <c r="L99" s="56">
        <v>43480</v>
      </c>
    </row>
    <row r="100" spans="1:12" ht="28.5" customHeight="1" x14ac:dyDescent="0.25">
      <c r="A100" s="244" t="s">
        <v>230</v>
      </c>
      <c r="B100" s="224" t="s">
        <v>231</v>
      </c>
      <c r="C100" s="135" t="s">
        <v>81</v>
      </c>
      <c r="D100" s="144" t="s">
        <v>120</v>
      </c>
      <c r="E100" s="225">
        <v>3</v>
      </c>
      <c r="F100" s="245">
        <v>600000</v>
      </c>
      <c r="G100" s="220"/>
      <c r="H100" s="126"/>
      <c r="I100" s="54"/>
      <c r="J100" s="54"/>
      <c r="K100" s="55"/>
    </row>
    <row r="101" spans="1:12" ht="26.25" customHeight="1" x14ac:dyDescent="0.25">
      <c r="A101" s="218" t="s">
        <v>232</v>
      </c>
      <c r="B101" s="224" t="s">
        <v>233</v>
      </c>
      <c r="C101" s="135" t="s">
        <v>81</v>
      </c>
      <c r="D101" s="144" t="s">
        <v>120</v>
      </c>
      <c r="E101" s="246">
        <v>2</v>
      </c>
      <c r="F101" s="155">
        <v>2500000</v>
      </c>
      <c r="G101" s="220"/>
      <c r="H101" s="126"/>
      <c r="I101" s="54"/>
      <c r="J101" s="54"/>
      <c r="K101" s="55"/>
    </row>
    <row r="102" spans="1:12" x14ac:dyDescent="0.25">
      <c r="A102" s="218" t="s">
        <v>234</v>
      </c>
      <c r="B102" s="247" t="s">
        <v>235</v>
      </c>
      <c r="C102" s="135" t="s">
        <v>81</v>
      </c>
      <c r="D102" s="144" t="s">
        <v>120</v>
      </c>
      <c r="E102" s="246">
        <v>1</v>
      </c>
      <c r="F102" s="155">
        <v>100000</v>
      </c>
      <c r="G102" s="220"/>
      <c r="H102" s="126"/>
      <c r="I102" s="54"/>
      <c r="J102" s="54"/>
      <c r="K102" s="55"/>
    </row>
    <row r="103" spans="1:12" ht="15" customHeight="1" x14ac:dyDescent="0.25">
      <c r="A103" s="218" t="s">
        <v>236</v>
      </c>
      <c r="B103" s="248" t="s">
        <v>237</v>
      </c>
      <c r="C103" s="135" t="s">
        <v>81</v>
      </c>
      <c r="D103" s="96" t="s">
        <v>120</v>
      </c>
      <c r="E103" s="249">
        <v>1</v>
      </c>
      <c r="F103" s="250">
        <v>700000</v>
      </c>
      <c r="G103" s="220"/>
      <c r="H103" s="126"/>
      <c r="I103" s="54"/>
      <c r="J103" s="54">
        <v>238370</v>
      </c>
      <c r="K103" s="55" t="s">
        <v>634</v>
      </c>
      <c r="L103" s="56">
        <v>43480</v>
      </c>
    </row>
    <row r="104" spans="1:12" ht="18" customHeight="1" x14ac:dyDescent="0.25">
      <c r="A104" s="218" t="s">
        <v>238</v>
      </c>
      <c r="B104" s="251" t="s">
        <v>239</v>
      </c>
      <c r="C104" s="135" t="s">
        <v>81</v>
      </c>
      <c r="D104" s="96" t="s">
        <v>120</v>
      </c>
      <c r="E104" s="249">
        <v>1</v>
      </c>
      <c r="F104" s="252">
        <v>700000</v>
      </c>
      <c r="G104" s="220"/>
      <c r="H104" s="126"/>
      <c r="I104" s="54"/>
      <c r="J104" s="54">
        <v>637670</v>
      </c>
      <c r="K104" s="55" t="s">
        <v>634</v>
      </c>
      <c r="L104" s="56">
        <v>43480</v>
      </c>
    </row>
    <row r="105" spans="1:12" ht="17.25" customHeight="1" x14ac:dyDescent="0.25">
      <c r="A105" s="218" t="s">
        <v>240</v>
      </c>
      <c r="B105" s="251" t="s">
        <v>241</v>
      </c>
      <c r="C105" s="135" t="s">
        <v>81</v>
      </c>
      <c r="D105" s="96" t="s">
        <v>120</v>
      </c>
      <c r="E105" s="249">
        <v>3</v>
      </c>
      <c r="F105" s="252">
        <v>3360000</v>
      </c>
      <c r="G105" s="220">
        <v>180000</v>
      </c>
      <c r="H105" s="126"/>
      <c r="I105" s="54"/>
      <c r="J105" s="54">
        <v>2681360</v>
      </c>
      <c r="K105" s="55" t="s">
        <v>634</v>
      </c>
      <c r="L105" s="56">
        <v>43480</v>
      </c>
    </row>
    <row r="106" spans="1:12" ht="13.5" customHeight="1" x14ac:dyDescent="0.25">
      <c r="A106" s="197" t="s">
        <v>242</v>
      </c>
      <c r="B106" s="253" t="s">
        <v>243</v>
      </c>
      <c r="C106" s="199" t="s">
        <v>81</v>
      </c>
      <c r="D106" s="200" t="s">
        <v>120</v>
      </c>
      <c r="E106" s="254">
        <v>1</v>
      </c>
      <c r="F106" s="255">
        <v>0</v>
      </c>
      <c r="G106" s="256"/>
      <c r="H106" s="257"/>
      <c r="I106" s="74"/>
      <c r="J106" s="74"/>
      <c r="K106" s="127" t="s">
        <v>83</v>
      </c>
    </row>
    <row r="107" spans="1:12" ht="15" customHeight="1" x14ac:dyDescent="0.25">
      <c r="A107" s="189" t="s">
        <v>244</v>
      </c>
      <c r="B107" s="258" t="s">
        <v>245</v>
      </c>
      <c r="C107" s="135" t="s">
        <v>81</v>
      </c>
      <c r="D107" s="144" t="s">
        <v>120</v>
      </c>
      <c r="E107" s="259">
        <v>3</v>
      </c>
      <c r="F107" s="155">
        <v>120000</v>
      </c>
      <c r="G107" s="256"/>
      <c r="H107" s="257"/>
      <c r="I107" s="74"/>
      <c r="J107" s="74"/>
      <c r="K107" s="75"/>
    </row>
    <row r="108" spans="1:12" ht="16.5" customHeight="1" x14ac:dyDescent="0.25">
      <c r="A108" s="218" t="s">
        <v>246</v>
      </c>
      <c r="B108" s="260" t="s">
        <v>247</v>
      </c>
      <c r="C108" s="135" t="s">
        <v>81</v>
      </c>
      <c r="D108" s="144" t="s">
        <v>120</v>
      </c>
      <c r="E108" s="259">
        <v>1</v>
      </c>
      <c r="F108" s="155">
        <v>2800000</v>
      </c>
      <c r="G108" s="256"/>
      <c r="H108" s="257"/>
      <c r="I108" s="74"/>
      <c r="J108" s="74"/>
      <c r="K108" s="75"/>
    </row>
    <row r="109" spans="1:12" ht="15" customHeight="1" x14ac:dyDescent="0.25">
      <c r="A109" s="189" t="s">
        <v>248</v>
      </c>
      <c r="B109" s="260" t="s">
        <v>249</v>
      </c>
      <c r="C109" s="135" t="s">
        <v>81</v>
      </c>
      <c r="D109" s="144" t="s">
        <v>120</v>
      </c>
      <c r="E109" s="259">
        <v>1</v>
      </c>
      <c r="F109" s="155">
        <v>306130</v>
      </c>
      <c r="G109" s="256"/>
      <c r="H109" s="257"/>
      <c r="I109" s="74"/>
      <c r="J109" s="74"/>
      <c r="K109" s="75"/>
    </row>
    <row r="110" spans="1:12" ht="18" customHeight="1" x14ac:dyDescent="0.25">
      <c r="A110" s="67" t="s">
        <v>250</v>
      </c>
      <c r="B110" s="260" t="s">
        <v>251</v>
      </c>
      <c r="C110" s="135" t="s">
        <v>81</v>
      </c>
      <c r="D110" s="144" t="s">
        <v>120</v>
      </c>
      <c r="E110" s="259">
        <v>1</v>
      </c>
      <c r="F110" s="155">
        <v>85100</v>
      </c>
      <c r="G110" s="256"/>
      <c r="H110" s="257"/>
      <c r="I110" s="74"/>
      <c r="J110" s="74"/>
      <c r="K110" s="75"/>
    </row>
    <row r="111" spans="1:12" ht="16.5" customHeight="1" x14ac:dyDescent="0.25">
      <c r="A111" s="189" t="s">
        <v>252</v>
      </c>
      <c r="B111" s="260" t="s">
        <v>253</v>
      </c>
      <c r="C111" s="135" t="s">
        <v>81</v>
      </c>
      <c r="D111" s="144" t="s">
        <v>120</v>
      </c>
      <c r="E111" s="259">
        <v>1</v>
      </c>
      <c r="F111" s="155">
        <v>60000</v>
      </c>
      <c r="G111" s="256"/>
      <c r="H111" s="257"/>
      <c r="I111" s="74"/>
      <c r="J111" s="74"/>
      <c r="K111" s="75"/>
    </row>
    <row r="112" spans="1:12" ht="17.25" customHeight="1" x14ac:dyDescent="0.25">
      <c r="A112" s="218" t="s">
        <v>254</v>
      </c>
      <c r="B112" s="260" t="s">
        <v>255</v>
      </c>
      <c r="C112" s="135" t="s">
        <v>81</v>
      </c>
      <c r="D112" s="144" t="s">
        <v>120</v>
      </c>
      <c r="E112" s="259">
        <v>1</v>
      </c>
      <c r="F112" s="155">
        <v>520000</v>
      </c>
      <c r="G112" s="256"/>
      <c r="H112" s="257"/>
      <c r="I112" s="74"/>
      <c r="J112" s="74"/>
      <c r="K112" s="75"/>
    </row>
    <row r="113" spans="1:12" x14ac:dyDescent="0.25">
      <c r="A113" s="218" t="s">
        <v>256</v>
      </c>
      <c r="B113" s="260" t="s">
        <v>257</v>
      </c>
      <c r="C113" s="135" t="s">
        <v>81</v>
      </c>
      <c r="D113" s="144" t="s">
        <v>120</v>
      </c>
      <c r="E113" s="259">
        <v>1</v>
      </c>
      <c r="F113" s="155">
        <v>840000</v>
      </c>
      <c r="G113" s="256"/>
      <c r="H113" s="257"/>
      <c r="I113" s="74"/>
      <c r="J113" s="74"/>
      <c r="K113" s="75"/>
    </row>
    <row r="114" spans="1:12" x14ac:dyDescent="0.25">
      <c r="A114" s="218" t="s">
        <v>258</v>
      </c>
      <c r="B114" s="260" t="s">
        <v>259</v>
      </c>
      <c r="C114" s="135" t="s">
        <v>81</v>
      </c>
      <c r="D114" s="144" t="s">
        <v>120</v>
      </c>
      <c r="E114" s="259">
        <v>2</v>
      </c>
      <c r="F114" s="155">
        <v>2400000</v>
      </c>
      <c r="G114" s="256"/>
      <c r="H114" s="257"/>
      <c r="I114" s="74"/>
      <c r="J114" s="74">
        <v>3073400</v>
      </c>
      <c r="K114" s="75" t="s">
        <v>634</v>
      </c>
      <c r="L114" s="56">
        <v>43480</v>
      </c>
    </row>
    <row r="115" spans="1:12" ht="17.25" customHeight="1" x14ac:dyDescent="0.25">
      <c r="A115" s="189" t="s">
        <v>260</v>
      </c>
      <c r="B115" s="260" t="s">
        <v>261</v>
      </c>
      <c r="C115" s="135" t="s">
        <v>81</v>
      </c>
      <c r="D115" s="144" t="s">
        <v>120</v>
      </c>
      <c r="E115" s="259">
        <v>2</v>
      </c>
      <c r="F115" s="155">
        <v>847000</v>
      </c>
      <c r="G115" s="256"/>
      <c r="H115" s="257"/>
      <c r="I115" s="74"/>
      <c r="J115" s="74"/>
      <c r="K115" s="75"/>
    </row>
    <row r="116" spans="1:12" ht="15.75" customHeight="1" x14ac:dyDescent="0.25">
      <c r="A116" s="218" t="s">
        <v>262</v>
      </c>
      <c r="B116" s="258" t="s">
        <v>263</v>
      </c>
      <c r="C116" s="135" t="s">
        <v>81</v>
      </c>
      <c r="D116" s="144" t="s">
        <v>120</v>
      </c>
      <c r="E116" s="261">
        <v>7</v>
      </c>
      <c r="F116" s="155">
        <v>1050000</v>
      </c>
      <c r="G116" s="256"/>
      <c r="H116" s="257"/>
      <c r="I116" s="74"/>
      <c r="J116" s="74"/>
      <c r="K116" s="75"/>
    </row>
    <row r="117" spans="1:12" ht="15.75" customHeight="1" x14ac:dyDescent="0.25">
      <c r="A117" s="189" t="s">
        <v>264</v>
      </c>
      <c r="B117" s="258" t="s">
        <v>265</v>
      </c>
      <c r="C117" s="135" t="s">
        <v>81</v>
      </c>
      <c r="D117" s="144" t="s">
        <v>147</v>
      </c>
      <c r="E117" s="261">
        <v>3</v>
      </c>
      <c r="F117" s="245">
        <v>163000</v>
      </c>
      <c r="G117" s="256"/>
      <c r="H117" s="257"/>
      <c r="I117" s="74"/>
      <c r="J117" s="74"/>
      <c r="K117" s="75"/>
    </row>
    <row r="118" spans="1:12" ht="15.75" customHeight="1" x14ac:dyDescent="0.25">
      <c r="A118" s="67" t="s">
        <v>266</v>
      </c>
      <c r="B118" s="260" t="s">
        <v>267</v>
      </c>
      <c r="C118" s="135" t="s">
        <v>81</v>
      </c>
      <c r="D118" s="144" t="s">
        <v>147</v>
      </c>
      <c r="E118" s="259">
        <v>1</v>
      </c>
      <c r="F118" s="245">
        <v>70000</v>
      </c>
      <c r="G118" s="256"/>
      <c r="H118" s="257"/>
      <c r="I118" s="74"/>
      <c r="J118" s="74"/>
      <c r="K118" s="75"/>
    </row>
    <row r="119" spans="1:12" x14ac:dyDescent="0.25">
      <c r="A119" s="67" t="s">
        <v>268</v>
      </c>
      <c r="B119" s="262" t="s">
        <v>269</v>
      </c>
      <c r="C119" s="263" t="s">
        <v>81</v>
      </c>
      <c r="D119" s="264" t="s">
        <v>270</v>
      </c>
      <c r="E119" s="71">
        <v>1</v>
      </c>
      <c r="F119" s="265">
        <v>100000</v>
      </c>
      <c r="G119" s="256"/>
      <c r="H119" s="257"/>
      <c r="I119" s="74"/>
      <c r="J119" s="74"/>
      <c r="K119" s="75"/>
    </row>
    <row r="120" spans="1:12" ht="15" customHeight="1" x14ac:dyDescent="0.25">
      <c r="A120" s="156" t="s">
        <v>271</v>
      </c>
      <c r="B120" s="266" t="s">
        <v>272</v>
      </c>
      <c r="C120" s="263" t="s">
        <v>81</v>
      </c>
      <c r="D120" s="264" t="s">
        <v>273</v>
      </c>
      <c r="E120" s="226">
        <v>1</v>
      </c>
      <c r="F120" s="265">
        <v>450000</v>
      </c>
      <c r="G120" s="256"/>
      <c r="H120" s="257">
        <v>450000</v>
      </c>
      <c r="I120" s="74"/>
      <c r="J120" s="74"/>
      <c r="K120" s="75"/>
      <c r="L120" s="56">
        <v>43425</v>
      </c>
    </row>
    <row r="121" spans="1:12" ht="16.5" customHeight="1" x14ac:dyDescent="0.25">
      <c r="A121" s="267" t="s">
        <v>274</v>
      </c>
      <c r="B121" s="266" t="s">
        <v>275</v>
      </c>
      <c r="C121" s="263" t="s">
        <v>81</v>
      </c>
      <c r="D121" s="264" t="s">
        <v>89</v>
      </c>
      <c r="E121" s="226">
        <v>2</v>
      </c>
      <c r="F121" s="265">
        <v>120000</v>
      </c>
      <c r="G121" s="256"/>
      <c r="H121" s="257"/>
      <c r="I121" s="74"/>
      <c r="J121" s="74">
        <v>132616</v>
      </c>
      <c r="K121" s="75" t="s">
        <v>276</v>
      </c>
      <c r="L121" s="56">
        <v>43462</v>
      </c>
    </row>
    <row r="122" spans="1:12" ht="13.5" customHeight="1" x14ac:dyDescent="0.25">
      <c r="A122" s="267" t="s">
        <v>277</v>
      </c>
      <c r="B122" s="266" t="s">
        <v>278</v>
      </c>
      <c r="C122" s="263" t="s">
        <v>81</v>
      </c>
      <c r="D122" s="264" t="s">
        <v>120</v>
      </c>
      <c r="E122" s="226">
        <v>2</v>
      </c>
      <c r="F122" s="265">
        <v>138000</v>
      </c>
      <c r="G122" s="256"/>
      <c r="H122" s="257"/>
      <c r="I122" s="74"/>
      <c r="J122" s="74">
        <v>162115.79999999999</v>
      </c>
      <c r="K122" s="75" t="s">
        <v>279</v>
      </c>
      <c r="L122" s="56">
        <v>43452</v>
      </c>
    </row>
    <row r="123" spans="1:12" ht="14.25" customHeight="1" x14ac:dyDescent="0.25">
      <c r="A123" s="156" t="s">
        <v>280</v>
      </c>
      <c r="B123" s="268" t="s">
        <v>281</v>
      </c>
      <c r="C123" s="269" t="s">
        <v>81</v>
      </c>
      <c r="D123" s="270" t="s">
        <v>22</v>
      </c>
      <c r="E123" s="271">
        <v>2</v>
      </c>
      <c r="F123" s="272">
        <v>313400</v>
      </c>
      <c r="G123" s="256"/>
      <c r="H123" s="257">
        <v>313400</v>
      </c>
      <c r="I123" s="74"/>
      <c r="J123" s="74"/>
      <c r="K123" s="75"/>
      <c r="L123" s="56">
        <v>43425</v>
      </c>
    </row>
    <row r="124" spans="1:12" ht="18.75" customHeight="1" x14ac:dyDescent="0.25">
      <c r="A124" s="273" t="s">
        <v>282</v>
      </c>
      <c r="B124" s="274" t="s">
        <v>283</v>
      </c>
      <c r="C124" s="269" t="s">
        <v>81</v>
      </c>
      <c r="D124" s="275" t="s">
        <v>89</v>
      </c>
      <c r="E124" s="276">
        <v>1</v>
      </c>
      <c r="F124" s="277">
        <v>750000</v>
      </c>
      <c r="G124" s="256"/>
      <c r="H124" s="257"/>
      <c r="I124" s="74"/>
      <c r="J124" s="74"/>
      <c r="K124" s="75"/>
    </row>
    <row r="125" spans="1:12" ht="14.25" customHeight="1" x14ac:dyDescent="0.25">
      <c r="A125" s="278" t="s">
        <v>284</v>
      </c>
      <c r="B125" s="268" t="s">
        <v>285</v>
      </c>
      <c r="C125" s="269" t="s">
        <v>81</v>
      </c>
      <c r="D125" s="270" t="s">
        <v>140</v>
      </c>
      <c r="E125" s="271">
        <v>1</v>
      </c>
      <c r="F125" s="272">
        <v>130000</v>
      </c>
      <c r="G125" s="256"/>
      <c r="H125" s="257"/>
      <c r="I125" s="74"/>
      <c r="J125" s="74"/>
      <c r="K125" s="75"/>
    </row>
    <row r="126" spans="1:12" ht="15.75" customHeight="1" x14ac:dyDescent="0.25">
      <c r="A126" s="279" t="s">
        <v>286</v>
      </c>
      <c r="B126" s="280" t="s">
        <v>287</v>
      </c>
      <c r="C126" s="269" t="s">
        <v>81</v>
      </c>
      <c r="D126" s="281" t="s">
        <v>147</v>
      </c>
      <c r="E126" s="282">
        <v>1</v>
      </c>
      <c r="F126" s="283">
        <v>160000</v>
      </c>
      <c r="G126" s="284"/>
      <c r="H126" s="257"/>
      <c r="I126" s="74"/>
      <c r="J126" s="74"/>
      <c r="K126" s="75"/>
    </row>
    <row r="127" spans="1:12" ht="15.75" thickBot="1" x14ac:dyDescent="0.3">
      <c r="A127" s="191"/>
      <c r="B127" s="285"/>
      <c r="C127" s="135"/>
      <c r="D127" s="286"/>
      <c r="E127" s="287"/>
      <c r="F127" s="215"/>
      <c r="G127" s="256"/>
      <c r="H127" s="257"/>
      <c r="I127" s="74"/>
      <c r="J127" s="74"/>
      <c r="K127" s="75"/>
    </row>
    <row r="128" spans="1:12" ht="22.5" customHeight="1" thickBot="1" x14ac:dyDescent="0.3">
      <c r="A128" s="179" t="s">
        <v>288</v>
      </c>
      <c r="B128" s="180" t="s">
        <v>289</v>
      </c>
      <c r="C128" s="181" t="s">
        <v>81</v>
      </c>
      <c r="D128" s="181"/>
      <c r="E128" s="288"/>
      <c r="F128" s="182">
        <f>SUM(F129:F169)</f>
        <v>36835730</v>
      </c>
      <c r="G128" s="183"/>
      <c r="H128" s="111">
        <f>SUM(H129:H163)</f>
        <v>1200000</v>
      </c>
      <c r="I128" s="111">
        <f>SUM(I129:I169)</f>
        <v>0</v>
      </c>
      <c r="J128" s="111">
        <f>SUM(J129:J169)</f>
        <v>3025954.76</v>
      </c>
      <c r="K128" s="112">
        <f>H128+I128+J128</f>
        <v>4225954.76</v>
      </c>
    </row>
    <row r="129" spans="1:12" x14ac:dyDescent="0.25">
      <c r="A129" s="57" t="s">
        <v>290</v>
      </c>
      <c r="B129" s="289" t="s">
        <v>291</v>
      </c>
      <c r="C129" s="135" t="s">
        <v>81</v>
      </c>
      <c r="D129" s="144" t="s">
        <v>112</v>
      </c>
      <c r="E129" s="55">
        <v>1</v>
      </c>
      <c r="F129" s="155">
        <v>48000</v>
      </c>
      <c r="G129" s="290">
        <v>12000000</v>
      </c>
      <c r="H129" s="188"/>
      <c r="I129" s="291">
        <v>0</v>
      </c>
      <c r="J129" s="30"/>
      <c r="K129" s="140"/>
    </row>
    <row r="130" spans="1:12" x14ac:dyDescent="0.25">
      <c r="A130" s="57" t="s">
        <v>292</v>
      </c>
      <c r="B130" s="292" t="s">
        <v>293</v>
      </c>
      <c r="C130" s="135" t="s">
        <v>81</v>
      </c>
      <c r="D130" s="165" t="s">
        <v>22</v>
      </c>
      <c r="E130" s="166">
        <v>2</v>
      </c>
      <c r="F130" s="245">
        <v>200000</v>
      </c>
      <c r="G130" s="290">
        <v>3000000</v>
      </c>
      <c r="H130" s="126"/>
      <c r="I130" s="54"/>
      <c r="J130" s="54"/>
      <c r="K130" s="55"/>
    </row>
    <row r="131" spans="1:12" x14ac:dyDescent="0.25">
      <c r="A131" s="57" t="s">
        <v>294</v>
      </c>
      <c r="B131" s="293" t="s">
        <v>295</v>
      </c>
      <c r="C131" s="135" t="s">
        <v>81</v>
      </c>
      <c r="D131" s="80" t="s">
        <v>17</v>
      </c>
      <c r="E131" s="80">
        <v>1</v>
      </c>
      <c r="F131" s="245">
        <v>13000000</v>
      </c>
      <c r="G131" s="294">
        <v>6200000</v>
      </c>
      <c r="H131" s="126"/>
      <c r="I131" s="54"/>
      <c r="J131" s="54"/>
      <c r="K131" s="55"/>
    </row>
    <row r="132" spans="1:12" x14ac:dyDescent="0.25">
      <c r="A132" s="47" t="s">
        <v>296</v>
      </c>
      <c r="B132" s="295" t="s">
        <v>297</v>
      </c>
      <c r="C132" s="135" t="s">
        <v>81</v>
      </c>
      <c r="D132" s="80" t="s">
        <v>298</v>
      </c>
      <c r="E132" s="80">
        <v>1</v>
      </c>
      <c r="F132" s="245">
        <v>80000</v>
      </c>
      <c r="G132" s="294">
        <v>160000</v>
      </c>
      <c r="H132" s="126"/>
      <c r="I132" s="54"/>
      <c r="J132" s="54"/>
      <c r="K132" s="55"/>
    </row>
    <row r="133" spans="1:12" x14ac:dyDescent="0.25">
      <c r="A133" s="47" t="s">
        <v>299</v>
      </c>
      <c r="B133" s="293" t="s">
        <v>300</v>
      </c>
      <c r="C133" s="135" t="s">
        <v>81</v>
      </c>
      <c r="D133" s="80" t="s">
        <v>301</v>
      </c>
      <c r="E133" s="296">
        <v>1</v>
      </c>
      <c r="F133" s="245">
        <v>170000</v>
      </c>
      <c r="G133" s="187">
        <v>3000000</v>
      </c>
      <c r="H133" s="126"/>
      <c r="I133" s="54"/>
      <c r="J133" s="54"/>
      <c r="K133" s="55"/>
    </row>
    <row r="134" spans="1:12" x14ac:dyDescent="0.25">
      <c r="A134" s="57" t="s">
        <v>302</v>
      </c>
      <c r="B134" s="297" t="s">
        <v>303</v>
      </c>
      <c r="C134" s="135" t="s">
        <v>81</v>
      </c>
      <c r="D134" s="80" t="s">
        <v>128</v>
      </c>
      <c r="E134" s="296">
        <v>1</v>
      </c>
      <c r="F134" s="245">
        <v>300000</v>
      </c>
      <c r="G134" s="187">
        <v>80000</v>
      </c>
      <c r="H134" s="126"/>
      <c r="I134" s="54"/>
      <c r="J134" s="54"/>
      <c r="K134" s="55"/>
    </row>
    <row r="135" spans="1:12" x14ac:dyDescent="0.25">
      <c r="A135" s="47" t="s">
        <v>304</v>
      </c>
      <c r="B135" s="293" t="s">
        <v>305</v>
      </c>
      <c r="C135" s="135" t="s">
        <v>81</v>
      </c>
      <c r="D135" s="80" t="s">
        <v>86</v>
      </c>
      <c r="E135" s="296">
        <v>1</v>
      </c>
      <c r="F135" s="155">
        <v>450000</v>
      </c>
      <c r="G135" s="187">
        <v>550000</v>
      </c>
      <c r="H135" s="126"/>
      <c r="I135" s="54"/>
      <c r="J135" s="54">
        <v>1523390</v>
      </c>
      <c r="K135" s="55" t="s">
        <v>634</v>
      </c>
      <c r="L135" s="56">
        <v>43480</v>
      </c>
    </row>
    <row r="136" spans="1:12" x14ac:dyDescent="0.25">
      <c r="A136" s="57" t="s">
        <v>306</v>
      </c>
      <c r="B136" s="289" t="s">
        <v>307</v>
      </c>
      <c r="C136" s="135" t="s">
        <v>81</v>
      </c>
      <c r="D136" s="80" t="s">
        <v>308</v>
      </c>
      <c r="E136" s="296">
        <v>1</v>
      </c>
      <c r="F136" s="155">
        <v>9500000</v>
      </c>
      <c r="G136" s="187">
        <v>350000</v>
      </c>
      <c r="H136" s="126"/>
      <c r="I136" s="54"/>
      <c r="J136" s="54"/>
      <c r="K136" s="55"/>
    </row>
    <row r="137" spans="1:12" x14ac:dyDescent="0.25">
      <c r="A137" s="298" t="s">
        <v>309</v>
      </c>
      <c r="B137" s="293" t="s">
        <v>310</v>
      </c>
      <c r="C137" s="135" t="s">
        <v>81</v>
      </c>
      <c r="D137" s="85" t="s">
        <v>311</v>
      </c>
      <c r="E137" s="172">
        <v>3</v>
      </c>
      <c r="F137" s="155">
        <v>900000</v>
      </c>
      <c r="G137" s="299">
        <v>150000</v>
      </c>
      <c r="H137" s="126"/>
      <c r="I137" s="54"/>
      <c r="J137" s="54">
        <v>377309</v>
      </c>
      <c r="K137" s="53" t="s">
        <v>312</v>
      </c>
      <c r="L137" s="56">
        <v>43446</v>
      </c>
    </row>
    <row r="138" spans="1:12" x14ac:dyDescent="0.25">
      <c r="A138" s="298"/>
      <c r="B138" s="289"/>
      <c r="C138" s="135"/>
      <c r="D138" s="85"/>
      <c r="E138" s="172"/>
      <c r="F138" s="155"/>
      <c r="G138" s="299"/>
      <c r="H138" s="126"/>
      <c r="I138" s="54"/>
      <c r="J138" s="54">
        <v>790865</v>
      </c>
      <c r="K138" s="53" t="s">
        <v>313</v>
      </c>
      <c r="L138" s="56"/>
    </row>
    <row r="139" spans="1:12" x14ac:dyDescent="0.25">
      <c r="A139" s="57" t="s">
        <v>314</v>
      </c>
      <c r="B139" s="289" t="s">
        <v>315</v>
      </c>
      <c r="C139" s="135" t="s">
        <v>81</v>
      </c>
      <c r="D139" s="85" t="s">
        <v>311</v>
      </c>
      <c r="E139" s="172">
        <v>1</v>
      </c>
      <c r="F139" s="155">
        <v>200000</v>
      </c>
      <c r="G139" s="187">
        <v>80000</v>
      </c>
      <c r="H139" s="126"/>
      <c r="I139" s="54"/>
      <c r="J139" s="54"/>
      <c r="K139" s="53"/>
    </row>
    <row r="140" spans="1:12" x14ac:dyDescent="0.25">
      <c r="A140" s="57" t="s">
        <v>316</v>
      </c>
      <c r="B140" s="293" t="s">
        <v>317</v>
      </c>
      <c r="C140" s="135" t="s">
        <v>81</v>
      </c>
      <c r="D140" s="85" t="s">
        <v>147</v>
      </c>
      <c r="E140" s="172">
        <v>2</v>
      </c>
      <c r="F140" s="155">
        <v>520000</v>
      </c>
      <c r="G140" s="187">
        <v>80000</v>
      </c>
      <c r="H140" s="126"/>
      <c r="I140" s="54"/>
      <c r="J140" s="54"/>
      <c r="K140" s="53"/>
    </row>
    <row r="141" spans="1:12" x14ac:dyDescent="0.25">
      <c r="A141" s="57" t="s">
        <v>318</v>
      </c>
      <c r="B141" s="292" t="s">
        <v>319</v>
      </c>
      <c r="C141" s="135" t="s">
        <v>81</v>
      </c>
      <c r="D141" s="85" t="s">
        <v>320</v>
      </c>
      <c r="E141" s="172">
        <v>1</v>
      </c>
      <c r="F141" s="155">
        <v>160000</v>
      </c>
      <c r="G141" s="187">
        <v>400000</v>
      </c>
      <c r="H141" s="126"/>
      <c r="I141" s="54"/>
      <c r="J141" s="54"/>
      <c r="K141" s="53"/>
    </row>
    <row r="142" spans="1:12" x14ac:dyDescent="0.25">
      <c r="A142" s="57" t="s">
        <v>321</v>
      </c>
      <c r="B142" s="293" t="s">
        <v>322</v>
      </c>
      <c r="C142" s="135" t="s">
        <v>81</v>
      </c>
      <c r="D142" s="85" t="s">
        <v>323</v>
      </c>
      <c r="E142" s="172">
        <v>1</v>
      </c>
      <c r="F142" s="155">
        <v>3500000</v>
      </c>
      <c r="G142" s="187">
        <v>450000</v>
      </c>
      <c r="H142" s="126"/>
      <c r="I142" s="54"/>
      <c r="J142" s="54"/>
      <c r="K142" s="53"/>
    </row>
    <row r="143" spans="1:12" ht="18" customHeight="1" x14ac:dyDescent="0.25">
      <c r="A143" s="57" t="s">
        <v>324</v>
      </c>
      <c r="B143" s="206" t="s">
        <v>144</v>
      </c>
      <c r="C143" s="135" t="s">
        <v>81</v>
      </c>
      <c r="D143" s="85" t="s">
        <v>325</v>
      </c>
      <c r="E143" s="172">
        <v>1</v>
      </c>
      <c r="F143" s="155">
        <v>180000</v>
      </c>
      <c r="G143" s="187">
        <v>240000</v>
      </c>
      <c r="H143" s="126"/>
      <c r="I143" s="54"/>
      <c r="J143" s="54"/>
      <c r="K143" s="55"/>
    </row>
    <row r="144" spans="1:12" x14ac:dyDescent="0.25">
      <c r="A144" s="57" t="s">
        <v>326</v>
      </c>
      <c r="B144" s="293" t="s">
        <v>327</v>
      </c>
      <c r="C144" s="135" t="s">
        <v>81</v>
      </c>
      <c r="D144" s="85" t="s">
        <v>117</v>
      </c>
      <c r="E144" s="172">
        <v>1</v>
      </c>
      <c r="F144" s="155">
        <v>160000</v>
      </c>
      <c r="G144" s="187">
        <v>80000</v>
      </c>
      <c r="H144" s="126"/>
      <c r="I144" s="54"/>
      <c r="J144" s="54"/>
      <c r="K144" s="55"/>
    </row>
    <row r="145" spans="1:12" x14ac:dyDescent="0.25">
      <c r="A145" s="57" t="s">
        <v>328</v>
      </c>
      <c r="B145" s="300" t="s">
        <v>329</v>
      </c>
      <c r="C145" s="135" t="s">
        <v>81</v>
      </c>
      <c r="D145" s="85" t="s">
        <v>330</v>
      </c>
      <c r="E145" s="172">
        <v>1</v>
      </c>
      <c r="F145" s="155">
        <v>134000</v>
      </c>
      <c r="G145" s="187">
        <v>200000</v>
      </c>
      <c r="H145" s="126"/>
      <c r="I145" s="54"/>
      <c r="J145" s="54"/>
      <c r="K145" s="53"/>
    </row>
    <row r="146" spans="1:12" x14ac:dyDescent="0.25">
      <c r="A146" s="57" t="s">
        <v>332</v>
      </c>
      <c r="B146" s="292" t="s">
        <v>333</v>
      </c>
      <c r="C146" s="135" t="s">
        <v>81</v>
      </c>
      <c r="D146" s="85" t="s">
        <v>39</v>
      </c>
      <c r="E146" s="172">
        <v>1</v>
      </c>
      <c r="F146" s="155">
        <v>0</v>
      </c>
      <c r="G146" s="187">
        <v>4400000</v>
      </c>
      <c r="H146" s="126"/>
      <c r="I146" s="54"/>
      <c r="J146" s="301">
        <v>0</v>
      </c>
      <c r="K146" s="55"/>
    </row>
    <row r="147" spans="1:12" x14ac:dyDescent="0.25">
      <c r="A147" s="302" t="s">
        <v>334</v>
      </c>
      <c r="B147" s="303" t="s">
        <v>335</v>
      </c>
      <c r="C147" s="199" t="s">
        <v>81</v>
      </c>
      <c r="D147" s="304" t="s">
        <v>336</v>
      </c>
      <c r="E147" s="305">
        <v>1</v>
      </c>
      <c r="F147" s="202">
        <v>0</v>
      </c>
      <c r="G147" s="187">
        <v>200000</v>
      </c>
      <c r="H147" s="126"/>
      <c r="I147" s="54"/>
      <c r="J147" s="54"/>
      <c r="K147" s="127" t="s">
        <v>83</v>
      </c>
    </row>
    <row r="148" spans="1:12" x14ac:dyDescent="0.25">
      <c r="A148" s="47" t="s">
        <v>337</v>
      </c>
      <c r="B148" s="293" t="s">
        <v>338</v>
      </c>
      <c r="C148" s="96" t="s">
        <v>81</v>
      </c>
      <c r="D148" s="85" t="s">
        <v>270</v>
      </c>
      <c r="E148" s="172">
        <v>5</v>
      </c>
      <c r="F148" s="155">
        <v>1500000</v>
      </c>
      <c r="G148" s="187">
        <v>160000</v>
      </c>
      <c r="H148" s="126"/>
      <c r="I148" s="54"/>
      <c r="J148" s="54"/>
      <c r="K148" s="55"/>
    </row>
    <row r="149" spans="1:12" ht="16.5" customHeight="1" x14ac:dyDescent="0.25">
      <c r="A149" s="302" t="s">
        <v>339</v>
      </c>
      <c r="B149" s="222" t="s">
        <v>340</v>
      </c>
      <c r="C149" s="201" t="s">
        <v>81</v>
      </c>
      <c r="D149" s="304" t="s">
        <v>39</v>
      </c>
      <c r="E149" s="305">
        <v>1</v>
      </c>
      <c r="F149" s="202">
        <v>0</v>
      </c>
      <c r="G149" s="187">
        <v>100000</v>
      </c>
      <c r="H149" s="126"/>
      <c r="I149" s="54"/>
      <c r="J149" s="54"/>
      <c r="K149" s="127" t="s">
        <v>83</v>
      </c>
    </row>
    <row r="150" spans="1:12" x14ac:dyDescent="0.25">
      <c r="A150" s="306" t="s">
        <v>341</v>
      </c>
      <c r="B150" s="307" t="s">
        <v>342</v>
      </c>
      <c r="C150" s="158" t="s">
        <v>81</v>
      </c>
      <c r="D150" s="264" t="s">
        <v>169</v>
      </c>
      <c r="E150" s="308">
        <v>1</v>
      </c>
      <c r="F150" s="265">
        <v>140000</v>
      </c>
      <c r="G150" s="187">
        <v>1350000</v>
      </c>
      <c r="H150" s="126"/>
      <c r="I150" s="54">
        <v>0</v>
      </c>
      <c r="J150" s="54"/>
      <c r="K150" s="55"/>
    </row>
    <row r="151" spans="1:12" x14ac:dyDescent="0.25">
      <c r="A151" s="244" t="s">
        <v>343</v>
      </c>
      <c r="B151" s="307" t="s">
        <v>344</v>
      </c>
      <c r="C151" s="158" t="s">
        <v>81</v>
      </c>
      <c r="D151" s="264" t="s">
        <v>157</v>
      </c>
      <c r="E151" s="308">
        <v>1</v>
      </c>
      <c r="F151" s="265">
        <v>70000</v>
      </c>
      <c r="G151" s="187">
        <v>77000</v>
      </c>
      <c r="H151" s="126"/>
      <c r="I151" s="54"/>
      <c r="J151" s="54"/>
      <c r="K151" s="55"/>
    </row>
    <row r="152" spans="1:12" x14ac:dyDescent="0.25">
      <c r="A152" s="244" t="s">
        <v>345</v>
      </c>
      <c r="B152" s="307" t="s">
        <v>297</v>
      </c>
      <c r="C152" s="158" t="s">
        <v>81</v>
      </c>
      <c r="D152" s="264" t="s">
        <v>39</v>
      </c>
      <c r="E152" s="308">
        <v>1</v>
      </c>
      <c r="F152" s="265">
        <v>80000</v>
      </c>
      <c r="G152" s="187">
        <v>200000</v>
      </c>
      <c r="H152" s="126"/>
      <c r="I152" s="54"/>
      <c r="J152" s="54"/>
      <c r="K152" s="53"/>
    </row>
    <row r="153" spans="1:12" x14ac:dyDescent="0.25">
      <c r="A153" s="137"/>
      <c r="B153" s="693" t="s">
        <v>346</v>
      </c>
      <c r="C153" s="694"/>
      <c r="D153" s="695"/>
      <c r="E153" s="696"/>
      <c r="F153" s="697">
        <v>199000</v>
      </c>
      <c r="G153" s="187"/>
      <c r="H153" s="126"/>
      <c r="I153" s="54"/>
      <c r="J153" s="54"/>
      <c r="K153" s="53" t="s">
        <v>347</v>
      </c>
    </row>
    <row r="154" spans="1:12" x14ac:dyDescent="0.25">
      <c r="A154" s="244" t="s">
        <v>348</v>
      </c>
      <c r="B154" s="307" t="s">
        <v>349</v>
      </c>
      <c r="C154" s="158" t="s">
        <v>81</v>
      </c>
      <c r="D154" s="264" t="s">
        <v>94</v>
      </c>
      <c r="E154" s="308">
        <v>2</v>
      </c>
      <c r="F154" s="265">
        <v>340000</v>
      </c>
      <c r="G154" s="187">
        <v>80000</v>
      </c>
      <c r="H154" s="126"/>
      <c r="I154" s="54"/>
      <c r="J154" s="54"/>
      <c r="K154" s="55"/>
    </row>
    <row r="155" spans="1:12" x14ac:dyDescent="0.25">
      <c r="A155" s="244" t="s">
        <v>350</v>
      </c>
      <c r="B155" s="307" t="s">
        <v>351</v>
      </c>
      <c r="C155" s="158" t="s">
        <v>81</v>
      </c>
      <c r="D155" s="264" t="s">
        <v>94</v>
      </c>
      <c r="E155" s="308">
        <v>1</v>
      </c>
      <c r="F155" s="265">
        <v>170000</v>
      </c>
      <c r="G155" s="187">
        <v>200000</v>
      </c>
      <c r="H155" s="126"/>
      <c r="I155" s="54"/>
      <c r="J155" s="54"/>
      <c r="K155" s="55"/>
    </row>
    <row r="156" spans="1:12" x14ac:dyDescent="0.25">
      <c r="A156" s="306" t="s">
        <v>352</v>
      </c>
      <c r="B156" s="307" t="s">
        <v>353</v>
      </c>
      <c r="C156" s="158" t="s">
        <v>81</v>
      </c>
      <c r="D156" s="264" t="s">
        <v>301</v>
      </c>
      <c r="E156" s="308">
        <v>1</v>
      </c>
      <c r="F156" s="265">
        <v>1200000</v>
      </c>
      <c r="G156" s="187">
        <v>200000</v>
      </c>
      <c r="H156" s="126">
        <v>1200000</v>
      </c>
      <c r="I156" s="54"/>
      <c r="J156" s="54"/>
      <c r="K156" s="55"/>
      <c r="L156" s="56">
        <v>43416</v>
      </c>
    </row>
    <row r="157" spans="1:12" x14ac:dyDescent="0.25">
      <c r="A157" s="244" t="s">
        <v>354</v>
      </c>
      <c r="B157" s="307" t="s">
        <v>355</v>
      </c>
      <c r="C157" s="158" t="s">
        <v>81</v>
      </c>
      <c r="D157" s="264" t="s">
        <v>331</v>
      </c>
      <c r="E157" s="308">
        <v>1</v>
      </c>
      <c r="F157" s="265">
        <v>100000</v>
      </c>
      <c r="G157" s="187">
        <v>9000000</v>
      </c>
      <c r="H157" s="126"/>
      <c r="I157" s="54"/>
      <c r="J157" s="54"/>
      <c r="K157" s="55"/>
    </row>
    <row r="158" spans="1:12" x14ac:dyDescent="0.25">
      <c r="A158" s="311" t="s">
        <v>356</v>
      </c>
      <c r="B158" s="310" t="s">
        <v>357</v>
      </c>
      <c r="C158" s="158" t="s">
        <v>81</v>
      </c>
      <c r="D158" s="264" t="s">
        <v>17</v>
      </c>
      <c r="E158" s="312">
        <v>1</v>
      </c>
      <c r="F158" s="265">
        <v>60000</v>
      </c>
      <c r="G158" s="187">
        <v>80000</v>
      </c>
      <c r="H158" s="126"/>
      <c r="I158" s="54"/>
      <c r="J158" s="54"/>
      <c r="K158" s="55"/>
    </row>
    <row r="159" spans="1:12" x14ac:dyDescent="0.25">
      <c r="A159" s="243" t="s">
        <v>358</v>
      </c>
      <c r="B159" s="313" t="s">
        <v>359</v>
      </c>
      <c r="C159" s="314" t="s">
        <v>81</v>
      </c>
      <c r="D159" s="315" t="s">
        <v>360</v>
      </c>
      <c r="E159" s="316">
        <v>1</v>
      </c>
      <c r="F159" s="317">
        <v>48000</v>
      </c>
      <c r="G159" s="187">
        <v>400000</v>
      </c>
      <c r="H159" s="126"/>
      <c r="I159" s="54"/>
      <c r="J159" s="54">
        <v>47620.76</v>
      </c>
      <c r="K159" s="55" t="s">
        <v>361</v>
      </c>
      <c r="L159" s="56">
        <v>43470</v>
      </c>
    </row>
    <row r="160" spans="1:12" ht="19.5" customHeight="1" x14ac:dyDescent="0.25">
      <c r="A160" s="186" t="s">
        <v>362</v>
      </c>
      <c r="B160" s="318" t="s">
        <v>363</v>
      </c>
      <c r="C160" s="314" t="s">
        <v>81</v>
      </c>
      <c r="D160" s="314" t="s">
        <v>42</v>
      </c>
      <c r="E160" s="319">
        <v>1</v>
      </c>
      <c r="F160" s="317">
        <v>180000</v>
      </c>
      <c r="G160" s="187">
        <v>800000</v>
      </c>
      <c r="H160" s="126"/>
      <c r="I160" s="54"/>
      <c r="J160" s="54"/>
      <c r="K160" s="55"/>
    </row>
    <row r="161" spans="1:12" ht="16.5" customHeight="1" x14ac:dyDescent="0.25">
      <c r="A161" s="278" t="s">
        <v>364</v>
      </c>
      <c r="B161" s="320" t="s">
        <v>365</v>
      </c>
      <c r="C161" s="27" t="s">
        <v>81</v>
      </c>
      <c r="D161" s="27" t="s">
        <v>140</v>
      </c>
      <c r="E161" s="27">
        <v>1</v>
      </c>
      <c r="F161" s="321">
        <v>127050</v>
      </c>
      <c r="G161" s="187">
        <v>2500000</v>
      </c>
      <c r="H161" s="126"/>
      <c r="I161" s="54"/>
      <c r="J161" s="54"/>
      <c r="K161" s="55"/>
    </row>
    <row r="162" spans="1:12" ht="24" customHeight="1" x14ac:dyDescent="0.25">
      <c r="A162" s="322" t="s">
        <v>366</v>
      </c>
      <c r="B162" s="323" t="s">
        <v>367</v>
      </c>
      <c r="C162" s="27" t="s">
        <v>81</v>
      </c>
      <c r="D162" s="324" t="s">
        <v>160</v>
      </c>
      <c r="E162" s="27">
        <v>1</v>
      </c>
      <c r="F162" s="325">
        <v>103000</v>
      </c>
      <c r="G162" s="187">
        <v>110000</v>
      </c>
      <c r="H162" s="126"/>
      <c r="I162" s="54"/>
      <c r="J162" s="54"/>
      <c r="K162" s="55"/>
    </row>
    <row r="163" spans="1:12" ht="20.25" customHeight="1" x14ac:dyDescent="0.25">
      <c r="A163" s="326" t="s">
        <v>368</v>
      </c>
      <c r="B163" s="320" t="s">
        <v>369</v>
      </c>
      <c r="C163" s="27" t="s">
        <v>81</v>
      </c>
      <c r="D163" s="27" t="s">
        <v>94</v>
      </c>
      <c r="E163" s="27">
        <v>1</v>
      </c>
      <c r="F163" s="321">
        <v>1350000</v>
      </c>
      <c r="G163" s="187">
        <v>360000</v>
      </c>
      <c r="H163" s="126"/>
      <c r="I163" s="54"/>
      <c r="J163" s="54"/>
      <c r="K163" s="190"/>
    </row>
    <row r="164" spans="1:12" x14ac:dyDescent="0.25">
      <c r="A164" s="326" t="s">
        <v>370</v>
      </c>
      <c r="B164" s="320" t="s">
        <v>371</v>
      </c>
      <c r="C164" s="27" t="s">
        <v>81</v>
      </c>
      <c r="D164" s="327" t="s">
        <v>89</v>
      </c>
      <c r="E164" s="27">
        <v>1</v>
      </c>
      <c r="F164" s="328">
        <v>1000000</v>
      </c>
      <c r="G164" s="187">
        <v>120000</v>
      </c>
      <c r="H164" s="257"/>
      <c r="I164" s="74"/>
      <c r="J164" s="74"/>
      <c r="K164" s="329"/>
    </row>
    <row r="165" spans="1:12" x14ac:dyDescent="0.25">
      <c r="A165" s="218" t="s">
        <v>372</v>
      </c>
      <c r="B165" s="331" t="s">
        <v>373</v>
      </c>
      <c r="C165" s="332"/>
      <c r="D165" s="333" t="s">
        <v>360</v>
      </c>
      <c r="E165" s="334"/>
      <c r="F165" s="335">
        <v>180000</v>
      </c>
      <c r="G165" s="187">
        <v>90000</v>
      </c>
      <c r="H165" s="126">
        <v>180000</v>
      </c>
      <c r="I165" s="54"/>
      <c r="J165" s="54"/>
      <c r="K165" s="190" t="s">
        <v>374</v>
      </c>
      <c r="L165" s="56">
        <v>43444</v>
      </c>
    </row>
    <row r="166" spans="1:12" ht="17.25" customHeight="1" x14ac:dyDescent="0.25">
      <c r="A166" s="330" t="s">
        <v>375</v>
      </c>
      <c r="B166" s="331" t="s">
        <v>376</v>
      </c>
      <c r="C166" s="332"/>
      <c r="D166" s="333" t="s">
        <v>377</v>
      </c>
      <c r="E166" s="334"/>
      <c r="F166" s="335">
        <v>286680</v>
      </c>
      <c r="G166" s="187">
        <v>90000</v>
      </c>
      <c r="H166" s="126"/>
      <c r="I166" s="54"/>
      <c r="J166" s="54">
        <v>286770</v>
      </c>
      <c r="K166" s="190" t="s">
        <v>634</v>
      </c>
      <c r="L166" s="56">
        <v>43480</v>
      </c>
    </row>
    <row r="167" spans="1:12" x14ac:dyDescent="0.25">
      <c r="A167" s="330" t="s">
        <v>378</v>
      </c>
      <c r="B167" s="331" t="s">
        <v>379</v>
      </c>
      <c r="C167" s="332"/>
      <c r="D167" s="336" t="s">
        <v>157</v>
      </c>
      <c r="E167" s="337"/>
      <c r="F167" s="338">
        <v>200000</v>
      </c>
      <c r="G167" s="187"/>
      <c r="H167" s="126"/>
      <c r="I167" s="54"/>
      <c r="J167" s="54"/>
      <c r="K167" s="190"/>
    </row>
    <row r="168" spans="1:12" x14ac:dyDescent="0.25">
      <c r="A168" s="330"/>
      <c r="B168" s="331"/>
      <c r="C168" s="332"/>
      <c r="D168" s="336"/>
      <c r="E168" s="337"/>
      <c r="F168" s="338"/>
      <c r="G168" s="187"/>
      <c r="H168" s="126"/>
      <c r="I168" s="54"/>
      <c r="J168" s="54"/>
      <c r="K168" s="190"/>
    </row>
    <row r="169" spans="1:12" ht="15.75" thickBot="1" x14ac:dyDescent="0.3">
      <c r="A169" s="153"/>
      <c r="B169" s="164"/>
      <c r="C169" s="96"/>
      <c r="D169" s="339"/>
      <c r="E169" s="172"/>
      <c r="F169" s="173"/>
      <c r="G169" s="187">
        <v>120000</v>
      </c>
      <c r="H169" s="126"/>
      <c r="I169" s="54"/>
      <c r="J169" s="54"/>
      <c r="K169" s="55"/>
    </row>
    <row r="170" spans="1:12" ht="23.25" customHeight="1" thickBot="1" x14ac:dyDescent="0.3">
      <c r="A170" s="340" t="s">
        <v>380</v>
      </c>
      <c r="B170" s="341" t="s">
        <v>381</v>
      </c>
      <c r="C170" s="342"/>
      <c r="D170" s="342"/>
      <c r="E170" s="342"/>
      <c r="F170" s="343">
        <f>F171+F177+F187</f>
        <v>45388400</v>
      </c>
      <c r="G170" s="344"/>
      <c r="H170" s="345">
        <f>H171+H177</f>
        <v>0</v>
      </c>
      <c r="I170" s="345">
        <f>I171+I177</f>
        <v>0</v>
      </c>
      <c r="J170" s="345">
        <f>J171+J177</f>
        <v>1696343</v>
      </c>
      <c r="K170" s="346">
        <f>F170-J170</f>
        <v>43692057</v>
      </c>
    </row>
    <row r="171" spans="1:12" ht="18" customHeight="1" thickBot="1" x14ac:dyDescent="0.3">
      <c r="A171" s="347" t="s">
        <v>382</v>
      </c>
      <c r="B171" s="348" t="s">
        <v>383</v>
      </c>
      <c r="C171" s="349"/>
      <c r="D171" s="349"/>
      <c r="E171" s="350"/>
      <c r="F171" s="351">
        <f>SUM(F172:F176)</f>
        <v>9519600</v>
      </c>
      <c r="G171" s="344"/>
      <c r="H171" s="352"/>
      <c r="I171" s="352"/>
      <c r="J171" s="352">
        <f>SUM(J172:J176)</f>
        <v>1561428</v>
      </c>
      <c r="K171" s="346">
        <f>H171+I171+J171</f>
        <v>1561428</v>
      </c>
    </row>
    <row r="172" spans="1:12" ht="17.25" customHeight="1" x14ac:dyDescent="0.25">
      <c r="A172" s="353" t="s">
        <v>384</v>
      </c>
      <c r="B172" s="354" t="s">
        <v>385</v>
      </c>
      <c r="C172" s="96" t="s">
        <v>386</v>
      </c>
      <c r="D172" s="355"/>
      <c r="E172" s="96"/>
      <c r="F172" s="356">
        <v>559600</v>
      </c>
      <c r="G172" s="29"/>
      <c r="H172" s="30"/>
      <c r="I172" s="30"/>
      <c r="J172" s="30"/>
      <c r="K172" s="140"/>
    </row>
    <row r="173" spans="1:12" ht="18" customHeight="1" x14ac:dyDescent="0.25">
      <c r="A173" s="243" t="s">
        <v>387</v>
      </c>
      <c r="B173" s="357" t="s">
        <v>388</v>
      </c>
      <c r="C173" s="358" t="s">
        <v>386</v>
      </c>
      <c r="D173" s="359" t="s">
        <v>308</v>
      </c>
      <c r="E173" s="360" t="s">
        <v>389</v>
      </c>
      <c r="F173" s="361">
        <v>2360000</v>
      </c>
      <c r="G173" s="53"/>
      <c r="H173" s="54"/>
      <c r="I173" s="54"/>
      <c r="J173" s="54">
        <v>1561428</v>
      </c>
      <c r="K173" s="55" t="s">
        <v>390</v>
      </c>
      <c r="L173" s="56">
        <v>43467</v>
      </c>
    </row>
    <row r="174" spans="1:12" ht="15.75" customHeight="1" x14ac:dyDescent="0.25">
      <c r="A174" s="189" t="s">
        <v>391</v>
      </c>
      <c r="B174" s="357" t="s">
        <v>392</v>
      </c>
      <c r="C174" s="358" t="s">
        <v>386</v>
      </c>
      <c r="D174" s="359" t="s">
        <v>393</v>
      </c>
      <c r="E174" s="362" t="s">
        <v>394</v>
      </c>
      <c r="F174" s="363">
        <v>6600000</v>
      </c>
      <c r="G174" s="73"/>
      <c r="H174" s="54"/>
      <c r="I174" s="54"/>
      <c r="J174" s="54">
        <v>0</v>
      </c>
      <c r="K174" s="55"/>
    </row>
    <row r="175" spans="1:12" x14ac:dyDescent="0.25">
      <c r="A175" s="364"/>
      <c r="B175" s="354"/>
      <c r="C175" s="96"/>
      <c r="D175" s="80"/>
      <c r="E175" s="261"/>
      <c r="F175" s="145"/>
      <c r="G175" s="294">
        <v>5144250</v>
      </c>
      <c r="H175" s="126"/>
      <c r="I175" s="54"/>
      <c r="J175" s="54"/>
      <c r="K175" s="55"/>
    </row>
    <row r="176" spans="1:12" ht="15.75" thickBot="1" x14ac:dyDescent="0.3">
      <c r="A176" s="365"/>
      <c r="B176" s="366"/>
      <c r="C176" s="367"/>
      <c r="D176" s="368"/>
      <c r="E176" s="367"/>
      <c r="F176" s="369"/>
      <c r="G176" s="101"/>
      <c r="H176" s="74"/>
      <c r="I176" s="74"/>
      <c r="J176" s="74"/>
      <c r="K176" s="75"/>
    </row>
    <row r="177" spans="1:12" ht="17.25" customHeight="1" thickBot="1" x14ac:dyDescent="0.3">
      <c r="A177" s="347" t="s">
        <v>395</v>
      </c>
      <c r="B177" s="348" t="s">
        <v>396</v>
      </c>
      <c r="C177" s="349"/>
      <c r="D177" s="349"/>
      <c r="E177" s="350"/>
      <c r="F177" s="351">
        <f>SUM(F178:F186)</f>
        <v>16568800</v>
      </c>
      <c r="G177" s="370"/>
      <c r="H177" s="345"/>
      <c r="I177" s="345">
        <f>SUM(I178:I186)</f>
        <v>0</v>
      </c>
      <c r="J177" s="345">
        <f>SUM(J178:J186)</f>
        <v>134915</v>
      </c>
      <c r="K177" s="371">
        <f>H177+I177+J177</f>
        <v>134915</v>
      </c>
    </row>
    <row r="178" spans="1:12" ht="18.75" customHeight="1" x14ac:dyDescent="0.25">
      <c r="A178" s="372" t="s">
        <v>397</v>
      </c>
      <c r="B178" s="357" t="s">
        <v>398</v>
      </c>
      <c r="C178" s="59"/>
      <c r="D178" s="59"/>
      <c r="E178" s="59"/>
      <c r="F178" s="167">
        <v>4870800</v>
      </c>
      <c r="G178" s="178">
        <v>8409000</v>
      </c>
      <c r="H178" s="188"/>
      <c r="I178" s="30"/>
      <c r="J178" s="30"/>
      <c r="K178" s="140"/>
    </row>
    <row r="179" spans="1:12" ht="17.25" customHeight="1" x14ac:dyDescent="0.25">
      <c r="A179" s="153" t="s">
        <v>399</v>
      </c>
      <c r="B179" s="357" t="s">
        <v>400</v>
      </c>
      <c r="C179" s="96"/>
      <c r="D179" s="80"/>
      <c r="E179" s="261"/>
      <c r="F179" s="145">
        <v>2400000</v>
      </c>
      <c r="G179" s="294">
        <v>1800000</v>
      </c>
      <c r="H179" s="126"/>
      <c r="I179" s="54"/>
      <c r="J179" s="54"/>
      <c r="K179" s="55"/>
    </row>
    <row r="180" spans="1:12" x14ac:dyDescent="0.25">
      <c r="A180" s="57" t="s">
        <v>401</v>
      </c>
      <c r="B180" s="373" t="s">
        <v>402</v>
      </c>
      <c r="C180" s="96"/>
      <c r="D180" s="80"/>
      <c r="E180" s="80"/>
      <c r="F180" s="145">
        <v>1632000</v>
      </c>
      <c r="G180" s="81">
        <v>1000000</v>
      </c>
      <c r="H180" s="126"/>
      <c r="I180" s="54">
        <v>0</v>
      </c>
      <c r="J180" s="54">
        <v>0</v>
      </c>
      <c r="K180" s="55"/>
    </row>
    <row r="181" spans="1:12" ht="16.5" customHeight="1" x14ac:dyDescent="0.25">
      <c r="A181" s="137" t="s">
        <v>403</v>
      </c>
      <c r="B181" s="374" t="s">
        <v>404</v>
      </c>
      <c r="C181" s="375"/>
      <c r="D181" s="376"/>
      <c r="E181" s="50"/>
      <c r="F181" s="377">
        <v>3830000</v>
      </c>
      <c r="G181" s="378">
        <v>3000000</v>
      </c>
      <c r="H181" s="126"/>
      <c r="I181" s="54"/>
      <c r="J181" s="54"/>
      <c r="K181" s="55"/>
    </row>
    <row r="182" spans="1:12" ht="17.25" customHeight="1" x14ac:dyDescent="0.25">
      <c r="A182" s="156" t="s">
        <v>405</v>
      </c>
      <c r="B182" s="379" t="s">
        <v>406</v>
      </c>
      <c r="C182" s="358"/>
      <c r="D182" s="359"/>
      <c r="E182" s="360"/>
      <c r="F182" s="361">
        <v>1800000</v>
      </c>
      <c r="G182" s="380">
        <v>1800000</v>
      </c>
      <c r="H182" s="126"/>
      <c r="I182" s="54"/>
      <c r="J182" s="54"/>
      <c r="K182" s="55"/>
    </row>
    <row r="183" spans="1:12" ht="17.25" customHeight="1" x14ac:dyDescent="0.25">
      <c r="A183" s="278" t="s">
        <v>407</v>
      </c>
      <c r="B183" s="381" t="s">
        <v>408</v>
      </c>
      <c r="C183" s="358"/>
      <c r="D183" s="359"/>
      <c r="E183" s="360"/>
      <c r="F183" s="361">
        <v>500000</v>
      </c>
      <c r="G183" s="380">
        <v>4700000</v>
      </c>
      <c r="H183" s="126"/>
      <c r="I183" s="54"/>
      <c r="J183" s="54"/>
      <c r="K183" s="55"/>
    </row>
    <row r="184" spans="1:12" ht="17.25" customHeight="1" x14ac:dyDescent="0.25">
      <c r="A184" s="382" t="s">
        <v>409</v>
      </c>
      <c r="B184" s="373" t="s">
        <v>410</v>
      </c>
      <c r="C184" s="358"/>
      <c r="D184" s="359"/>
      <c r="E184" s="360"/>
      <c r="F184" s="361">
        <v>200000</v>
      </c>
      <c r="G184" s="380">
        <v>3800000</v>
      </c>
      <c r="H184" s="126"/>
      <c r="I184" s="54"/>
      <c r="J184" s="54"/>
      <c r="K184" s="55"/>
    </row>
    <row r="185" spans="1:12" ht="15" customHeight="1" x14ac:dyDescent="0.25">
      <c r="A185" s="267" t="s">
        <v>411</v>
      </c>
      <c r="B185" s="383" t="s">
        <v>644</v>
      </c>
      <c r="C185" s="358"/>
      <c r="D185" s="359"/>
      <c r="E185" s="362"/>
      <c r="F185" s="363">
        <v>150000</v>
      </c>
      <c r="G185" s="378">
        <v>6600000</v>
      </c>
      <c r="H185" s="126"/>
      <c r="I185" s="54"/>
      <c r="J185" s="54">
        <v>134915</v>
      </c>
      <c r="K185" s="55" t="s">
        <v>412</v>
      </c>
      <c r="L185" s="56">
        <v>43464</v>
      </c>
    </row>
    <row r="186" spans="1:12" ht="15.75" thickBot="1" x14ac:dyDescent="0.3">
      <c r="A186" s="273" t="s">
        <v>413</v>
      </c>
      <c r="B186" s="384" t="s">
        <v>414</v>
      </c>
      <c r="C186" s="385"/>
      <c r="D186" s="386"/>
      <c r="E186" s="387"/>
      <c r="F186" s="388">
        <v>1186000</v>
      </c>
      <c r="G186" s="389">
        <v>1300000</v>
      </c>
      <c r="H186" s="257"/>
      <c r="I186" s="74"/>
      <c r="J186" s="74"/>
      <c r="K186" s="75"/>
    </row>
    <row r="187" spans="1:12" ht="20.25" customHeight="1" thickBot="1" x14ac:dyDescent="0.3">
      <c r="A187" s="390" t="s">
        <v>415</v>
      </c>
      <c r="B187" s="391" t="s">
        <v>416</v>
      </c>
      <c r="C187" s="349"/>
      <c r="D187" s="349"/>
      <c r="E187" s="392"/>
      <c r="F187" s="393">
        <f>SUM(F188:F191)</f>
        <v>19300000</v>
      </c>
      <c r="G187" s="351">
        <f>SUM(G188:G192)</f>
        <v>4000000</v>
      </c>
      <c r="H187" s="394"/>
      <c r="I187" s="345">
        <f>SUM(I188:I191)</f>
        <v>0</v>
      </c>
      <c r="J187" s="345">
        <f>SUM(J188:J191)</f>
        <v>0</v>
      </c>
      <c r="K187" s="395">
        <f>H187+I187+J187</f>
        <v>0</v>
      </c>
    </row>
    <row r="188" spans="1:12" ht="18.75" customHeight="1" x14ac:dyDescent="0.25">
      <c r="A188" s="137" t="s">
        <v>417</v>
      </c>
      <c r="B188" s="396" t="s">
        <v>418</v>
      </c>
      <c r="C188" s="375" t="s">
        <v>386</v>
      </c>
      <c r="D188" s="376" t="s">
        <v>204</v>
      </c>
      <c r="E188" s="51" t="s">
        <v>419</v>
      </c>
      <c r="F188" s="397">
        <v>6000000</v>
      </c>
      <c r="G188" s="398">
        <v>4000000</v>
      </c>
      <c r="H188" s="399"/>
      <c r="I188" s="103"/>
      <c r="J188" s="103"/>
      <c r="K188" s="55"/>
    </row>
    <row r="189" spans="1:12" ht="16.5" customHeight="1" x14ac:dyDescent="0.25">
      <c r="A189" s="401" t="s">
        <v>420</v>
      </c>
      <c r="B189" s="402" t="s">
        <v>421</v>
      </c>
      <c r="C189" s="358" t="s">
        <v>386</v>
      </c>
      <c r="D189" s="359" t="s">
        <v>393</v>
      </c>
      <c r="E189" s="96" t="s">
        <v>422</v>
      </c>
      <c r="F189" s="400">
        <v>2000000</v>
      </c>
      <c r="G189" s="378"/>
      <c r="H189" s="54"/>
      <c r="I189" s="54"/>
      <c r="J189" s="54"/>
      <c r="K189" s="55"/>
    </row>
    <row r="190" spans="1:12" ht="16.5" customHeight="1" x14ac:dyDescent="0.25">
      <c r="A190" s="401" t="s">
        <v>423</v>
      </c>
      <c r="B190" s="402" t="s">
        <v>424</v>
      </c>
      <c r="C190" s="358" t="s">
        <v>386</v>
      </c>
      <c r="D190" s="359" t="s">
        <v>393</v>
      </c>
      <c r="E190" s="96" t="s">
        <v>425</v>
      </c>
      <c r="F190" s="400">
        <v>4000000</v>
      </c>
      <c r="G190" s="378"/>
      <c r="H190" s="54"/>
      <c r="I190" s="54"/>
      <c r="J190" s="54"/>
      <c r="K190" s="55"/>
    </row>
    <row r="191" spans="1:12" ht="15" customHeight="1" thickBot="1" x14ac:dyDescent="0.3">
      <c r="A191" s="404" t="s">
        <v>426</v>
      </c>
      <c r="B191" s="405" t="s">
        <v>427</v>
      </c>
      <c r="C191" s="385" t="s">
        <v>386</v>
      </c>
      <c r="D191" s="406" t="s">
        <v>204</v>
      </c>
      <c r="E191" s="165" t="s">
        <v>428</v>
      </c>
      <c r="F191" s="403">
        <v>7300000</v>
      </c>
      <c r="G191" s="389"/>
      <c r="H191" s="399"/>
      <c r="I191" s="103"/>
      <c r="J191" s="103"/>
      <c r="K191" s="75"/>
    </row>
    <row r="192" spans="1:12" ht="17.25" customHeight="1" thickBot="1" x14ac:dyDescent="0.3">
      <c r="A192" s="407" t="s">
        <v>429</v>
      </c>
      <c r="B192" s="408" t="s">
        <v>430</v>
      </c>
      <c r="C192" s="409"/>
      <c r="D192" s="409"/>
      <c r="E192" s="409"/>
      <c r="F192" s="410">
        <f>F193+F208+F232</f>
        <v>38774200</v>
      </c>
      <c r="G192" s="411"/>
      <c r="H192" s="412">
        <f>H193+H208+H232</f>
        <v>330000</v>
      </c>
      <c r="I192" s="412">
        <f>I193+I208+I232</f>
        <v>10898190</v>
      </c>
      <c r="J192" s="412">
        <f>J193+J208+J232</f>
        <v>696952</v>
      </c>
      <c r="K192" s="413">
        <f>F192-J192</f>
        <v>38077248</v>
      </c>
    </row>
    <row r="193" spans="1:12" ht="16.5" customHeight="1" thickBot="1" x14ac:dyDescent="0.3">
      <c r="A193" s="414" t="s">
        <v>431</v>
      </c>
      <c r="B193" s="408" t="s">
        <v>432</v>
      </c>
      <c r="C193" s="415"/>
      <c r="D193" s="416"/>
      <c r="E193" s="416"/>
      <c r="F193" s="417">
        <f>SUM(F194:F207)</f>
        <v>13432000</v>
      </c>
      <c r="G193" s="411"/>
      <c r="H193" s="412">
        <f>SUM(H194:H239)</f>
        <v>330000</v>
      </c>
      <c r="I193" s="412">
        <f>SUM(I194:I207)</f>
        <v>748390</v>
      </c>
      <c r="J193" s="412">
        <f>SUM(J194:J207)</f>
        <v>576534</v>
      </c>
      <c r="K193" s="418">
        <f>F193-H193-I193-J193</f>
        <v>11777076</v>
      </c>
    </row>
    <row r="194" spans="1:12" ht="17.25" customHeight="1" x14ac:dyDescent="0.25">
      <c r="A194" s="419" t="s">
        <v>433</v>
      </c>
      <c r="B194" s="420" t="s">
        <v>434</v>
      </c>
      <c r="C194" s="421" t="s">
        <v>435</v>
      </c>
      <c r="D194" s="422" t="s">
        <v>436</v>
      </c>
      <c r="E194" s="423" t="s">
        <v>437</v>
      </c>
      <c r="F194" s="424">
        <v>406000</v>
      </c>
      <c r="G194" s="29"/>
      <c r="H194" s="30"/>
      <c r="I194" s="30"/>
      <c r="J194" s="30">
        <v>113690</v>
      </c>
      <c r="K194" s="425" t="s">
        <v>650</v>
      </c>
      <c r="L194" s="56">
        <v>43447</v>
      </c>
    </row>
    <row r="195" spans="1:12" ht="18" customHeight="1" x14ac:dyDescent="0.25">
      <c r="A195" s="426" t="s">
        <v>438</v>
      </c>
      <c r="B195" s="427" t="s">
        <v>439</v>
      </c>
      <c r="C195" s="428" t="s">
        <v>435</v>
      </c>
      <c r="D195" s="59" t="s">
        <v>86</v>
      </c>
      <c r="E195" s="80" t="s">
        <v>440</v>
      </c>
      <c r="F195" s="155">
        <v>1381000</v>
      </c>
      <c r="G195" s="429">
        <v>1628180</v>
      </c>
      <c r="H195" s="54"/>
      <c r="I195" s="54"/>
      <c r="J195" s="54"/>
      <c r="K195" s="430"/>
    </row>
    <row r="196" spans="1:12" ht="15.75" customHeight="1" x14ac:dyDescent="0.25">
      <c r="A196" s="278" t="s">
        <v>441</v>
      </c>
      <c r="B196" s="431" t="s">
        <v>442</v>
      </c>
      <c r="C196" s="432" t="s">
        <v>435</v>
      </c>
      <c r="D196" s="433" t="s">
        <v>67</v>
      </c>
      <c r="E196" s="433" t="s">
        <v>443</v>
      </c>
      <c r="F196" s="277">
        <v>255000</v>
      </c>
      <c r="G196" s="53"/>
      <c r="H196" s="54"/>
      <c r="I196" s="54"/>
      <c r="J196" s="54"/>
      <c r="K196" s="430"/>
    </row>
    <row r="197" spans="1:12" ht="13.5" customHeight="1" x14ac:dyDescent="0.25">
      <c r="A197" s="434" t="s">
        <v>444</v>
      </c>
      <c r="B197" s="435" t="s">
        <v>445</v>
      </c>
      <c r="C197" s="432" t="s">
        <v>435</v>
      </c>
      <c r="D197" s="433"/>
      <c r="E197" s="433"/>
      <c r="F197" s="277">
        <v>850000</v>
      </c>
      <c r="G197" s="53"/>
      <c r="H197" s="54"/>
      <c r="I197" s="54">
        <v>748390</v>
      </c>
      <c r="J197" s="54"/>
      <c r="K197" s="430" t="s">
        <v>446</v>
      </c>
    </row>
    <row r="198" spans="1:12" ht="17.25" customHeight="1" x14ac:dyDescent="0.25">
      <c r="A198" s="267" t="s">
        <v>447</v>
      </c>
      <c r="B198" s="436" t="s">
        <v>448</v>
      </c>
      <c r="C198" s="96" t="s">
        <v>449</v>
      </c>
      <c r="D198" s="144" t="s">
        <v>450</v>
      </c>
      <c r="E198" s="96"/>
      <c r="F198" s="252">
        <v>1600000</v>
      </c>
      <c r="G198" s="53"/>
      <c r="H198" s="54"/>
      <c r="I198" s="54"/>
      <c r="J198" s="54"/>
      <c r="K198" s="430"/>
    </row>
    <row r="199" spans="1:12" ht="17.25" customHeight="1" x14ac:dyDescent="0.25">
      <c r="A199" s="156" t="s">
        <v>451</v>
      </c>
      <c r="B199" s="437" t="s">
        <v>452</v>
      </c>
      <c r="C199" s="96" t="s">
        <v>453</v>
      </c>
      <c r="D199" s="144" t="s">
        <v>454</v>
      </c>
      <c r="E199" s="96"/>
      <c r="F199" s="438">
        <v>3600000</v>
      </c>
      <c r="G199" s="53"/>
      <c r="H199" s="439"/>
      <c r="I199" s="54"/>
      <c r="J199" s="54"/>
      <c r="K199" s="440"/>
    </row>
    <row r="200" spans="1:12" ht="15" customHeight="1" x14ac:dyDescent="0.25">
      <c r="A200" s="156" t="s">
        <v>455</v>
      </c>
      <c r="B200" s="441" t="s">
        <v>456</v>
      </c>
      <c r="C200" s="96" t="s">
        <v>453</v>
      </c>
      <c r="D200" s="144" t="s">
        <v>454</v>
      </c>
      <c r="E200" s="96"/>
      <c r="F200" s="438">
        <v>630000</v>
      </c>
      <c r="G200" s="53"/>
      <c r="H200" s="442"/>
      <c r="I200" s="74"/>
      <c r="J200" s="74"/>
      <c r="K200" s="443"/>
    </row>
    <row r="201" spans="1:12" ht="15" customHeight="1" x14ac:dyDescent="0.25">
      <c r="A201" s="137" t="s">
        <v>457</v>
      </c>
      <c r="B201" s="444" t="s">
        <v>458</v>
      </c>
      <c r="C201" s="49" t="s">
        <v>453</v>
      </c>
      <c r="D201" s="214" t="s">
        <v>454</v>
      </c>
      <c r="E201" s="49"/>
      <c r="F201" s="445">
        <v>420000</v>
      </c>
      <c r="G201" s="53"/>
      <c r="H201" s="442"/>
      <c r="I201" s="74"/>
      <c r="J201" s="74"/>
      <c r="K201" s="443"/>
    </row>
    <row r="202" spans="1:12" ht="15" customHeight="1" x14ac:dyDescent="0.25">
      <c r="A202" s="137" t="s">
        <v>637</v>
      </c>
      <c r="B202" s="444"/>
      <c r="C202" s="49"/>
      <c r="D202" s="214"/>
      <c r="E202" s="49"/>
      <c r="F202" s="445"/>
      <c r="G202" s="53"/>
      <c r="H202" s="442"/>
      <c r="I202" s="74"/>
      <c r="J202" s="74">
        <v>462844</v>
      </c>
      <c r="K202" s="443" t="s">
        <v>638</v>
      </c>
      <c r="L202" s="56">
        <v>43480</v>
      </c>
    </row>
    <row r="203" spans="1:12" ht="18" customHeight="1" x14ac:dyDescent="0.25">
      <c r="A203" s="156" t="s">
        <v>459</v>
      </c>
      <c r="B203" s="446" t="s">
        <v>460</v>
      </c>
      <c r="C203" s="447" t="s">
        <v>435</v>
      </c>
      <c r="D203" s="448"/>
      <c r="E203" s="27" t="s">
        <v>461</v>
      </c>
      <c r="F203" s="272">
        <v>1600000</v>
      </c>
      <c r="G203" s="53"/>
      <c r="H203" s="442"/>
      <c r="I203" s="74"/>
      <c r="J203" s="74"/>
      <c r="K203" s="443"/>
    </row>
    <row r="204" spans="1:12" ht="17.25" customHeight="1" x14ac:dyDescent="0.25">
      <c r="A204" s="306" t="s">
        <v>462</v>
      </c>
      <c r="B204" s="449" t="s">
        <v>463</v>
      </c>
      <c r="C204" s="433" t="s">
        <v>435</v>
      </c>
      <c r="D204" s="275" t="s">
        <v>128</v>
      </c>
      <c r="E204" s="433"/>
      <c r="F204" s="450">
        <v>350000</v>
      </c>
      <c r="G204" s="53"/>
      <c r="H204" s="442"/>
      <c r="I204" s="74"/>
      <c r="J204" s="74"/>
      <c r="K204" s="443"/>
    </row>
    <row r="205" spans="1:12" ht="19.5" customHeight="1" x14ac:dyDescent="0.25">
      <c r="A205" s="326" t="s">
        <v>464</v>
      </c>
      <c r="B205" s="451" t="s">
        <v>465</v>
      </c>
      <c r="C205" s="27" t="s">
        <v>435</v>
      </c>
      <c r="D205" s="270" t="s">
        <v>82</v>
      </c>
      <c r="E205" s="27"/>
      <c r="F205" s="452">
        <v>210000</v>
      </c>
      <c r="G205" s="53"/>
      <c r="H205" s="442"/>
      <c r="I205" s="74"/>
      <c r="J205" s="74"/>
      <c r="K205" s="443"/>
    </row>
    <row r="206" spans="1:12" ht="19.5" customHeight="1" x14ac:dyDescent="0.25">
      <c r="A206" s="322" t="s">
        <v>466</v>
      </c>
      <c r="B206" s="451" t="s">
        <v>467</v>
      </c>
      <c r="C206" s="27" t="s">
        <v>435</v>
      </c>
      <c r="D206" s="270" t="s">
        <v>468</v>
      </c>
      <c r="E206" s="27"/>
      <c r="F206" s="452">
        <v>910000</v>
      </c>
      <c r="G206" s="53"/>
      <c r="H206" s="442"/>
      <c r="I206" s="74"/>
      <c r="J206" s="74"/>
      <c r="K206" s="443"/>
    </row>
    <row r="207" spans="1:12" ht="18.75" customHeight="1" thickBot="1" x14ac:dyDescent="0.3">
      <c r="A207" s="322" t="s">
        <v>469</v>
      </c>
      <c r="B207" s="453" t="s">
        <v>470</v>
      </c>
      <c r="C207" s="447" t="s">
        <v>435</v>
      </c>
      <c r="D207" s="27" t="s">
        <v>471</v>
      </c>
      <c r="E207" s="448"/>
      <c r="F207" s="277">
        <v>1220000</v>
      </c>
      <c r="G207" s="53"/>
      <c r="H207" s="74"/>
      <c r="I207" s="74"/>
      <c r="J207" s="74"/>
      <c r="K207" s="443"/>
    </row>
    <row r="208" spans="1:12" ht="18" customHeight="1" thickBot="1" x14ac:dyDescent="0.3">
      <c r="A208" s="454" t="s">
        <v>472</v>
      </c>
      <c r="B208" s="455" t="s">
        <v>473</v>
      </c>
      <c r="C208" s="415"/>
      <c r="D208" s="416"/>
      <c r="E208" s="456"/>
      <c r="F208" s="457">
        <f>SUM(F209:F230)</f>
        <v>13177000</v>
      </c>
      <c r="G208" s="458">
        <f>SUM(G209:G307)</f>
        <v>70240001</v>
      </c>
      <c r="H208" s="459"/>
      <c r="I208" s="460">
        <f>SUM(I209:I230)</f>
        <v>1147700</v>
      </c>
      <c r="J208" s="460">
        <f>SUM(J209:J230)</f>
        <v>101058</v>
      </c>
      <c r="K208" s="413">
        <f>F208-J208</f>
        <v>13075942</v>
      </c>
    </row>
    <row r="209" spans="1:11" ht="19.5" customHeight="1" x14ac:dyDescent="0.25">
      <c r="A209" s="461" t="s">
        <v>474</v>
      </c>
      <c r="B209" s="462" t="s">
        <v>475</v>
      </c>
      <c r="C209" s="70" t="s">
        <v>476</v>
      </c>
      <c r="D209" s="70" t="s">
        <v>477</v>
      </c>
      <c r="E209" s="158" t="s">
        <v>478</v>
      </c>
      <c r="F209" s="463">
        <v>1700000</v>
      </c>
      <c r="G209" s="464">
        <v>1600000</v>
      </c>
      <c r="H209" s="30"/>
      <c r="I209" s="30"/>
      <c r="J209" s="30"/>
      <c r="K209" s="425"/>
    </row>
    <row r="210" spans="1:11" ht="15" customHeight="1" x14ac:dyDescent="0.25">
      <c r="A210" s="137" t="s">
        <v>479</v>
      </c>
      <c r="B210" s="176" t="s">
        <v>480</v>
      </c>
      <c r="C210" s="59" t="s">
        <v>476</v>
      </c>
      <c r="D210" s="59" t="s">
        <v>477</v>
      </c>
      <c r="E210" s="59" t="s">
        <v>481</v>
      </c>
      <c r="F210" s="465">
        <v>600000</v>
      </c>
      <c r="G210" s="466">
        <v>3300000</v>
      </c>
      <c r="H210" s="54"/>
      <c r="I210" s="54"/>
      <c r="J210" s="54"/>
      <c r="K210" s="430"/>
    </row>
    <row r="211" spans="1:11" x14ac:dyDescent="0.25">
      <c r="A211" s="192" t="s">
        <v>482</v>
      </c>
      <c r="B211" s="467" t="s">
        <v>483</v>
      </c>
      <c r="C211" s="195" t="s">
        <v>454</v>
      </c>
      <c r="D211" s="468" t="s">
        <v>454</v>
      </c>
      <c r="E211" s="468" t="s">
        <v>484</v>
      </c>
      <c r="F211" s="196">
        <v>0</v>
      </c>
      <c r="G211" s="466">
        <v>3000000</v>
      </c>
      <c r="H211" s="54"/>
      <c r="I211" s="54">
        <v>369510</v>
      </c>
      <c r="J211" s="54"/>
      <c r="K211" s="469" t="s">
        <v>485</v>
      </c>
    </row>
    <row r="212" spans="1:11" x14ac:dyDescent="0.25">
      <c r="A212" s="189" t="s">
        <v>486</v>
      </c>
      <c r="B212" s="470" t="s">
        <v>487</v>
      </c>
      <c r="C212" s="96" t="s">
        <v>436</v>
      </c>
      <c r="D212" s="471" t="s">
        <v>488</v>
      </c>
      <c r="E212" s="80" t="s">
        <v>489</v>
      </c>
      <c r="F212" s="472">
        <v>3500000</v>
      </c>
      <c r="G212" s="53"/>
      <c r="H212" s="54"/>
      <c r="I212" s="54"/>
      <c r="J212" s="54"/>
      <c r="K212" s="430"/>
    </row>
    <row r="213" spans="1:11" x14ac:dyDescent="0.25">
      <c r="A213" s="189" t="s">
        <v>490</v>
      </c>
      <c r="B213" s="470" t="s">
        <v>491</v>
      </c>
      <c r="C213" s="96" t="s">
        <v>436</v>
      </c>
      <c r="D213" s="471" t="s">
        <v>492</v>
      </c>
      <c r="E213" s="144" t="s">
        <v>493</v>
      </c>
      <c r="F213" s="473">
        <v>2000000</v>
      </c>
      <c r="G213" s="53"/>
      <c r="H213" s="54"/>
      <c r="I213" s="54"/>
      <c r="J213" s="54"/>
      <c r="K213" s="430"/>
    </row>
    <row r="214" spans="1:11" x14ac:dyDescent="0.25">
      <c r="A214" s="189" t="s">
        <v>494</v>
      </c>
      <c r="B214" s="470" t="s">
        <v>495</v>
      </c>
      <c r="C214" s="96" t="s">
        <v>436</v>
      </c>
      <c r="D214" s="144" t="s">
        <v>496</v>
      </c>
      <c r="E214" s="144" t="s">
        <v>497</v>
      </c>
      <c r="F214" s="473">
        <v>700000</v>
      </c>
      <c r="G214" s="53"/>
      <c r="H214" s="54"/>
      <c r="I214" s="54"/>
      <c r="J214" s="54">
        <v>0</v>
      </c>
      <c r="K214" s="430"/>
    </row>
    <row r="215" spans="1:11" x14ac:dyDescent="0.25">
      <c r="A215" s="153" t="s">
        <v>498</v>
      </c>
      <c r="B215" s="470" t="s">
        <v>499</v>
      </c>
      <c r="C215" s="96" t="s">
        <v>436</v>
      </c>
      <c r="D215" s="144" t="s">
        <v>496</v>
      </c>
      <c r="E215" s="144" t="s">
        <v>500</v>
      </c>
      <c r="F215" s="473">
        <v>300000</v>
      </c>
      <c r="G215" s="53"/>
      <c r="H215" s="54"/>
      <c r="I215" s="54"/>
      <c r="J215" s="54"/>
      <c r="K215" s="430"/>
    </row>
    <row r="216" spans="1:11" x14ac:dyDescent="0.25">
      <c r="A216" s="474" t="s">
        <v>501</v>
      </c>
      <c r="B216" s="475" t="s">
        <v>502</v>
      </c>
      <c r="C216" s="96" t="s">
        <v>436</v>
      </c>
      <c r="D216" s="144" t="s">
        <v>298</v>
      </c>
      <c r="E216" s="144" t="s">
        <v>503</v>
      </c>
      <c r="F216" s="473">
        <v>100000</v>
      </c>
      <c r="G216" s="53"/>
      <c r="H216" s="54"/>
      <c r="I216" s="54"/>
      <c r="J216" s="54"/>
      <c r="K216" s="430"/>
    </row>
    <row r="217" spans="1:11" ht="15" customHeight="1" x14ac:dyDescent="0.25">
      <c r="A217" s="137" t="s">
        <v>504</v>
      </c>
      <c r="B217" s="480" t="s">
        <v>505</v>
      </c>
      <c r="C217" s="481" t="s">
        <v>506</v>
      </c>
      <c r="D217" s="59" t="s">
        <v>507</v>
      </c>
      <c r="E217" s="287" t="s">
        <v>508</v>
      </c>
      <c r="F217" s="245">
        <v>70000</v>
      </c>
      <c r="G217" s="478"/>
      <c r="H217" s="479"/>
      <c r="I217" s="54"/>
      <c r="J217" s="54"/>
      <c r="K217" s="430"/>
    </row>
    <row r="218" spans="1:11" x14ac:dyDescent="0.25">
      <c r="A218" s="67" t="s">
        <v>509</v>
      </c>
      <c r="B218" s="482" t="s">
        <v>510</v>
      </c>
      <c r="C218" s="158" t="s">
        <v>511</v>
      </c>
      <c r="D218" s="264" t="s">
        <v>270</v>
      </c>
      <c r="E218" s="264" t="s">
        <v>512</v>
      </c>
      <c r="F218" s="483">
        <v>170000</v>
      </c>
      <c r="G218" s="478"/>
      <c r="H218" s="479"/>
      <c r="I218" s="54"/>
      <c r="J218" s="54"/>
      <c r="K218" s="430"/>
    </row>
    <row r="219" spans="1:11" x14ac:dyDescent="0.25">
      <c r="A219" s="243" t="s">
        <v>513</v>
      </c>
      <c r="B219" s="482" t="s">
        <v>514</v>
      </c>
      <c r="C219" s="158" t="s">
        <v>515</v>
      </c>
      <c r="D219" s="264" t="s">
        <v>516</v>
      </c>
      <c r="E219" s="264" t="s">
        <v>517</v>
      </c>
      <c r="F219" s="483">
        <v>1150000</v>
      </c>
      <c r="G219" s="484">
        <v>630000</v>
      </c>
      <c r="H219" s="479"/>
      <c r="I219" s="54"/>
      <c r="J219" s="54"/>
      <c r="K219" s="430"/>
    </row>
    <row r="220" spans="1:11" x14ac:dyDescent="0.25">
      <c r="A220" s="485" t="s">
        <v>518</v>
      </c>
      <c r="B220" s="476" t="s">
        <v>519</v>
      </c>
      <c r="C220" s="70" t="s">
        <v>476</v>
      </c>
      <c r="D220" s="234" t="s">
        <v>67</v>
      </c>
      <c r="E220" s="234" t="s">
        <v>520</v>
      </c>
      <c r="F220" s="477">
        <v>55000</v>
      </c>
      <c r="G220" s="484">
        <v>300000</v>
      </c>
      <c r="H220" s="479"/>
      <c r="I220" s="54">
        <v>240790</v>
      </c>
      <c r="J220" s="54"/>
      <c r="K220" s="430" t="s">
        <v>640</v>
      </c>
    </row>
    <row r="221" spans="1:11" x14ac:dyDescent="0.25">
      <c r="A221" s="218" t="s">
        <v>521</v>
      </c>
      <c r="B221" s="482" t="s">
        <v>522</v>
      </c>
      <c r="C221" s="158" t="s">
        <v>523</v>
      </c>
      <c r="D221" s="264" t="s">
        <v>507</v>
      </c>
      <c r="E221" s="264" t="s">
        <v>524</v>
      </c>
      <c r="F221" s="483">
        <v>92000</v>
      </c>
      <c r="G221" s="484">
        <v>300000</v>
      </c>
      <c r="H221" s="479"/>
      <c r="I221" s="54"/>
      <c r="J221" s="54"/>
      <c r="K221" s="430"/>
    </row>
    <row r="222" spans="1:11" x14ac:dyDescent="0.25">
      <c r="A222" s="218" t="s">
        <v>525</v>
      </c>
      <c r="B222" s="482" t="s">
        <v>526</v>
      </c>
      <c r="C222" s="158" t="s">
        <v>527</v>
      </c>
      <c r="D222" s="264" t="s">
        <v>67</v>
      </c>
      <c r="E222" s="264" t="s">
        <v>528</v>
      </c>
      <c r="F222" s="483">
        <v>250000</v>
      </c>
      <c r="G222" s="486"/>
      <c r="H222" s="479"/>
      <c r="I222" s="54"/>
      <c r="J222" s="54"/>
      <c r="K222" s="430"/>
    </row>
    <row r="223" spans="1:11" x14ac:dyDescent="0.25">
      <c r="A223" s="218" t="s">
        <v>529</v>
      </c>
      <c r="B223" s="487" t="s">
        <v>530</v>
      </c>
      <c r="C223" s="314" t="s">
        <v>515</v>
      </c>
      <c r="D223" s="315" t="s">
        <v>516</v>
      </c>
      <c r="E223" s="315" t="s">
        <v>531</v>
      </c>
      <c r="F223" s="488">
        <v>400000</v>
      </c>
      <c r="G223" s="486"/>
      <c r="H223" s="479"/>
      <c r="I223" s="54"/>
      <c r="J223" s="54"/>
      <c r="K223" s="430"/>
    </row>
    <row r="224" spans="1:11" x14ac:dyDescent="0.25">
      <c r="A224" s="186" t="s">
        <v>532</v>
      </c>
      <c r="B224" s="487" t="s">
        <v>533</v>
      </c>
      <c r="C224" s="314"/>
      <c r="D224" s="315" t="s">
        <v>178</v>
      </c>
      <c r="E224" s="315" t="s">
        <v>534</v>
      </c>
      <c r="F224" s="488">
        <v>160000</v>
      </c>
      <c r="G224" s="489"/>
      <c r="H224" s="479"/>
      <c r="I224" s="54"/>
      <c r="J224" s="54"/>
      <c r="K224" s="430"/>
    </row>
    <row r="225" spans="1:12" x14ac:dyDescent="0.25">
      <c r="A225" s="186" t="s">
        <v>535</v>
      </c>
      <c r="B225" s="487" t="s">
        <v>536</v>
      </c>
      <c r="C225" s="314"/>
      <c r="D225" s="315"/>
      <c r="E225" s="315" t="s">
        <v>537</v>
      </c>
      <c r="F225" s="488">
        <v>700000</v>
      </c>
      <c r="G225" s="490"/>
      <c r="H225" s="479"/>
      <c r="I225" s="54"/>
      <c r="J225" s="54"/>
      <c r="K225" s="430"/>
    </row>
    <row r="226" spans="1:12" x14ac:dyDescent="0.25">
      <c r="A226" s="311" t="s">
        <v>538</v>
      </c>
      <c r="B226" s="482" t="s">
        <v>539</v>
      </c>
      <c r="C226" s="158" t="s">
        <v>523</v>
      </c>
      <c r="D226" s="264" t="s">
        <v>540</v>
      </c>
      <c r="E226" s="491" t="s">
        <v>541</v>
      </c>
      <c r="F226" s="483">
        <v>120000</v>
      </c>
      <c r="G226" s="490"/>
      <c r="H226" s="479"/>
      <c r="I226" s="54"/>
      <c r="J226" s="54"/>
      <c r="K226" s="430"/>
    </row>
    <row r="227" spans="1:12" x14ac:dyDescent="0.25">
      <c r="A227" s="218" t="s">
        <v>542</v>
      </c>
      <c r="B227" s="482" t="s">
        <v>543</v>
      </c>
      <c r="C227" s="158" t="s">
        <v>515</v>
      </c>
      <c r="D227" s="264" t="s">
        <v>112</v>
      </c>
      <c r="E227" s="264" t="s">
        <v>544</v>
      </c>
      <c r="F227" s="492">
        <v>500000</v>
      </c>
      <c r="G227" s="493"/>
      <c r="H227" s="54"/>
      <c r="I227" s="54">
        <v>537400</v>
      </c>
      <c r="J227" s="54"/>
      <c r="K227" s="430"/>
    </row>
    <row r="228" spans="1:12" x14ac:dyDescent="0.25">
      <c r="A228" s="278" t="s">
        <v>545</v>
      </c>
      <c r="B228" s="494" t="s">
        <v>546</v>
      </c>
      <c r="C228" s="27"/>
      <c r="D228" s="27"/>
      <c r="E228" s="27"/>
      <c r="F228" s="272">
        <v>100000</v>
      </c>
      <c r="G228" s="493"/>
      <c r="H228" s="54"/>
      <c r="I228" s="54"/>
      <c r="J228" s="54"/>
      <c r="K228" s="430"/>
    </row>
    <row r="229" spans="1:12" x14ac:dyDescent="0.25">
      <c r="A229" s="273" t="s">
        <v>547</v>
      </c>
      <c r="B229" s="494" t="s">
        <v>548</v>
      </c>
      <c r="C229" s="433" t="s">
        <v>515</v>
      </c>
      <c r="D229" s="275" t="s">
        <v>42</v>
      </c>
      <c r="E229" s="495">
        <v>1</v>
      </c>
      <c r="F229" s="245">
        <v>400000</v>
      </c>
      <c r="G229" s="493"/>
      <c r="H229" s="54"/>
      <c r="I229" s="54"/>
      <c r="J229" s="54"/>
      <c r="K229" s="430"/>
    </row>
    <row r="230" spans="1:12" x14ac:dyDescent="0.25">
      <c r="A230" s="326" t="s">
        <v>549</v>
      </c>
      <c r="B230" s="706" t="s">
        <v>550</v>
      </c>
      <c r="C230" s="27" t="s">
        <v>515</v>
      </c>
      <c r="D230" s="270" t="s">
        <v>551</v>
      </c>
      <c r="E230" s="270">
        <v>1</v>
      </c>
      <c r="F230" s="245">
        <v>110000</v>
      </c>
      <c r="G230" s="498">
        <f>SUM(D230:F230)</f>
        <v>110001</v>
      </c>
      <c r="H230" s="54"/>
      <c r="I230" s="54"/>
      <c r="J230" s="54">
        <v>101058</v>
      </c>
      <c r="K230" s="430" t="s">
        <v>639</v>
      </c>
      <c r="L230" s="56">
        <v>43480</v>
      </c>
    </row>
    <row r="231" spans="1:12" ht="15.75" thickBot="1" x14ac:dyDescent="0.3">
      <c r="A231" s="707" t="s">
        <v>653</v>
      </c>
      <c r="B231" s="496" t="s">
        <v>654</v>
      </c>
      <c r="C231" s="327"/>
      <c r="D231" s="281" t="s">
        <v>330</v>
      </c>
      <c r="E231" s="497"/>
      <c r="F231" s="704">
        <v>330000</v>
      </c>
      <c r="G231" s="705"/>
      <c r="H231" s="399">
        <v>330000</v>
      </c>
      <c r="I231" s="103"/>
      <c r="J231" s="103"/>
      <c r="K231" s="708">
        <v>43444</v>
      </c>
      <c r="L231" s="56"/>
    </row>
    <row r="232" spans="1:12" ht="15.75" customHeight="1" thickBot="1" x14ac:dyDescent="0.3">
      <c r="A232" s="499" t="s">
        <v>552</v>
      </c>
      <c r="B232" s="455" t="s">
        <v>553</v>
      </c>
      <c r="C232" s="415"/>
      <c r="D232" s="416"/>
      <c r="E232" s="456"/>
      <c r="F232" s="500">
        <f>SUM(F233:F239)</f>
        <v>12165200</v>
      </c>
      <c r="G232" s="458">
        <f>SUM(G233:G252)</f>
        <v>30500000</v>
      </c>
      <c r="H232" s="501"/>
      <c r="I232" s="412">
        <f>I234</f>
        <v>9002100</v>
      </c>
      <c r="J232" s="412">
        <f>J234+J233</f>
        <v>19360</v>
      </c>
      <c r="K232" s="502"/>
    </row>
    <row r="233" spans="1:12" ht="17.25" customHeight="1" x14ac:dyDescent="0.25">
      <c r="A233" s="503" t="s">
        <v>554</v>
      </c>
      <c r="B233" s="504" t="s">
        <v>555</v>
      </c>
      <c r="C233" s="505" t="s">
        <v>556</v>
      </c>
      <c r="D233" s="433" t="s">
        <v>557</v>
      </c>
      <c r="E233" s="433"/>
      <c r="F233" s="506">
        <v>8847200</v>
      </c>
      <c r="G233" s="507">
        <v>5000000</v>
      </c>
      <c r="H233" s="30"/>
      <c r="I233" s="30"/>
      <c r="J233" s="30"/>
      <c r="K233" s="425"/>
    </row>
    <row r="234" spans="1:12" ht="16.5" customHeight="1" thickBot="1" x14ac:dyDescent="0.3">
      <c r="A234" s="508" t="s">
        <v>558</v>
      </c>
      <c r="B234" s="509" t="s">
        <v>559</v>
      </c>
      <c r="C234" s="96" t="s">
        <v>449</v>
      </c>
      <c r="D234" s="80" t="s">
        <v>298</v>
      </c>
      <c r="E234" s="703" t="s">
        <v>652</v>
      </c>
      <c r="F234" s="245">
        <v>1489000</v>
      </c>
      <c r="G234" s="510">
        <v>5200000</v>
      </c>
      <c r="H234" s="54"/>
      <c r="I234" s="54">
        <v>9002100</v>
      </c>
      <c r="J234" s="54">
        <v>19360</v>
      </c>
      <c r="K234" s="430" t="s">
        <v>560</v>
      </c>
    </row>
    <row r="235" spans="1:12" ht="16.5" customHeight="1" thickBot="1" x14ac:dyDescent="0.3">
      <c r="A235" s="700"/>
      <c r="B235" s="701"/>
      <c r="C235" s="51"/>
      <c r="D235" s="50"/>
      <c r="E235" s="50"/>
      <c r="F235" s="215"/>
      <c r="G235" s="702"/>
      <c r="H235" s="54"/>
      <c r="I235" s="54"/>
      <c r="J235" s="54">
        <v>246424</v>
      </c>
      <c r="K235" s="430" t="s">
        <v>651</v>
      </c>
      <c r="L235" s="56">
        <v>43492</v>
      </c>
    </row>
    <row r="236" spans="1:12" ht="18.75" customHeight="1" thickBot="1" x14ac:dyDescent="0.3">
      <c r="A236" s="512" t="s">
        <v>561</v>
      </c>
      <c r="B236" s="513" t="s">
        <v>562</v>
      </c>
      <c r="C236" s="51" t="s">
        <v>453</v>
      </c>
      <c r="D236" s="139" t="s">
        <v>454</v>
      </c>
      <c r="E236" s="51"/>
      <c r="F236" s="514">
        <v>0</v>
      </c>
      <c r="G236" s="515">
        <v>18000000</v>
      </c>
      <c r="H236" s="54"/>
      <c r="I236" s="54"/>
      <c r="J236" s="54"/>
      <c r="K236" s="430"/>
    </row>
    <row r="237" spans="1:12" ht="19.5" customHeight="1" x14ac:dyDescent="0.25">
      <c r="A237" s="516" t="s">
        <v>563</v>
      </c>
      <c r="B237" s="446" t="s">
        <v>564</v>
      </c>
      <c r="C237" s="51" t="s">
        <v>565</v>
      </c>
      <c r="D237" s="139" t="s">
        <v>566</v>
      </c>
      <c r="E237" s="49"/>
      <c r="F237" s="215">
        <v>1629000</v>
      </c>
      <c r="G237" s="511">
        <v>1000000</v>
      </c>
      <c r="H237" s="54"/>
      <c r="I237" s="54"/>
      <c r="J237" s="54"/>
      <c r="K237" s="430"/>
    </row>
    <row r="238" spans="1:12" ht="19.5" customHeight="1" x14ac:dyDescent="0.25">
      <c r="A238" s="517" t="s">
        <v>567</v>
      </c>
      <c r="B238" s="518" t="s">
        <v>568</v>
      </c>
      <c r="C238" s="51" t="s">
        <v>569</v>
      </c>
      <c r="D238" s="519" t="s">
        <v>570</v>
      </c>
      <c r="E238" s="367"/>
      <c r="F238" s="520">
        <v>200000</v>
      </c>
      <c r="G238" s="521">
        <v>100000</v>
      </c>
      <c r="H238" s="54"/>
      <c r="I238" s="54"/>
      <c r="J238" s="54"/>
      <c r="K238" s="430"/>
    </row>
    <row r="239" spans="1:12" ht="15.75" thickBot="1" x14ac:dyDescent="0.3">
      <c r="A239" s="522"/>
      <c r="B239" s="523"/>
      <c r="C239" s="80"/>
      <c r="D239" s="471"/>
      <c r="E239" s="96"/>
      <c r="F239" s="438"/>
      <c r="G239" s="484">
        <v>1200000</v>
      </c>
      <c r="H239" s="54"/>
      <c r="I239" s="54"/>
      <c r="J239" s="54"/>
      <c r="K239" s="430"/>
    </row>
    <row r="240" spans="1:12" x14ac:dyDescent="0.25">
      <c r="E240" s="524"/>
      <c r="F240" s="525" t="s">
        <v>571</v>
      </c>
      <c r="G240" s="526"/>
      <c r="H240" s="527"/>
      <c r="I240" s="528">
        <f>I2</f>
        <v>21161676</v>
      </c>
      <c r="J240" s="528">
        <f>J2</f>
        <v>27192060.739999998</v>
      </c>
      <c r="K240" s="529">
        <f>H240+I240+J240</f>
        <v>48353736.739999995</v>
      </c>
    </row>
    <row r="241" spans="5:11" x14ac:dyDescent="0.25">
      <c r="E241" s="530"/>
      <c r="F241" s="531" t="s">
        <v>572</v>
      </c>
      <c r="G241" s="532"/>
      <c r="H241" s="533">
        <f>H128+H57+H33</f>
        <v>2173400</v>
      </c>
      <c r="I241" s="54">
        <f>I32</f>
        <v>4222900</v>
      </c>
      <c r="J241" s="54">
        <f>J32</f>
        <v>13589714.560000001</v>
      </c>
      <c r="K241" s="534">
        <f>H241+I241+J241</f>
        <v>19986014.560000002</v>
      </c>
    </row>
    <row r="242" spans="5:11" x14ac:dyDescent="0.25">
      <c r="F242" s="535" t="s">
        <v>573</v>
      </c>
      <c r="G242" s="532"/>
      <c r="H242" s="533"/>
      <c r="I242" s="54">
        <f>I170</f>
        <v>0</v>
      </c>
      <c r="J242" s="54">
        <f>J170</f>
        <v>1696343</v>
      </c>
      <c r="K242" s="534">
        <f>H242+I242+J242</f>
        <v>1696343</v>
      </c>
    </row>
    <row r="243" spans="5:11" ht="15.75" thickBot="1" x14ac:dyDescent="0.3">
      <c r="F243" s="536" t="s">
        <v>574</v>
      </c>
      <c r="G243" s="537"/>
      <c r="H243" s="538">
        <f>H193</f>
        <v>330000</v>
      </c>
      <c r="I243" s="539">
        <f>I192</f>
        <v>10898190</v>
      </c>
      <c r="J243" s="539">
        <f>J192</f>
        <v>696952</v>
      </c>
      <c r="K243" s="540">
        <f>H243+I243+J243</f>
        <v>11925142</v>
      </c>
    </row>
    <row r="244" spans="5:11" ht="15.75" thickBot="1" x14ac:dyDescent="0.3">
      <c r="F244" s="541" t="s">
        <v>575</v>
      </c>
      <c r="G244" s="541"/>
      <c r="H244" s="542">
        <f>SUM(H240:H243)</f>
        <v>2503400</v>
      </c>
      <c r="I244" s="542">
        <f>SUM(I240:I243)</f>
        <v>36282766</v>
      </c>
      <c r="J244" s="543">
        <f>SUM(J240:J243)</f>
        <v>43175070.299999997</v>
      </c>
      <c r="K244" s="544">
        <f>SUM(K240:K243)</f>
        <v>81961236.299999997</v>
      </c>
    </row>
    <row r="245" spans="5:11" x14ac:dyDescent="0.25">
      <c r="H245" s="545" t="s">
        <v>5</v>
      </c>
      <c r="I245" s="545" t="s">
        <v>6</v>
      </c>
      <c r="J245" s="545" t="s">
        <v>7</v>
      </c>
      <c r="K245" s="546"/>
    </row>
    <row r="246" spans="5:11" x14ac:dyDescent="0.25">
      <c r="F246" s="547">
        <f>F192+F170+F32+F2</f>
        <v>362358440</v>
      </c>
      <c r="H246" s="545"/>
      <c r="I246" s="545"/>
      <c r="J246" s="545"/>
      <c r="K246" s="546"/>
    </row>
    <row r="247" spans="5:11" x14ac:dyDescent="0.25">
      <c r="H247" s="545"/>
      <c r="I247" s="548">
        <f>H244+I244+J244</f>
        <v>81961236.299999997</v>
      </c>
      <c r="J247" s="545"/>
      <c r="K247" s="549" t="s">
        <v>576</v>
      </c>
    </row>
    <row r="248" spans="5:11" x14ac:dyDescent="0.25">
      <c r="H248" s="545"/>
      <c r="I248" s="545"/>
      <c r="J248" s="545"/>
      <c r="K248" s="54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25" workbookViewId="0">
      <selection activeCell="G38" sqref="G38"/>
    </sheetView>
  </sheetViews>
  <sheetFormatPr defaultRowHeight="15" x14ac:dyDescent="0.25"/>
  <cols>
    <col min="1" max="1" width="6.140625" customWidth="1"/>
    <col min="2" max="2" width="54.140625" bestFit="1" customWidth="1"/>
    <col min="4" max="4" width="17.5703125" bestFit="1" customWidth="1"/>
    <col min="5" max="5" width="16" bestFit="1" customWidth="1"/>
  </cols>
  <sheetData>
    <row r="1" spans="1:6" ht="15.75" x14ac:dyDescent="0.25">
      <c r="B1" s="654" t="s">
        <v>595</v>
      </c>
      <c r="D1" s="550"/>
    </row>
    <row r="2" spans="1:6" ht="15.75" thickBot="1" x14ac:dyDescent="0.3">
      <c r="D2" s="550"/>
    </row>
    <row r="3" spans="1:6" ht="15.75" thickBot="1" x14ac:dyDescent="0.3">
      <c r="A3" s="551" t="s">
        <v>577</v>
      </c>
      <c r="B3" s="552" t="s">
        <v>578</v>
      </c>
      <c r="C3" s="553"/>
      <c r="D3" s="554" t="s">
        <v>579</v>
      </c>
    </row>
    <row r="4" spans="1:6" x14ac:dyDescent="0.25">
      <c r="A4" s="555"/>
      <c r="B4" s="556" t="s">
        <v>603</v>
      </c>
      <c r="C4" s="557"/>
      <c r="D4" s="643">
        <v>0</v>
      </c>
    </row>
    <row r="5" spans="1:6" x14ac:dyDescent="0.25">
      <c r="A5" s="559"/>
      <c r="B5" s="556" t="s">
        <v>597</v>
      </c>
      <c r="C5" s="96"/>
      <c r="D5" s="560">
        <v>255000000</v>
      </c>
    </row>
    <row r="6" spans="1:6" x14ac:dyDescent="0.25">
      <c r="A6" s="559"/>
      <c r="B6" s="556" t="s">
        <v>596</v>
      </c>
      <c r="C6" s="96"/>
      <c r="D6" s="560">
        <v>150000000</v>
      </c>
    </row>
    <row r="7" spans="1:6" x14ac:dyDescent="0.25">
      <c r="A7" s="561"/>
      <c r="B7" s="562" t="s">
        <v>609</v>
      </c>
      <c r="C7" s="563"/>
      <c r="D7" s="644">
        <v>818951369</v>
      </c>
      <c r="E7" s="644">
        <v>818951369</v>
      </c>
      <c r="F7" s="651" t="s">
        <v>610</v>
      </c>
    </row>
    <row r="8" spans="1:6" x14ac:dyDescent="0.25">
      <c r="A8" s="561"/>
      <c r="B8" s="562" t="s">
        <v>615</v>
      </c>
      <c r="C8" s="563"/>
      <c r="D8" s="645">
        <v>4856615</v>
      </c>
      <c r="E8" s="633"/>
    </row>
    <row r="9" spans="1:6" x14ac:dyDescent="0.25">
      <c r="A9" s="561"/>
      <c r="B9" s="562" t="s">
        <v>604</v>
      </c>
      <c r="C9" s="563"/>
      <c r="D9" s="646">
        <v>0</v>
      </c>
    </row>
    <row r="10" spans="1:6" ht="15.75" thickBot="1" x14ac:dyDescent="0.3">
      <c r="A10" s="564"/>
      <c r="B10" s="565" t="s">
        <v>580</v>
      </c>
      <c r="C10" s="566"/>
      <c r="D10" s="567">
        <f>D4+D5+D6+D9+D7+D8</f>
        <v>1228807984</v>
      </c>
    </row>
    <row r="11" spans="1:6" ht="15.75" thickBot="1" x14ac:dyDescent="0.3">
      <c r="D11" s="568"/>
    </row>
    <row r="12" spans="1:6" ht="15.75" thickBot="1" x14ac:dyDescent="0.3">
      <c r="A12" s="569" t="s">
        <v>9</v>
      </c>
      <c r="B12" s="570" t="s">
        <v>581</v>
      </c>
      <c r="C12" s="571" t="s">
        <v>3</v>
      </c>
      <c r="D12" s="572">
        <f>D13+D16+D19</f>
        <v>227995620</v>
      </c>
    </row>
    <row r="13" spans="1:6" ht="15.75" thickBot="1" x14ac:dyDescent="0.3">
      <c r="A13" s="573" t="s">
        <v>582</v>
      </c>
      <c r="B13" s="574" t="s">
        <v>583</v>
      </c>
      <c r="C13" s="575"/>
      <c r="D13" s="576">
        <f>SUM(D14:D15)</f>
        <v>25959620</v>
      </c>
    </row>
    <row r="14" spans="1:6" x14ac:dyDescent="0.25">
      <c r="A14" s="577"/>
      <c r="B14" s="89" t="s">
        <v>641</v>
      </c>
      <c r="C14" s="578"/>
      <c r="D14" s="558">
        <f>'Převody položkově'!F3+'Převody položkově'!F9</f>
        <v>25959620</v>
      </c>
    </row>
    <row r="15" spans="1:6" x14ac:dyDescent="0.25">
      <c r="A15" s="685"/>
      <c r="B15" s="579"/>
      <c r="C15" s="80"/>
      <c r="D15" s="686"/>
    </row>
    <row r="16" spans="1:6" x14ac:dyDescent="0.25">
      <c r="A16" s="687" t="s">
        <v>28</v>
      </c>
      <c r="B16" s="687" t="s">
        <v>605</v>
      </c>
      <c r="C16" s="688"/>
      <c r="D16" s="689">
        <f>SUM(D17:D18)</f>
        <v>0</v>
      </c>
    </row>
    <row r="17" spans="1:7" ht="17.25" customHeight="1" x14ac:dyDescent="0.25">
      <c r="A17" s="685"/>
      <c r="B17" s="89" t="s">
        <v>613</v>
      </c>
      <c r="C17" s="80"/>
      <c r="D17" s="690"/>
    </row>
    <row r="18" spans="1:7" x14ac:dyDescent="0.25">
      <c r="A18" s="685"/>
      <c r="B18" s="691"/>
      <c r="C18" s="80"/>
      <c r="D18" s="692"/>
    </row>
    <row r="19" spans="1:7" ht="18" customHeight="1" x14ac:dyDescent="0.25">
      <c r="A19" s="687" t="s">
        <v>43</v>
      </c>
      <c r="B19" s="687" t="s">
        <v>606</v>
      </c>
      <c r="C19" s="688"/>
      <c r="D19" s="689">
        <f>SUM(D20:D26)</f>
        <v>202036000</v>
      </c>
    </row>
    <row r="20" spans="1:7" ht="14.25" customHeight="1" x14ac:dyDescent="0.25">
      <c r="A20" s="684"/>
      <c r="B20" s="673" t="s">
        <v>607</v>
      </c>
      <c r="C20" s="50"/>
      <c r="D20" s="558">
        <f>'Převody položkově'!F15</f>
        <v>89036000</v>
      </c>
    </row>
    <row r="21" spans="1:7" x14ac:dyDescent="0.25">
      <c r="A21" s="581"/>
      <c r="B21" s="89"/>
      <c r="C21" s="80"/>
      <c r="D21" s="580"/>
    </row>
    <row r="22" spans="1:7" x14ac:dyDescent="0.25">
      <c r="A22" s="581" t="s">
        <v>47</v>
      </c>
      <c r="B22" s="647" t="s">
        <v>643</v>
      </c>
      <c r="C22" s="85"/>
      <c r="D22" s="648">
        <v>19000000</v>
      </c>
    </row>
    <row r="23" spans="1:7" x14ac:dyDescent="0.25">
      <c r="A23" s="581" t="s">
        <v>58</v>
      </c>
      <c r="B23" s="89" t="s">
        <v>642</v>
      </c>
      <c r="C23" s="80"/>
      <c r="D23" s="580">
        <v>80000000</v>
      </c>
    </row>
    <row r="24" spans="1:7" x14ac:dyDescent="0.25">
      <c r="A24" s="581" t="s">
        <v>62</v>
      </c>
      <c r="B24" s="647" t="s">
        <v>629</v>
      </c>
      <c r="C24" s="85"/>
      <c r="D24" s="648"/>
      <c r="E24" t="s">
        <v>632</v>
      </c>
    </row>
    <row r="25" spans="1:7" x14ac:dyDescent="0.25">
      <c r="A25" s="581" t="s">
        <v>68</v>
      </c>
      <c r="B25" s="647" t="s">
        <v>630</v>
      </c>
      <c r="C25" s="85"/>
      <c r="D25" s="648"/>
      <c r="E25" t="s">
        <v>631</v>
      </c>
    </row>
    <row r="26" spans="1:7" ht="15.75" thickBot="1" x14ac:dyDescent="0.3">
      <c r="A26" s="582" t="s">
        <v>70</v>
      </c>
      <c r="B26" s="583" t="s">
        <v>628</v>
      </c>
      <c r="C26" s="584"/>
      <c r="D26" s="585">
        <v>14000000</v>
      </c>
    </row>
    <row r="27" spans="1:7" ht="15.75" thickBot="1" x14ac:dyDescent="0.3">
      <c r="A27" s="586" t="s">
        <v>75</v>
      </c>
      <c r="B27" s="587" t="s">
        <v>76</v>
      </c>
      <c r="C27" s="588"/>
      <c r="D27" s="589">
        <f>D28+D30+D33</f>
        <v>246100220</v>
      </c>
    </row>
    <row r="28" spans="1:7" x14ac:dyDescent="0.25">
      <c r="A28" s="655" t="s">
        <v>77</v>
      </c>
      <c r="B28" s="656" t="s">
        <v>585</v>
      </c>
      <c r="C28" s="657"/>
      <c r="D28" s="658">
        <f>D29</f>
        <v>163200220</v>
      </c>
    </row>
    <row r="29" spans="1:7" x14ac:dyDescent="0.25">
      <c r="A29" s="590"/>
      <c r="B29" s="53" t="s">
        <v>598</v>
      </c>
      <c r="C29" s="53"/>
      <c r="D29" s="580">
        <f>'Převody položkově'!F33+'Převody položkově'!F57+'Převody položkově'!F128</f>
        <v>163200220</v>
      </c>
    </row>
    <row r="30" spans="1:7" x14ac:dyDescent="0.25">
      <c r="A30" s="655" t="s">
        <v>131</v>
      </c>
      <c r="B30" s="656" t="s">
        <v>132</v>
      </c>
      <c r="C30" s="659"/>
      <c r="D30" s="660">
        <f>D31+D32</f>
        <v>13000000</v>
      </c>
    </row>
    <row r="31" spans="1:7" x14ac:dyDescent="0.25">
      <c r="A31" s="591"/>
      <c r="B31" s="592" t="s">
        <v>611</v>
      </c>
      <c r="C31" s="478"/>
      <c r="D31" s="652">
        <v>0</v>
      </c>
    </row>
    <row r="32" spans="1:7" x14ac:dyDescent="0.25">
      <c r="A32" s="594"/>
      <c r="B32" s="79" t="s">
        <v>171</v>
      </c>
      <c r="C32" s="478"/>
      <c r="D32" s="593">
        <v>13000000</v>
      </c>
      <c r="E32" s="634" t="s">
        <v>616</v>
      </c>
      <c r="F32" s="635"/>
      <c r="G32" s="636"/>
    </row>
    <row r="33" spans="1:5" x14ac:dyDescent="0.25">
      <c r="A33" s="655" t="s">
        <v>288</v>
      </c>
      <c r="B33" s="656" t="s">
        <v>289</v>
      </c>
      <c r="C33" s="659"/>
      <c r="D33" s="660">
        <f>D34+D35+D36</f>
        <v>69900000</v>
      </c>
    </row>
    <row r="34" spans="1:5" ht="18.75" customHeight="1" x14ac:dyDescent="0.25">
      <c r="A34" s="595"/>
      <c r="B34" s="596" t="s">
        <v>599</v>
      </c>
      <c r="C34" s="478" t="s">
        <v>584</v>
      </c>
      <c r="D34" s="593">
        <v>5400000</v>
      </c>
    </row>
    <row r="35" spans="1:5" ht="13.5" customHeight="1" x14ac:dyDescent="0.25">
      <c r="A35" s="597"/>
      <c r="B35" s="598" t="s">
        <v>608</v>
      </c>
      <c r="C35" s="478" t="s">
        <v>584</v>
      </c>
      <c r="D35" s="593">
        <v>64500000</v>
      </c>
      <c r="E35" t="s">
        <v>646</v>
      </c>
    </row>
    <row r="36" spans="1:5" ht="15.75" thickBot="1" x14ac:dyDescent="0.3">
      <c r="A36" s="599"/>
      <c r="B36" s="583" t="s">
        <v>645</v>
      </c>
      <c r="C36" s="600"/>
      <c r="D36" s="653"/>
    </row>
    <row r="37" spans="1:5" ht="15.75" thickBot="1" x14ac:dyDescent="0.3">
      <c r="A37" s="661" t="s">
        <v>380</v>
      </c>
      <c r="B37" s="662" t="s">
        <v>586</v>
      </c>
      <c r="C37" s="663"/>
      <c r="D37" s="664">
        <f>D38+D41+D44</f>
        <v>71958400</v>
      </c>
    </row>
    <row r="38" spans="1:5" x14ac:dyDescent="0.25">
      <c r="A38" s="665" t="s">
        <v>382</v>
      </c>
      <c r="B38" s="666" t="s">
        <v>587</v>
      </c>
      <c r="C38" s="667"/>
      <c r="D38" s="668">
        <f>SUM(D39:D40)</f>
        <v>26088400</v>
      </c>
    </row>
    <row r="39" spans="1:5" ht="15.75" customHeight="1" x14ac:dyDescent="0.25">
      <c r="A39" s="601"/>
      <c r="B39" s="402" t="s">
        <v>612</v>
      </c>
      <c r="C39" s="80"/>
      <c r="D39" s="602">
        <f>'Převody položkově'!F171+'Převody položkově'!F177</f>
        <v>26088400</v>
      </c>
    </row>
    <row r="40" spans="1:5" x14ac:dyDescent="0.25">
      <c r="A40" s="601"/>
      <c r="B40" s="402"/>
      <c r="C40" s="80"/>
      <c r="D40" s="603"/>
    </row>
    <row r="41" spans="1:5" x14ac:dyDescent="0.25">
      <c r="A41" s="665" t="s">
        <v>395</v>
      </c>
      <c r="B41" s="666" t="s">
        <v>626</v>
      </c>
      <c r="C41" s="667"/>
      <c r="D41" s="668">
        <f>D42+D43</f>
        <v>26570000</v>
      </c>
    </row>
    <row r="42" spans="1:5" x14ac:dyDescent="0.25">
      <c r="A42" s="604"/>
      <c r="B42" s="605" t="s">
        <v>613</v>
      </c>
      <c r="C42" s="85"/>
      <c r="D42" s="606">
        <v>26570000</v>
      </c>
    </row>
    <row r="43" spans="1:5" x14ac:dyDescent="0.25">
      <c r="A43" s="604"/>
      <c r="B43" s="605"/>
      <c r="C43" s="85"/>
      <c r="D43" s="606"/>
    </row>
    <row r="44" spans="1:5" x14ac:dyDescent="0.25">
      <c r="A44" s="665" t="s">
        <v>415</v>
      </c>
      <c r="B44" s="666" t="s">
        <v>627</v>
      </c>
      <c r="C44" s="667"/>
      <c r="D44" s="668">
        <f>D45+D46</f>
        <v>19300000</v>
      </c>
    </row>
    <row r="45" spans="1:5" x14ac:dyDescent="0.25">
      <c r="A45" s="601"/>
      <c r="B45" s="89" t="s">
        <v>607</v>
      </c>
      <c r="C45" s="80"/>
      <c r="D45" s="603">
        <f>'Převody položkově'!F187</f>
        <v>19300000</v>
      </c>
    </row>
    <row r="46" spans="1:5" ht="15.75" thickBot="1" x14ac:dyDescent="0.3">
      <c r="A46" s="604"/>
      <c r="B46" s="605"/>
      <c r="C46" s="85"/>
      <c r="D46" s="606"/>
    </row>
    <row r="47" spans="1:5" ht="16.5" customHeight="1" thickBot="1" x14ac:dyDescent="0.3">
      <c r="A47" s="607" t="s">
        <v>429</v>
      </c>
      <c r="B47" s="608" t="s">
        <v>588</v>
      </c>
      <c r="C47" s="609"/>
      <c r="D47" s="610">
        <f>D48+D51+D54</f>
        <v>38774200</v>
      </c>
    </row>
    <row r="48" spans="1:5" x14ac:dyDescent="0.25">
      <c r="A48" s="669" t="s">
        <v>431</v>
      </c>
      <c r="B48" s="670" t="s">
        <v>600</v>
      </c>
      <c r="C48" s="671"/>
      <c r="D48" s="672">
        <f>D49+D50</f>
        <v>26609000</v>
      </c>
    </row>
    <row r="49" spans="1:4" x14ac:dyDescent="0.25">
      <c r="A49" s="674"/>
      <c r="B49" s="402" t="s">
        <v>614</v>
      </c>
      <c r="C49" s="675"/>
      <c r="D49" s="676">
        <f>'Převody položkově'!F193+'Převody položkově'!F208</f>
        <v>26609000</v>
      </c>
    </row>
    <row r="50" spans="1:4" x14ac:dyDescent="0.25">
      <c r="A50" s="677"/>
      <c r="B50" s="79"/>
      <c r="C50" s="675"/>
      <c r="D50" s="676"/>
    </row>
    <row r="51" spans="1:4" x14ac:dyDescent="0.25">
      <c r="A51" s="678" t="s">
        <v>472</v>
      </c>
      <c r="B51" s="679" t="s">
        <v>601</v>
      </c>
      <c r="C51" s="680"/>
      <c r="D51" s="681">
        <f>D52</f>
        <v>0</v>
      </c>
    </row>
    <row r="52" spans="1:4" x14ac:dyDescent="0.25">
      <c r="A52" s="677"/>
      <c r="B52" s="402" t="s">
        <v>613</v>
      </c>
      <c r="C52" s="80"/>
      <c r="D52" s="682">
        <v>0</v>
      </c>
    </row>
    <row r="53" spans="1:4" x14ac:dyDescent="0.25">
      <c r="A53" s="677"/>
      <c r="B53" s="79"/>
      <c r="C53" s="80"/>
      <c r="D53" s="683"/>
    </row>
    <row r="54" spans="1:4" x14ac:dyDescent="0.25">
      <c r="A54" s="678" t="s">
        <v>552</v>
      </c>
      <c r="B54" s="679" t="s">
        <v>602</v>
      </c>
      <c r="C54" s="680"/>
      <c r="D54" s="681">
        <f>D55</f>
        <v>12165200</v>
      </c>
    </row>
    <row r="55" spans="1:4" ht="15.75" thickBot="1" x14ac:dyDescent="0.3">
      <c r="A55" s="611"/>
      <c r="B55" s="673" t="s">
        <v>607</v>
      </c>
      <c r="C55" s="578"/>
      <c r="D55" s="612">
        <f>'Převody položkově'!F232</f>
        <v>12165200</v>
      </c>
    </row>
    <row r="56" spans="1:4" ht="15.75" thickBot="1" x14ac:dyDescent="0.3">
      <c r="A56" s="39" t="s">
        <v>589</v>
      </c>
      <c r="B56" s="613" t="s">
        <v>590</v>
      </c>
      <c r="C56" s="42"/>
      <c r="D56" s="614">
        <f>SUM(D57:D58)</f>
        <v>576000000</v>
      </c>
    </row>
    <row r="57" spans="1:4" x14ac:dyDescent="0.25">
      <c r="A57" s="615"/>
      <c r="B57" s="616" t="s">
        <v>591</v>
      </c>
      <c r="C57" s="617"/>
      <c r="D57" s="618">
        <v>426000000</v>
      </c>
    </row>
    <row r="58" spans="1:4" ht="15.75" thickBot="1" x14ac:dyDescent="0.3">
      <c r="A58" s="619"/>
      <c r="B58" s="620" t="s">
        <v>633</v>
      </c>
      <c r="C58" s="621"/>
      <c r="D58" s="622">
        <v>150000000</v>
      </c>
    </row>
    <row r="59" spans="1:4" ht="15.75" thickBot="1" x14ac:dyDescent="0.3">
      <c r="A59" s="623"/>
      <c r="B59" s="624" t="s">
        <v>592</v>
      </c>
      <c r="C59" s="625"/>
      <c r="D59" s="626">
        <f>D47+D37+D27+D12+D56</f>
        <v>1160828440</v>
      </c>
    </row>
    <row r="60" spans="1:4" ht="15.75" thickBot="1" x14ac:dyDescent="0.3">
      <c r="A60" s="569"/>
      <c r="B60" s="627" t="s">
        <v>593</v>
      </c>
      <c r="C60" s="627"/>
      <c r="D60" s="628">
        <f>D10</f>
        <v>1228807984</v>
      </c>
    </row>
    <row r="61" spans="1:4" ht="15.75" thickBot="1" x14ac:dyDescent="0.3">
      <c r="A61" s="629"/>
      <c r="B61" s="630" t="s">
        <v>594</v>
      </c>
      <c r="C61" s="630"/>
      <c r="D61" s="631">
        <f>D60-D59</f>
        <v>67979544</v>
      </c>
    </row>
    <row r="62" spans="1:4" x14ac:dyDescent="0.25">
      <c r="C62" s="550"/>
      <c r="D62" s="632"/>
    </row>
  </sheetData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Převody položkově</vt:lpstr>
      <vt:lpstr>Sumář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2018-11-27T13:26:07Z</cp:lastPrinted>
  <dcterms:created xsi:type="dcterms:W3CDTF">2018-11-27T09:46:48Z</dcterms:created>
  <dcterms:modified xsi:type="dcterms:W3CDTF">2018-12-13T10:10:05Z</dcterms:modified>
</cp:coreProperties>
</file>