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480" yWindow="15" windowWidth="15120" windowHeight="9285" firstSheet="7" activeTab="10"/>
  </bookViews>
  <sheets>
    <sheet name="Rozbor hospodaření" sheetId="1" r:id="rId1"/>
    <sheet name="Přehled o čerpání nákladů" sheetId="3" r:id="rId2"/>
    <sheet name="Vývojová řada výnosů" sheetId="8" r:id="rId3"/>
    <sheet name="Srovnání měsíčních přím nákladů" sheetId="5" r:id="rId4"/>
    <sheet name="Vývojová řada nákladů" sheetId="7" r:id="rId5"/>
    <sheet name="Přehled o výnosech" sheetId="4" r:id="rId6"/>
    <sheet name="Celková finanční situace FN" sheetId="10" r:id="rId7"/>
    <sheet name="Rozbor investic FRM" sheetId="9" r:id="rId8"/>
    <sheet name="Vývojová řada HV" sheetId="6" r:id="rId9"/>
    <sheet name="Lůžkový fond měsíc" sheetId="12" r:id="rId10"/>
    <sheet name="Náklady na lůžkoden" sheetId="11" r:id="rId11"/>
  </sheets>
  <externalReferences>
    <externalReference r:id="rId12"/>
    <externalReference r:id="rId13"/>
    <externalReference r:id="rId14"/>
    <externalReference r:id="rId15"/>
  </externalReferences>
  <definedNames>
    <definedName name="_xlnm.Print_Area" localSheetId="9">'Lůžkový fond měsíc'!$A$1:$Q$43</definedName>
  </definedNames>
  <calcPr calcId="114210"/>
  <webPublishing codePage="1252"/>
</workbook>
</file>

<file path=xl/calcChain.xml><?xml version="1.0" encoding="utf-8"?>
<calcChain xmlns="http://schemas.openxmlformats.org/spreadsheetml/2006/main">
  <c r="D40" i="10"/>
  <c r="D31"/>
  <c r="D16"/>
  <c r="D17"/>
  <c r="D18"/>
  <c r="D19"/>
  <c r="D20"/>
  <c r="D21"/>
  <c r="D22"/>
  <c r="C22"/>
  <c r="B22"/>
  <c r="D21" i="9"/>
  <c r="D25"/>
  <c r="D29"/>
  <c r="D34"/>
  <c r="D42"/>
  <c r="C42"/>
  <c r="B42"/>
  <c r="C15"/>
  <c r="D15"/>
  <c r="D41"/>
  <c r="C41"/>
  <c r="B41"/>
  <c r="D38"/>
  <c r="C38"/>
</calcChain>
</file>

<file path=xl/sharedStrings.xml><?xml version="1.0" encoding="utf-8"?>
<sst xmlns="http://schemas.openxmlformats.org/spreadsheetml/2006/main" count="402" uniqueCount="301">
  <si>
    <t>ROZBOR HOSPODAŘENÍ  FN OLOMOUC 2011</t>
  </si>
  <si>
    <t>Celkem rok</t>
  </si>
  <si>
    <r>
      <rPr>
        <sz val="10"/>
        <color theme="1"/>
        <rFont val="Tahoma"/>
        <family val="2"/>
      </rPr>
      <t xml:space="preserve">Za období : </t>
    </r>
    <r>
      <rPr>
        <sz val="10"/>
        <color theme="1"/>
        <rFont val="Tahoma"/>
        <family val="2"/>
      </rPr>
      <t>01</t>
    </r>
  </si>
  <si>
    <t>Celkem rok</t>
  </si>
  <si>
    <t>Rozpočet 2011 v tis Kč</t>
  </si>
  <si>
    <t>Skutečnost 2011 v tis Kč</t>
  </si>
  <si>
    <t>Rozdíl (Skut. - Rozp.)</t>
  </si>
  <si>
    <t>Náklady bez VPN</t>
  </si>
  <si>
    <t>Náklady celkem vč. VPN</t>
  </si>
  <si>
    <t>Výnosy bez VPV</t>
  </si>
  <si>
    <t>Výnosy celkem vč. VPV</t>
  </si>
  <si>
    <t>Hospodářský  výsledek</t>
  </si>
  <si>
    <t>Poměr plánu</t>
  </si>
  <si>
    <t>Poměr skutočnosti</t>
  </si>
  <si>
    <t>Poměr za období</t>
  </si>
  <si>
    <r>
      <rPr>
        <sz val="10"/>
        <color theme="1"/>
        <rFont val="Tahoma"/>
        <family val="2"/>
      </rPr>
      <t xml:space="preserve">Za období :  </t>
    </r>
    <r>
      <rPr>
        <sz val="10"/>
        <color theme="1"/>
        <rFont val="Tahoma"/>
        <family val="2"/>
      </rPr>
      <t>01</t>
    </r>
  </si>
  <si>
    <t>50113     Léky a léčiva</t>
  </si>
  <si>
    <t>50114     Krevní přípravky</t>
  </si>
  <si>
    <t>50115     Zdravotnické prostředky</t>
  </si>
  <si>
    <t>50117     Všeobecný materiál</t>
  </si>
  <si>
    <t>511     Opravy a udržování</t>
  </si>
  <si>
    <t>50118     Náhradní díly</t>
  </si>
  <si>
    <t>50119     DDHM a textil</t>
  </si>
  <si>
    <t>52     Osobní náklady</t>
  </si>
  <si>
    <t>Celkem rok</t>
  </si>
  <si>
    <r>
      <rPr>
        <sz val="10"/>
        <color theme="1"/>
        <rFont val="Tahoma"/>
        <family val="2"/>
      </rPr>
      <t xml:space="preserve">Za období : </t>
    </r>
    <r>
      <rPr>
        <sz val="10"/>
        <color theme="1"/>
        <rFont val="Tahoma"/>
        <family val="2"/>
      </rPr>
      <t>01</t>
    </r>
  </si>
  <si>
    <t>Výnosy celkem</t>
  </si>
  <si>
    <t>Výkony pro zdravotní pojišťovny</t>
  </si>
  <si>
    <t>671 vybrané činnosti MZ</t>
  </si>
  <si>
    <t>671 VaV</t>
  </si>
  <si>
    <t>671 dotace - rezidenční místa</t>
  </si>
  <si>
    <t>671 dotace na DDM ISPROFIN</t>
  </si>
  <si>
    <t>672 dotace na provoz z ÚSC</t>
  </si>
  <si>
    <t>899     Vnitropodnikové výnosy</t>
  </si>
  <si>
    <t>604 tržby LS</t>
  </si>
  <si>
    <t>Rodíl (Sku. - Rozp.)</t>
  </si>
  <si>
    <r>
      <rPr>
        <b/>
        <u/>
        <sz val="14"/>
        <color indexed="8"/>
        <rFont val="Tahoma"/>
        <family val="2"/>
      </rPr>
      <t xml:space="preserve">Přehled o čerpání nákladů roku 2011 do období : </t>
    </r>
    <r>
      <rPr>
        <b/>
        <sz val="14"/>
        <color indexed="8"/>
        <rFont val="Tahoma"/>
        <family val="2"/>
      </rPr>
      <t>01</t>
    </r>
  </si>
  <si>
    <t>FNOL</t>
  </si>
  <si>
    <t>Rozpočet rok</t>
  </si>
  <si>
    <t>Rozpočet do data</t>
  </si>
  <si>
    <t>Skutečnost do data</t>
  </si>
  <si>
    <t>Skut.do data/Rozp.rok</t>
  </si>
  <si>
    <t>501 10 Biologické implantáty</t>
  </si>
  <si>
    <t>/0</t>
  </si>
  <si>
    <t>501 12 PHM</t>
  </si>
  <si>
    <t>501 13 Léky</t>
  </si>
  <si>
    <t>501 14 Krev</t>
  </si>
  <si>
    <t>501 15 SZM</t>
  </si>
  <si>
    <t>501 16 Potraviny</t>
  </si>
  <si>
    <t>501 17 Všeobecný materiál + 50109</t>
  </si>
  <si>
    <t>501 18 Náhradní díly</t>
  </si>
  <si>
    <t>501 19 DHM a textil</t>
  </si>
  <si>
    <t>501 60 Knihy a časopisy</t>
  </si>
  <si>
    <t>501 80 Spotř.nák.-z darů, kl.stud.</t>
  </si>
  <si>
    <t>502     Spotřeba energie</t>
  </si>
  <si>
    <t>504 01 Prodané zboží</t>
  </si>
  <si>
    <t>504 95 Prodané LS</t>
  </si>
  <si>
    <t>Spotřebné nákupy</t>
  </si>
  <si>
    <t>512     Cestovné</t>
  </si>
  <si>
    <t>513     Náklady na reprezentaci</t>
  </si>
  <si>
    <t>518 01 Přepravné</t>
  </si>
  <si>
    <t>518 02 Spoje</t>
  </si>
  <si>
    <t>518 04 Nájemné</t>
  </si>
  <si>
    <t>518      Ostatní služby</t>
  </si>
  <si>
    <t>521 Osobní náklady</t>
  </si>
  <si>
    <t>524     Zákonné sociální pojištění</t>
  </si>
  <si>
    <t>525 Ostatní sociální pojištění</t>
  </si>
  <si>
    <t>527     Zákonné sociální náklady</t>
  </si>
  <si>
    <t>528 Náhrady-prac.nesch.</t>
  </si>
  <si>
    <t>53     Daně a poplatky</t>
  </si>
  <si>
    <t>54x,55x  Ostatní fin.náklady</t>
  </si>
  <si>
    <t>551     Odpisy DM</t>
  </si>
  <si>
    <t>552,553  ZC prod.DNM, DHM</t>
  </si>
  <si>
    <t>544,554  Prodaný mat. a pozemky</t>
  </si>
  <si>
    <t>556     Tvorba a zúčtování opravných položek</t>
  </si>
  <si>
    <t>59     Daně z příjmu a převodové účty a rezerva na</t>
  </si>
  <si>
    <t>Přímé náklady celkem</t>
  </si>
  <si>
    <r>
      <rPr>
        <b/>
        <u/>
        <sz val="14"/>
        <color indexed="8"/>
        <rFont val="Tahoma"/>
        <family val="2"/>
      </rPr>
      <t xml:space="preserve">Přehled o výnosech roku 2011 do období : </t>
    </r>
    <r>
      <rPr>
        <b/>
        <sz val="14"/>
        <color indexed="8"/>
        <rFont val="Tahoma"/>
        <family val="2"/>
      </rPr>
      <t>01</t>
    </r>
  </si>
  <si>
    <t>601     Výnosy z prodeje vlastních výrobků</t>
  </si>
  <si>
    <t>602  Zdrav. sl. za  úhr.</t>
  </si>
  <si>
    <t>602 27,28, 29 Zdrav.  výk. - běžný rok</t>
  </si>
  <si>
    <t>602 40,42,43,46 Zdrav.vyk.-min.let</t>
  </si>
  <si>
    <t>602 45 Fakturace ZP - běžný rok</t>
  </si>
  <si>
    <t>604 Prodej zboží</t>
  </si>
  <si>
    <t>604 Prodané léky a léčiva</t>
  </si>
  <si>
    <t>62 Aktivace - krev a KV</t>
  </si>
  <si>
    <t>648 01,02,03 Použití RF</t>
  </si>
  <si>
    <t>648 04 Použití FRM</t>
  </si>
  <si>
    <t>603     Výnosy z pronájmu</t>
  </si>
  <si>
    <t>64x,66x,   Ostatní výnosy</t>
  </si>
  <si>
    <t>644,645,646 Tržby z prod. mat. a majetku</t>
  </si>
  <si>
    <t>67     Zúčtování rezerva opravných položek finančn</t>
  </si>
  <si>
    <t>Přímé výnosy celkem</t>
  </si>
  <si>
    <t>Skutečnost 2010 v tis Kč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</si>
  <si>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</si>
  <si>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</si>
  <si>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</si>
  <si>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</si>
  <si>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</si>
  <si>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</si>
  <si>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</si>
  <si>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</si>
  <si>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</si>
  <si>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</si>
  <si>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</si>
  <si>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</si>
  <si>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2006</t>
  </si>
  <si>
    <t>2007</t>
  </si>
  <si>
    <t>2008</t>
  </si>
  <si>
    <t>2009</t>
  </si>
  <si>
    <t>2010</t>
  </si>
  <si>
    <t>2011</t>
  </si>
  <si>
    <t>leden</t>
  </si>
  <si>
    <t>255 684</t>
  </si>
  <si>
    <t>281 893</t>
  </si>
  <si>
    <t>314 446</t>
  </si>
  <si>
    <t>323 329</t>
  </si>
  <si>
    <t>únor</t>
  </si>
  <si>
    <t>262 571</t>
  </si>
  <si>
    <t>256 650</t>
  </si>
  <si>
    <t>291 124</t>
  </si>
  <si>
    <t>301 656</t>
  </si>
  <si>
    <t>březen</t>
  </si>
  <si>
    <t>257 767</t>
  </si>
  <si>
    <t>290 042</t>
  </si>
  <si>
    <t>307 756</t>
  </si>
  <si>
    <t>333 821</t>
  </si>
  <si>
    <t>duben</t>
  </si>
  <si>
    <t>249 745</t>
  </si>
  <si>
    <t>272 114</t>
  </si>
  <si>
    <t>310 025</t>
  </si>
  <si>
    <t>334 925</t>
  </si>
  <si>
    <t>květen</t>
  </si>
  <si>
    <t>271 526</t>
  </si>
  <si>
    <t>281 236</t>
  </si>
  <si>
    <t>299 979</t>
  </si>
  <si>
    <t>323 913</t>
  </si>
  <si>
    <t>červen</t>
  </si>
  <si>
    <t>239 574</t>
  </si>
  <si>
    <t>308 643</t>
  </si>
  <si>
    <t>241 350</t>
  </si>
  <si>
    <t>327 130</t>
  </si>
  <si>
    <t>červenec</t>
  </si>
  <si>
    <t>262 393</t>
  </si>
  <si>
    <t>288 462</t>
  </si>
  <si>
    <t>323 227</t>
  </si>
  <si>
    <t>340 500</t>
  </si>
  <si>
    <t>srpen</t>
  </si>
  <si>
    <t>258 188</t>
  </si>
  <si>
    <t>282 016</t>
  </si>
  <si>
    <t>295 521</t>
  </si>
  <si>
    <t>322 292</t>
  </si>
  <si>
    <t>září</t>
  </si>
  <si>
    <t>257 499</t>
  </si>
  <si>
    <t>268 948</t>
  </si>
  <si>
    <t>314 214</t>
  </si>
  <si>
    <t>368 941</t>
  </si>
  <si>
    <t>říjen</t>
  </si>
  <si>
    <t>266 105</t>
  </si>
  <si>
    <t>304 485</t>
  </si>
  <si>
    <t>325 578</t>
  </si>
  <si>
    <t>381 151</t>
  </si>
  <si>
    <t>listopad</t>
  </si>
  <si>
    <t>282 890</t>
  </si>
  <si>
    <t>317 797</t>
  </si>
  <si>
    <t>330 337</t>
  </si>
  <si>
    <t>396 024</t>
  </si>
  <si>
    <t>prosinec</t>
  </si>
  <si>
    <t>245 341</t>
  </si>
  <si>
    <t>374 472</t>
  </si>
  <si>
    <t>198 450</t>
  </si>
  <si>
    <t>475 105</t>
  </si>
  <si>
    <t>* v tis. Kč</t>
  </si>
  <si>
    <r>
      <rPr>
        <b/>
        <u/>
        <sz val="14"/>
        <color indexed="8"/>
        <rFont val="Tahoma"/>
        <family val="2"/>
      </rPr>
      <t xml:space="preserve">Srovnání měsíčních přímých nákladů za kliniku : </t>
    </r>
    <r>
      <rPr>
        <b/>
        <sz val="14"/>
        <color indexed="8"/>
        <rFont val="Tahoma"/>
        <family val="2"/>
      </rPr>
      <t>FNOL</t>
    </r>
  </si>
  <si>
    <t>Vývojová řada hospodářský výsledek 2010 - 2011</t>
  </si>
  <si>
    <t>HV 2010</t>
  </si>
  <si>
    <t>HV 2011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</si>
  <si>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</si>
  <si>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</si>
  <si>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</si>
  <si>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</si>
  <si>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</si>
  <si>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</si>
  <si>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</si>
  <si>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</si>
  <si>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</si>
  <si>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HV 2010  (601 až 698 + 899) - (501 až 598 + 799)</t>
  </si>
  <si>
    <r>
      <rPr>
        <b/>
        <sz val="10"/>
        <color indexed="8"/>
        <rFont val="Tahoma"/>
        <family val="2"/>
      </rPr>
      <t xml:space="preserve">Středisko : </t>
    </r>
    <r>
      <rPr>
        <b/>
        <sz val="10"/>
        <color indexed="8"/>
        <rFont val="Tahoma"/>
        <family val="2"/>
      </rPr>
      <t>FNOL</t>
    </r>
  </si>
  <si>
    <t>50113016     léky - spotřeba v centrech (LEK)</t>
  </si>
  <si>
    <t>50495     Prodané zb. LEK</t>
  </si>
  <si>
    <t>5     Účtová třída 5 - Náklady</t>
  </si>
  <si>
    <t>Průměr 2010</t>
  </si>
  <si>
    <r>
      <rPr>
        <b/>
        <u/>
        <sz val="14"/>
        <color indexed="8"/>
        <rFont val="Tahoma"/>
        <family val="2"/>
      </rPr>
      <t xml:space="preserve">Vývojová řada nákladů 2011 za středisko : </t>
    </r>
    <r>
      <rPr>
        <b/>
        <sz val="14"/>
        <color indexed="8"/>
        <rFont val="Tahoma"/>
        <family val="2"/>
      </rPr>
      <t>FNOL</t>
    </r>
  </si>
  <si>
    <t>Vývojová řada výnosů rok 2011</t>
  </si>
  <si>
    <t>Fakt ZP běžný rok</t>
  </si>
  <si>
    <t>Dorov.ZP min.let</t>
  </si>
  <si>
    <t>Prodej LS</t>
  </si>
  <si>
    <t>Příme výnosy</t>
  </si>
  <si>
    <t>Průměr 2011</t>
  </si>
  <si>
    <t>Fakt. ZP běžný rok - 602 27,28,29,602 40 002,102,602 41,602 45  Dorov.ZP min.let 602 40 001,101,602 42,43,46  Prodej LS 604 50 Příme výnos 601 až 698</t>
  </si>
  <si>
    <r>
      <t xml:space="preserve">                             </t>
    </r>
    <r>
      <rPr>
        <b/>
        <u/>
        <sz val="11"/>
        <rFont val="Arial"/>
        <family val="2"/>
      </rPr>
      <t>Rozbor investic - FRM k</t>
    </r>
  </si>
  <si>
    <t>Plán odpisů roku 2011</t>
  </si>
  <si>
    <t xml:space="preserve">       Alikvotní část odpisů</t>
  </si>
  <si>
    <t xml:space="preserve">       Skutečně zúčtované odpisy</t>
  </si>
  <si>
    <t xml:space="preserve">       Limit vlastních zdrojů pro nákup inv. 2011</t>
  </si>
  <si>
    <t>F R M  -  čerpání</t>
  </si>
  <si>
    <t>v Kč</t>
  </si>
  <si>
    <t>DRUH  INVESTICE</t>
  </si>
  <si>
    <t>ČERPÁNÍ  CELKEM</t>
  </si>
  <si>
    <t>TVORBA-VLAST.+CIZÍ ZDR.</t>
  </si>
  <si>
    <t>NEDOČERPÁNO</t>
  </si>
  <si>
    <t>vlastní zdroje</t>
  </si>
  <si>
    <t>stavby</t>
  </si>
  <si>
    <t>projekty</t>
  </si>
  <si>
    <t>Přístrojová technika</t>
  </si>
  <si>
    <t>technické zhodnocení</t>
  </si>
  <si>
    <t>oprava a udržování</t>
  </si>
  <si>
    <t>DARY</t>
  </si>
  <si>
    <t>OSTATNÍ DOTACE</t>
  </si>
  <si>
    <t>SYSTÉM.DOTACE 916</t>
  </si>
  <si>
    <t>Přístrojová technika - granty</t>
  </si>
  <si>
    <t>SYSTÉM.DOTACE 916-IOP</t>
  </si>
  <si>
    <t xml:space="preserve">C E L K E M </t>
  </si>
  <si>
    <t>Z toho:</t>
  </si>
  <si>
    <t>čerpání z odpisů</t>
  </si>
  <si>
    <t>čerpání z dotací</t>
  </si>
  <si>
    <t>Celková finanční situace:</t>
  </si>
  <si>
    <t xml:space="preserve">Rozbor platební neschopnosti FN k </t>
  </si>
  <si>
    <t xml:space="preserve">Zůstatek na BÚ  (bez FKSP) </t>
  </si>
  <si>
    <t>tis. Kč</t>
  </si>
  <si>
    <t xml:space="preserve">Potřeba finančních prostředků na mzdy za měsíc </t>
  </si>
  <si>
    <t>celkem</t>
  </si>
  <si>
    <t xml:space="preserve">1. Stav závazků vůči dodavatelům k </t>
  </si>
  <si>
    <t>Závazky</t>
  </si>
  <si>
    <t>LS</t>
  </si>
  <si>
    <t>FN</t>
  </si>
  <si>
    <t>Celkem</t>
  </si>
  <si>
    <t>do splatnosti</t>
  </si>
  <si>
    <t>po splat. do 30 dnů</t>
  </si>
  <si>
    <t>31 - 90 dnů</t>
  </si>
  <si>
    <t>91 - 180 dnů</t>
  </si>
  <si>
    <t>181 - 360 dnů</t>
  </si>
  <si>
    <t>nad 360 dnů</t>
  </si>
  <si>
    <t xml:space="preserve">C e l k e m </t>
  </si>
  <si>
    <t>Pohledávky</t>
  </si>
  <si>
    <t>FN - pouze ve vztahu k odběratel.  (úč. 311+324+970)</t>
  </si>
  <si>
    <t>LS - pouze ve vztahu k odběratelům</t>
  </si>
  <si>
    <t>z toho po lhůtě splatnosti celkem</t>
  </si>
  <si>
    <t>FN - pouze ve vztahu k dodavatel. (úč.321+314+970)</t>
  </si>
  <si>
    <t>LS - pouze ve vztahu k dodavatelům</t>
  </si>
  <si>
    <t xml:space="preserve">Fakultní nemocnice Olomouc  </t>
  </si>
  <si>
    <t xml:space="preserve">  L E D E N  2 0 1 1</t>
  </si>
  <si>
    <t xml:space="preserve">LŮŽKOVÝ FOND A JEHO VYUŽITÍ VČETNĚ SVLS  </t>
  </si>
  <si>
    <t xml:space="preserve">      Počet dnů:  31</t>
  </si>
  <si>
    <t>Klinika  |Poč.|      Počet ošetřovanců      |Prům|Skut. |Uzav.|Počet  |Využ.lůžek |Prům.|Počet</t>
  </si>
  <si>
    <t xml:space="preserve">         |lůž.|-----------------------------|den.|lůžko.|lůžka|ošetř. |-----------|ošetř|hosp.</t>
  </si>
  <si>
    <t xml:space="preserve">         |    |PŘIJ |exTR+|PROP |exTR-|Úmrtí|p.ho|kapac.|     |dnů    | dny |  %  |doba |     </t>
  </si>
  <si>
    <t>==============================================================================================</t>
  </si>
  <si>
    <t>1.IK     |  62|  332|    7|  282|   27|    6|  48|  1922|    0|  1477 | 23,8| 76,8|  4,5|  327</t>
  </si>
  <si>
    <t>2.IK     |  62|  167|   11|  130|   28|    3|  32|  1178|  744|   999 | 16,1| 84,8|  5,9|  170</t>
  </si>
  <si>
    <t>3.IK     |  70|  235|   10|  184|   28|   10|  50|  1918|  252|  1541 | 22,0| 80,3|  6,6|  234</t>
  </si>
  <si>
    <t>GER      |  90|   13|   58|   46|    5|    1|  36|  1258| 1532|  1122 | 12,5| 89,2| 18,2|   62</t>
  </si>
  <si>
    <t>PLIC     |  61|  213|   26|  177|   21|    5|  43|  1627|  264|  1319 | 21,6| 81,1|  6,0|  221</t>
  </si>
  <si>
    <t>NEUR     |  72|  207|    9|  157|   23|    1|  52|  2172|   60|  1617 | 22,5| 74,4|  8,1|  199</t>
  </si>
  <si>
    <t>PSY      |  90|   75|    8|   51|    2|    0|  52|  1732| 1058|  1617 | 18,0| 93,4| 23,8|   68</t>
  </si>
  <si>
    <t>DK       | 100|  555|    1|  503|    1|    0|  77|  3100|    0|  2394 | 23,9| 77,2|  4,5|  530</t>
  </si>
  <si>
    <t>PORGYN   |  87|  370|    7|  347|    7|    0|  60|  2436|  261|  1870 | 21,5| 76,8|  5,1|  366</t>
  </si>
  <si>
    <t>NOVO     |  50|  214|    0|  221|    1|    0|  46|  1550|    0|  1439 | 28,8| 92,8|  6,6|  218</t>
  </si>
  <si>
    <t>1CHIR    |  86|  244|   59|  197|   56|    0|  61|  2402|  264|  1906 | 22,2| 79,4|  6,9|  278</t>
  </si>
  <si>
    <t>2CHIR    |  33|  146|    7|  121|   14|    0|  27|   977|   46|   827 | 25,1| 84,6|  5,7|  144</t>
  </si>
  <si>
    <t>NCHIR    |  44|  124|   10|  113|   10|    4|  27|   992|  372|   824 | 18,7| 83,1|  6,3|  131</t>
  </si>
  <si>
    <t>PCHIR    |  18|   71|    5|   68|    1|    0|   9|   522|   36|   270 | 15,0| 51,7|  3,7|   73</t>
  </si>
  <si>
    <t>KCHIR    |  41|   45|   19|   41|    9|    4|  18|   955|  316|   561 | 13,7| 58,7|  9,5|   59</t>
  </si>
  <si>
    <t>TRAUM    |  33|  199|    8|  175|   21|    1|  22|  1023|    0|   694 | 21,0| 67,8|  3,4|  202</t>
  </si>
  <si>
    <t>KAR      |  10|   12|   20|    3|   17|    9|   7|   310|    0|   216 | 21,6| 69,7|  7,1|   31</t>
  </si>
  <si>
    <t>ORT      |  72|  249|    6|  205|   14|    0|  41|  1492|  740|  1268 | 17,6| 85,0|  5,4|  237</t>
  </si>
  <si>
    <t>URO      |  32|  145|   41|  118|   45|    0|  24|   976|   16|   737 | 23,0| 75,5|  4,2|  175</t>
  </si>
  <si>
    <t>ORL      |  40|  149|    9|  148|    6|    0|  18|  1001|  239|   550 | 13,8| 54,9|  3,5|  156</t>
  </si>
  <si>
    <t>OCNI     |  26|   64|    0|   57|    0|    0|  12|   496|  310|   368 | 14,2| 74,2|  6,1|   61</t>
  </si>
  <si>
    <t>KOZNI    |  26|   54|    0|   48|    2|    0|  15|   465|  341|   465 | 17,9|100,0|  8,9|   52</t>
  </si>
  <si>
    <t>ONK      |  64|  206|    2|  166|    4|    4|  42|  1870|  114|  1306 | 20,4| 69,8|  6,8|  191</t>
  </si>
  <si>
    <t>HOK      |  34|   84|    4|   61|    3|    1|  28|  1054|    0|   878 | 25,8| 83,3| 11,5|   77</t>
  </si>
  <si>
    <t>REH      |  28|   43|   15|   27|    2|    0|  23|   812|   56|   720 | 25,7| 88,7| 16,6|   44</t>
  </si>
  <si>
    <t>KNM      |  10|   29|    0|   25|    0|    0|   5|   280|   30|   170 | 17,0| 60,7|  6,3|   27</t>
  </si>
  <si>
    <t>PRAC     |  18|   43|    0|   33|    0|    0|   9|   310|  248|   267 | 14,8| 86,1|  7,0|   38</t>
  </si>
  <si>
    <t>IPCHO    |  13|    4|  110|    3|  102|    3|   9|   393|   10|   294 | 22,6| 74,8|  2,6|  111</t>
  </si>
  <si>
    <t xml:space="preserve">UCOCH    |  20|   57|    3|   47|    6|    0|   6|   620|    0|   184 |  9,2| 29,7|  3,3|   57                                                                                                         </t>
  </si>
  <si>
    <t>Celkem   |1392| 4349|  455| 3754|  455|   52| 900| 35843| 7309| 27900 | 20,0| 77,8|  6,8| 4078</t>
  </si>
  <si>
    <t xml:space="preserve">V Olomouci dne 10.2. 2011 </t>
  </si>
  <si>
    <t>Zpracovala: Čapková M.,OZDS FNOL</t>
  </si>
  <si>
    <r>
      <rPr>
        <sz val="10"/>
        <color theme="1"/>
        <rFont val="Tahoma"/>
        <family val="2"/>
      </rPr>
      <t xml:space="preserve">Náklady na lůžkoden ve FN Olomouc v roce 2011. Počet ošetř. dnů : </t>
    </r>
    <r>
      <rPr>
        <sz val="10"/>
        <color theme="1"/>
        <rFont val="Tahoma"/>
        <family val="2"/>
      </rPr>
      <t>27900</t>
    </r>
  </si>
  <si>
    <t>Kč/den</t>
  </si>
  <si>
    <t>Léky a léčiva</t>
  </si>
  <si>
    <t>Krev a KV</t>
  </si>
  <si>
    <t>ZPr</t>
  </si>
  <si>
    <t>Potraviny</t>
  </si>
  <si>
    <t>Prádlo</t>
  </si>
  <si>
    <t>Osobní náklady</t>
  </si>
  <si>
    <t>Ost.nákl. v lůžkové č.</t>
  </si>
  <si>
    <t>Náklady celkem</t>
  </si>
  <si>
    <r>
      <rPr>
        <sz val="10"/>
        <color theme="1"/>
        <rFont val="Tahoma"/>
        <family val="2"/>
      </rPr>
      <t xml:space="preserve">Náklady na lůžkoden ve FN Olomouc v roce 2011 za měsíc : </t>
    </r>
    <r>
      <rPr>
        <sz val="10"/>
        <color theme="1"/>
        <rFont val="Tahoma"/>
        <family val="2"/>
      </rPr>
      <t>01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Počet ošetř.dnů : </t>
    </r>
    <r>
      <rPr>
        <sz val="10"/>
        <color theme="1"/>
        <rFont val="Tahoma"/>
        <family val="2"/>
      </rPr>
      <t>27900</t>
    </r>
  </si>
</sst>
</file>

<file path=xl/styles.xml><?xml version="1.0" encoding="utf-8"?>
<styleSheet xmlns="http://schemas.openxmlformats.org/spreadsheetml/2006/main">
  <numFmts count="3">
    <numFmt numFmtId="164" formatCode="d\.m\.yyyy"/>
    <numFmt numFmtId="165" formatCode="#,##0%"/>
    <numFmt numFmtId="166" formatCode="mmmm\ yyyy"/>
  </numFmts>
  <fonts count="20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  <font>
      <i/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name val="Tahoma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8"/>
      <name val="Courier New"/>
      <family val="3"/>
      <charset val="238"/>
    </font>
    <font>
      <sz val="12"/>
      <color indexed="8"/>
      <name val="Courier New"/>
      <family val="3"/>
      <charset val="238"/>
    </font>
    <font>
      <sz val="10"/>
      <color indexed="8"/>
      <name val="Courier New"/>
      <family val="3"/>
      <charset val="238"/>
    </font>
    <font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</patternFill>
    </fill>
  </fills>
  <borders count="36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3" fontId="3" fillId="0" borderId="2" xfId="0" applyNumberFormat="1" applyFont="1" applyBorder="1" applyAlignment="1">
      <alignment horizontal="right" vertical="top"/>
    </xf>
    <xf numFmtId="0" fontId="5" fillId="3" borderId="1" xfId="0" applyFont="1" applyFill="1" applyBorder="1" applyAlignment="1">
      <alignment vertical="top"/>
    </xf>
    <xf numFmtId="3" fontId="5" fillId="0" borderId="2" xfId="0" applyNumberFormat="1" applyFont="1" applyBorder="1" applyAlignment="1">
      <alignment horizontal="right" vertical="top"/>
    </xf>
    <xf numFmtId="0" fontId="0" fillId="0" borderId="2" xfId="0" applyBorder="1"/>
    <xf numFmtId="3" fontId="3" fillId="2" borderId="2" xfId="0" applyNumberFormat="1" applyFont="1" applyFill="1" applyBorder="1" applyAlignment="1">
      <alignment horizontal="right" vertical="top"/>
    </xf>
    <xf numFmtId="21" fontId="2" fillId="0" borderId="0" xfId="0" applyNumberFormat="1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165" fontId="3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165" fontId="5" fillId="0" borderId="2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0" fontId="12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5" xfId="0" applyNumberFormat="1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0" xfId="0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13" xfId="0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0" fontId="0" fillId="0" borderId="19" xfId="0" applyBorder="1"/>
    <xf numFmtId="49" fontId="0" fillId="0" borderId="4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0" fontId="0" fillId="0" borderId="22" xfId="0" applyBorder="1"/>
    <xf numFmtId="0" fontId="0" fillId="0" borderId="23" xfId="0" applyBorder="1"/>
    <xf numFmtId="4" fontId="0" fillId="0" borderId="24" xfId="0" applyNumberFormat="1" applyBorder="1"/>
    <xf numFmtId="4" fontId="0" fillId="0" borderId="25" xfId="0" applyNumberFormat="1" applyBorder="1"/>
    <xf numFmtId="4" fontId="0" fillId="0" borderId="0" xfId="0" applyNumberFormat="1" applyBorder="1"/>
    <xf numFmtId="4" fontId="13" fillId="0" borderId="11" xfId="0" applyNumberFormat="1" applyFont="1" applyBorder="1"/>
    <xf numFmtId="4" fontId="13" fillId="0" borderId="12" xfId="0" applyNumberFormat="1" applyFont="1" applyBorder="1"/>
    <xf numFmtId="0" fontId="13" fillId="0" borderId="10" xfId="0" applyFont="1" applyBorder="1" applyAlignment="1">
      <alignment horizontal="right"/>
    </xf>
    <xf numFmtId="0" fontId="10" fillId="0" borderId="0" xfId="0" applyFont="1"/>
    <xf numFmtId="0" fontId="13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0" applyNumberFormat="1" applyFont="1"/>
    <xf numFmtId="0" fontId="14" fillId="0" borderId="0" xfId="0" applyFont="1"/>
    <xf numFmtId="166" fontId="13" fillId="0" borderId="0" xfId="0" applyNumberFormat="1" applyFont="1" applyAlignment="1">
      <alignment horizontal="left"/>
    </xf>
    <xf numFmtId="0" fontId="15" fillId="0" borderId="0" xfId="0" applyFont="1"/>
    <xf numFmtId="14" fontId="15" fillId="0" borderId="0" xfId="0" applyNumberFormat="1" applyFont="1" applyAlignment="1">
      <alignment horizontal="left"/>
    </xf>
    <xf numFmtId="0" fontId="13" fillId="0" borderId="26" xfId="0" applyFont="1" applyBorder="1"/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7" xfId="0" applyFont="1" applyBorder="1"/>
    <xf numFmtId="4" fontId="13" fillId="0" borderId="8" xfId="0" applyNumberFormat="1" applyFont="1" applyBorder="1"/>
    <xf numFmtId="4" fontId="13" fillId="0" borderId="9" xfId="0" applyNumberFormat="1" applyFont="1" applyBorder="1"/>
    <xf numFmtId="0" fontId="13" fillId="0" borderId="10" xfId="0" applyFont="1" applyBorder="1"/>
    <xf numFmtId="0" fontId="13" fillId="0" borderId="29" xfId="0" applyFont="1" applyBorder="1" applyAlignment="1">
      <alignment horizontal="right"/>
    </xf>
    <xf numFmtId="4" fontId="13" fillId="0" borderId="30" xfId="0" applyNumberFormat="1" applyFont="1" applyBorder="1"/>
    <xf numFmtId="4" fontId="13" fillId="0" borderId="31" xfId="0" applyNumberFormat="1" applyFont="1" applyBorder="1"/>
    <xf numFmtId="0" fontId="13" fillId="0" borderId="32" xfId="0" applyFont="1" applyBorder="1"/>
    <xf numFmtId="4" fontId="13" fillId="0" borderId="18" xfId="0" applyNumberFormat="1" applyFont="1" applyBorder="1"/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4" fontId="3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0" fillId="0" borderId="0" xfId="0" applyFill="1"/>
    <xf numFmtId="0" fontId="0" fillId="0" borderId="33" xfId="0" applyBorder="1"/>
    <xf numFmtId="0" fontId="0" fillId="0" borderId="34" xfId="0" applyBorder="1"/>
    <xf numFmtId="0" fontId="0" fillId="0" borderId="0" xfId="0"/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21" fontId="2" fillId="0" borderId="0" xfId="0" applyNumberFormat="1" applyFont="1" applyAlignment="1">
      <alignment horizontal="right" vertical="top"/>
    </xf>
    <xf numFmtId="0" fontId="2" fillId="4" borderId="0" xfId="0" applyFont="1" applyFill="1" applyAlignment="1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Border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top"/>
    </xf>
    <xf numFmtId="0" fontId="0" fillId="3" borderId="35" xfId="0" applyFill="1" applyBorder="1"/>
    <xf numFmtId="0" fontId="5" fillId="0" borderId="2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[1]data_Stránka1_1_1!$B$1</c:f>
              <c:strCache>
                <c:ptCount val="1"/>
                <c:pt idx="0">
                  <c:v>Fakt ZP běžný rok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[1]data_Stránka1_1_1!$A$2:$A$13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[1]data_Stránka1_1_1!$B$2:$B$13</c:f>
              <c:numCache>
                <c:formatCode>General</c:formatCode>
                <c:ptCount val="12"/>
                <c:pt idx="0">
                  <c:v>285416.20250000001</c:v>
                </c:pt>
                <c:pt idx="1">
                  <c:v>283035.03545999998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708416"/>
        <c:axId val="47719168"/>
      </c:lineChart>
      <c:lineChart>
        <c:grouping val="standard"/>
        <c:ser>
          <c:idx val="1"/>
          <c:order val="1"/>
          <c:tx>
            <c:strRef>
              <c:f>[1]data_Stránka1_1_1!$C$1</c:f>
              <c:strCache>
                <c:ptCount val="1"/>
                <c:pt idx="0">
                  <c:v>Dorov.ZP min.let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[1]data_Stránka1_1_1!$A$2:$A$13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[1]data_Stránka1_1_1!$C$2:$C$13</c:f>
              <c:numCache>
                <c:formatCode>General</c:formatCode>
                <c:ptCount val="12"/>
                <c:pt idx="0">
                  <c:v>21341.693050000002</c:v>
                </c:pt>
                <c:pt idx="1">
                  <c:v>1425.84528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708416"/>
        <c:axId val="47719168"/>
      </c:lineChart>
      <c:lineChart>
        <c:grouping val="standard"/>
        <c:ser>
          <c:idx val="2"/>
          <c:order val="2"/>
          <c:tx>
            <c:strRef>
              <c:f>[1]data_Stránka1_1_1!$D$1</c:f>
              <c:strCache>
                <c:ptCount val="1"/>
                <c:pt idx="0">
                  <c:v>Prodej LS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[1]data_Stránka1_1_1!$A$2:$A$13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[1]data_Stránka1_1_1!$D$2:$D$13</c:f>
              <c:numCache>
                <c:formatCode>General</c:formatCode>
                <c:ptCount val="12"/>
                <c:pt idx="0">
                  <c:v>30812.20508</c:v>
                </c:pt>
                <c:pt idx="1">
                  <c:v>23838.9247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708416"/>
        <c:axId val="47719168"/>
      </c:lineChart>
      <c:lineChart>
        <c:grouping val="standard"/>
        <c:ser>
          <c:idx val="3"/>
          <c:order val="3"/>
          <c:tx>
            <c:strRef>
              <c:f>[1]data_Stránka1_1_1!$E$1</c:f>
              <c:strCache>
                <c:ptCount val="1"/>
                <c:pt idx="0">
                  <c:v>Příme výnosy</c:v>
                </c:pt>
              </c:strCache>
            </c:strRef>
          </c:tx>
          <c:spPr>
            <a:ln w="0">
              <a:solidFill>
                <a:srgbClr val="CCCC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CC00"/>
              </a:solidFill>
              <a:ln>
                <a:noFill/>
              </a:ln>
            </c:spPr>
          </c:marker>
          <c:cat>
            <c:strRef>
              <c:f>[1]data_Stránka1_1_1!$A$2:$A$13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[1]data_Stránka1_1_1!$E$2:$E$13</c:f>
              <c:numCache>
                <c:formatCode>General</c:formatCode>
                <c:ptCount val="12"/>
                <c:pt idx="0">
                  <c:v>374161.25789000001</c:v>
                </c:pt>
                <c:pt idx="1">
                  <c:v>361964.25396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708416"/>
        <c:axId val="47719168"/>
      </c:lineChart>
      <c:catAx>
        <c:axId val="47708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Mesic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719168"/>
        <c:crosses val="autoZero"/>
        <c:lblAlgn val="ctr"/>
        <c:lblOffset val="100"/>
      </c:catAx>
      <c:valAx>
        <c:axId val="47719168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Fakt ZP běžný rok, Dorov.ZP min.let, Prodej LS , Příme výnosy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70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[2]data_Stránka1_1_1!$B$1</c:f>
              <c:strCache>
                <c:ptCount val="1"/>
                <c:pt idx="0">
                  <c:v>Skutečnost 2010 v tis Kč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[2]data_Stránka1_1_1!$A$2:$A$13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[2]data_Stránka1_1_1!$B$2:$B$13</c:f>
              <c:numCache>
                <c:formatCode>General</c:formatCode>
                <c:ptCount val="12"/>
                <c:pt idx="0">
                  <c:v>368454.98642999999</c:v>
                </c:pt>
                <c:pt idx="1">
                  <c:v>371761.27980999998</c:v>
                </c:pt>
                <c:pt idx="2">
                  <c:v>398939.40518</c:v>
                </c:pt>
                <c:pt idx="3">
                  <c:v>368650.44575999997</c:v>
                </c:pt>
                <c:pt idx="4">
                  <c:v>346620.25576999999</c:v>
                </c:pt>
                <c:pt idx="5">
                  <c:v>353560.89963</c:v>
                </c:pt>
                <c:pt idx="6">
                  <c:v>351831.27708999999</c:v>
                </c:pt>
                <c:pt idx="7">
                  <c:v>340335.18605999998</c:v>
                </c:pt>
                <c:pt idx="8">
                  <c:v>379862.48798999999</c:v>
                </c:pt>
                <c:pt idx="9">
                  <c:v>380428.32955999998</c:v>
                </c:pt>
                <c:pt idx="10">
                  <c:v>393490.18540999998</c:v>
                </c:pt>
                <c:pt idx="11">
                  <c:v>219623.2948</c:v>
                </c:pt>
              </c:numCache>
            </c:numRef>
          </c:val>
        </c:ser>
        <c:marker val="1"/>
        <c:axId val="46684416"/>
        <c:axId val="46690688"/>
      </c:lineChart>
      <c:lineChart>
        <c:grouping val="standard"/>
        <c:ser>
          <c:idx val="1"/>
          <c:order val="1"/>
          <c:tx>
            <c:strRef>
              <c:f>[2]data_Stránka1_1_1!$C$1</c:f>
              <c:strCache>
                <c:ptCount val="1"/>
                <c:pt idx="0">
                  <c:v>Skutečnost 2011 v tis Kč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[2]data_Stránka1_1_1!$A$2:$A$13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[2]data_Stránka1_1_1!$C$2:$C$13</c:f>
              <c:numCache>
                <c:formatCode>General</c:formatCode>
                <c:ptCount val="12"/>
                <c:pt idx="0">
                  <c:v>350978.99969000003</c:v>
                </c:pt>
                <c:pt idx="1">
                  <c:v>349972.30378000002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6684416"/>
        <c:axId val="46690688"/>
      </c:lineChart>
      <c:catAx>
        <c:axId val="46684416"/>
        <c:scaling>
          <c:orientation val="minMax"/>
        </c:scaling>
        <c:axPos val="b"/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6690688"/>
        <c:crosses val="autoZero"/>
        <c:lblAlgn val="ctr"/>
        <c:lblOffset val="100"/>
      </c:catAx>
      <c:valAx>
        <c:axId val="46690688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Skutečnost 2010 v tis Kč, Skutečnost 2011 v tis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.########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6684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196819085487081"/>
          <c:y val="0.45047219333432376"/>
          <c:w val="0.98011928429423467"/>
          <c:h val="0.54717030654187093"/>
        </c:manualLayout>
      </c:layout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[3]data_Stránka1_1_1!$B$1</c:f>
              <c:strCache>
                <c:ptCount val="1"/>
                <c:pt idx="0">
                  <c:v>50113     Léky a léčiva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[3]data_Stránka1_1_1!$B$2:$B$14</c:f>
              <c:numCache>
                <c:formatCode>General</c:formatCode>
                <c:ptCount val="13"/>
                <c:pt idx="0">
                  <c:v>11142.020887999999</c:v>
                </c:pt>
                <c:pt idx="1">
                  <c:v>66725.360279999994</c:v>
                </c:pt>
                <c:pt idx="2">
                  <c:v>66978.890369999994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670400"/>
        <c:axId val="47672320"/>
      </c:lineChart>
      <c:lineChart>
        <c:grouping val="standard"/>
        <c:ser>
          <c:idx val="1"/>
          <c:order val="1"/>
          <c:tx>
            <c:strRef>
              <c:f>[3]data_Stránka1_1_1!$C$1</c:f>
              <c:strCache>
                <c:ptCount val="1"/>
                <c:pt idx="0">
                  <c:v>50113014     léky - vliv lék. vyhl. (LEK)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670400"/>
        <c:axId val="47672320"/>
      </c:lineChart>
      <c:lineChart>
        <c:grouping val="standard"/>
        <c:ser>
          <c:idx val="2"/>
          <c:order val="2"/>
          <c:tx>
            <c:strRef>
              <c:f>[3]data_Stránka1_1_1!$D$1</c:f>
              <c:strCache>
                <c:ptCount val="1"/>
                <c:pt idx="0">
                  <c:v>50113016     léky - spotřeba v centrech (LEK)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[3]data_Stránka1_1_1!$D$2:$D$14</c:f>
              <c:numCache>
                <c:formatCode>General</c:formatCode>
                <c:ptCount val="13"/>
                <c:pt idx="0">
                  <c:v>5960.7383129999998</c:v>
                </c:pt>
                <c:pt idx="1">
                  <c:v>37586.961909999998</c:v>
                </c:pt>
                <c:pt idx="2">
                  <c:v>33941.897839999998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670400"/>
        <c:axId val="47672320"/>
      </c:lineChart>
      <c:lineChart>
        <c:grouping val="standard"/>
        <c:ser>
          <c:idx val="3"/>
          <c:order val="3"/>
          <c:tx>
            <c:strRef>
              <c:f>[3]data_Stránka1_1_1!$E$1</c:f>
              <c:strCache>
                <c:ptCount val="1"/>
                <c:pt idx="0">
                  <c:v>50114     Krevní přípravky</c:v>
                </c:pt>
              </c:strCache>
            </c:strRef>
          </c:tx>
          <c:spPr>
            <a:ln w="0">
              <a:solidFill>
                <a:srgbClr val="CCCC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CC00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[3]data_Stránka1_1_1!$E$2:$E$14</c:f>
              <c:numCache>
                <c:formatCode>General</c:formatCode>
                <c:ptCount val="13"/>
                <c:pt idx="0">
                  <c:v>750.150082</c:v>
                </c:pt>
                <c:pt idx="1">
                  <c:v>4318.1734699999997</c:v>
                </c:pt>
                <c:pt idx="2">
                  <c:v>4683.62752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670400"/>
        <c:axId val="47672320"/>
      </c:lineChart>
      <c:lineChart>
        <c:grouping val="standard"/>
        <c:ser>
          <c:idx val="4"/>
          <c:order val="4"/>
          <c:tx>
            <c:strRef>
              <c:f>[3]data_Stránka1_1_1!$F$1</c:f>
              <c:strCache>
                <c:ptCount val="1"/>
                <c:pt idx="0">
                  <c:v>50115     Zdravotnické prostředky</c:v>
                </c:pt>
              </c:strCache>
            </c:strRef>
          </c:tx>
          <c:spPr>
            <a:ln w="0">
              <a:solidFill>
                <a:srgbClr val="33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6633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[3]data_Stránka1_1_1!$F$2:$F$14</c:f>
              <c:numCache>
                <c:formatCode>General</c:formatCode>
                <c:ptCount val="13"/>
                <c:pt idx="0">
                  <c:v>9239.7570520000008</c:v>
                </c:pt>
                <c:pt idx="1">
                  <c:v>53276.450120000001</c:v>
                </c:pt>
                <c:pt idx="2">
                  <c:v>57600.634510000004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670400"/>
        <c:axId val="47672320"/>
      </c:lineChart>
      <c:lineChart>
        <c:grouping val="standard"/>
        <c:ser>
          <c:idx val="5"/>
          <c:order val="5"/>
          <c:tx>
            <c:strRef>
              <c:f>[3]data_Stránka1_1_1!$G$1</c:f>
              <c:strCache>
                <c:ptCount val="1"/>
                <c:pt idx="0">
                  <c:v>50495     Prodané zb. LEK</c:v>
                </c:pt>
              </c:strCache>
            </c:strRef>
          </c:tx>
          <c:spPr>
            <a:ln w="0">
              <a:solidFill>
                <a:srgbClr val="6699CC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6699CC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[3]data_Stránka1_1_1!$G$2:$G$14</c:f>
              <c:numCache>
                <c:formatCode>General</c:formatCode>
                <c:ptCount val="13"/>
                <c:pt idx="0">
                  <c:v>4058.385014</c:v>
                </c:pt>
                <c:pt idx="1">
                  <c:v>27717.746940000001</c:v>
                </c:pt>
                <c:pt idx="2">
                  <c:v>20982.873230000001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670400"/>
        <c:axId val="47672320"/>
      </c:lineChart>
      <c:lineChart>
        <c:grouping val="standard"/>
        <c:ser>
          <c:idx val="6"/>
          <c:order val="6"/>
          <c:tx>
            <c:strRef>
              <c:f>[3]data_Stránka1_1_1!$H$1</c:f>
              <c:strCache>
                <c:ptCount val="1"/>
                <c:pt idx="0">
                  <c:v>52     Osobní náklady</c:v>
                </c:pt>
              </c:strCache>
            </c:strRef>
          </c:tx>
          <c:spPr>
            <a:ln w="0">
              <a:solidFill>
                <a:srgbClr val="FF00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33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[3]data_Stránka1_1_1!$H$2:$H$14</c:f>
              <c:numCache>
                <c:formatCode>General</c:formatCode>
                <c:ptCount val="13"/>
                <c:pt idx="0">
                  <c:v>22131.731501999999</c:v>
                </c:pt>
                <c:pt idx="1">
                  <c:v>133339.11123000001</c:v>
                </c:pt>
                <c:pt idx="2">
                  <c:v>132241.66678999999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670400"/>
        <c:axId val="47672320"/>
      </c:lineChart>
      <c:lineChart>
        <c:grouping val="standard"/>
        <c:ser>
          <c:idx val="7"/>
          <c:order val="7"/>
          <c:tx>
            <c:strRef>
              <c:f>[3]data_Stránka1_1_1!$I$1</c:f>
              <c:strCache>
                <c:ptCount val="1"/>
                <c:pt idx="0">
                  <c:v>551     Odpisy DM</c:v>
                </c:pt>
              </c:strCache>
            </c:strRef>
          </c:tx>
          <c:spPr>
            <a:ln w="0">
              <a:solidFill>
                <a:srgbClr val="FF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6633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[3]data_Stránka1_1_1!$I$2:$I$14</c:f>
              <c:numCache>
                <c:formatCode>General</c:formatCode>
                <c:ptCount val="13"/>
                <c:pt idx="0">
                  <c:v>4081.9698330000001</c:v>
                </c:pt>
                <c:pt idx="1">
                  <c:v>23700.272000000001</c:v>
                </c:pt>
                <c:pt idx="2">
                  <c:v>25283.366000000002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670400"/>
        <c:axId val="47672320"/>
      </c:lineChart>
      <c:lineChart>
        <c:grouping val="standard"/>
        <c:ser>
          <c:idx val="8"/>
          <c:order val="8"/>
          <c:tx>
            <c:strRef>
              <c:f>[3]data_Stránka1_1_1!$J$1</c:f>
              <c:strCache>
                <c:ptCount val="1"/>
                <c:pt idx="0">
                  <c:v>5     Účtová třída 5 - Náklady</c:v>
                </c:pt>
              </c:strCache>
            </c:strRef>
          </c:tx>
          <c:spPr>
            <a:ln w="0">
              <a:solidFill>
                <a:srgbClr val="CC00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0099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[3]data_Stránka1_1_1!$J$2:$J$14</c:f>
              <c:numCache>
                <c:formatCode>General</c:formatCode>
                <c:ptCount val="13"/>
                <c:pt idx="0">
                  <c:v>58412.608623</c:v>
                </c:pt>
                <c:pt idx="1">
                  <c:v>350978.99969000003</c:v>
                </c:pt>
                <c:pt idx="2">
                  <c:v>349972.30378000002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670400"/>
        <c:axId val="47672320"/>
      </c:lineChart>
      <c:catAx>
        <c:axId val="47670400"/>
        <c:scaling>
          <c:orientation val="minMax"/>
        </c:scaling>
        <c:axPos val="b"/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672320"/>
        <c:crosses val="autoZero"/>
        <c:lblAlgn val="ctr"/>
        <c:lblOffset val="100"/>
      </c:catAx>
      <c:valAx>
        <c:axId val="4767232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Skutečnost 2011 v tis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670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496937882764648"/>
          <c:y val="0.27027027027027029"/>
          <c:w val="0.9928516040052634"/>
          <c:h val="0.72727272727272729"/>
        </c:manualLayout>
      </c:layout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[4]data_Stránka1_1_1!$B$1</c:f>
              <c:strCache>
                <c:ptCount val="1"/>
                <c:pt idx="0">
                  <c:v>HV 2010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[4]data_Stránka1_1_1!$A$2:$A$13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[4]data_Stránka1_1_1!$B$2:$B$13</c:f>
              <c:numCache>
                <c:formatCode>General</c:formatCode>
                <c:ptCount val="12"/>
                <c:pt idx="0">
                  <c:v>-21357.03585</c:v>
                </c:pt>
                <c:pt idx="1">
                  <c:v>-13950.534540000001</c:v>
                </c:pt>
                <c:pt idx="2">
                  <c:v>37805.251270000001</c:v>
                </c:pt>
                <c:pt idx="3">
                  <c:v>864.72969999999998</c:v>
                </c:pt>
                <c:pt idx="4">
                  <c:v>18680.010999999999</c:v>
                </c:pt>
                <c:pt idx="5">
                  <c:v>23135.38723</c:v>
                </c:pt>
                <c:pt idx="6">
                  <c:v>14003.5355</c:v>
                </c:pt>
                <c:pt idx="7">
                  <c:v>3687.7559200000001</c:v>
                </c:pt>
                <c:pt idx="8">
                  <c:v>-10134.05855</c:v>
                </c:pt>
                <c:pt idx="9">
                  <c:v>-20413.413499999999</c:v>
                </c:pt>
                <c:pt idx="10">
                  <c:v>3033.2795099999998</c:v>
                </c:pt>
                <c:pt idx="11">
                  <c:v>104798.08159</c:v>
                </c:pt>
              </c:numCache>
            </c:numRef>
          </c:val>
        </c:ser>
        <c:marker val="1"/>
        <c:axId val="47584768"/>
        <c:axId val="47591424"/>
      </c:lineChart>
      <c:lineChart>
        <c:grouping val="standard"/>
        <c:ser>
          <c:idx val="1"/>
          <c:order val="1"/>
          <c:tx>
            <c:strRef>
              <c:f>[4]data_Stránka1_1_1!$C$1</c:f>
              <c:strCache>
                <c:ptCount val="1"/>
                <c:pt idx="0">
                  <c:v>HV 2011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[4]data_Stránka1_1_1!$A$2:$A$13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[4]data_Stránka1_1_1!$C$2:$C$13</c:f>
              <c:numCache>
                <c:formatCode>General</c:formatCode>
                <c:ptCount val="12"/>
                <c:pt idx="0">
                  <c:v>23182.2582</c:v>
                </c:pt>
                <c:pt idx="1">
                  <c:v>11991.95018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584768"/>
        <c:axId val="47591424"/>
      </c:lineChart>
      <c:catAx>
        <c:axId val="47584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Mesic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591424"/>
        <c:crosses val="autoZero"/>
        <c:lblAlgn val="ctr"/>
        <c:lblOffset val="100"/>
      </c:catAx>
      <c:valAx>
        <c:axId val="4759142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HV 2010, HV 2011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.########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58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9525</xdr:rowOff>
    </xdr:from>
    <xdr:to>
      <xdr:col>8</xdr:col>
      <xdr:colOff>76200</xdr:colOff>
      <xdr:row>27</xdr:row>
      <xdr:rowOff>0</xdr:rowOff>
    </xdr:to>
    <xdr:graphicFrame macro="">
      <xdr:nvGraphicFramePr>
        <xdr:cNvPr id="2049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5</xdr:col>
      <xdr:colOff>276225</xdr:colOff>
      <xdr:row>26</xdr:row>
      <xdr:rowOff>0</xdr:rowOff>
    </xdr:to>
    <xdr:graphicFrame macro="">
      <xdr:nvGraphicFramePr>
        <xdr:cNvPr id="4097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20</xdr:col>
      <xdr:colOff>285750</xdr:colOff>
      <xdr:row>25</xdr:row>
      <xdr:rowOff>0</xdr:rowOff>
    </xdr:to>
    <xdr:graphicFrame macro="">
      <xdr:nvGraphicFramePr>
        <xdr:cNvPr id="6145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9525</xdr:rowOff>
    </xdr:from>
    <xdr:to>
      <xdr:col>11</xdr:col>
      <xdr:colOff>304800</xdr:colOff>
      <xdr:row>27</xdr:row>
      <xdr:rowOff>0</xdr:rowOff>
    </xdr:to>
    <xdr:graphicFrame macro="">
      <xdr:nvGraphicFramePr>
        <xdr:cNvPr id="8193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vojov&#225;%20&#345;ada%20v&#253;nos&#367;%201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rovn&#225;n&#237;%20m&#283;s&#237;&#269;n&#237;ch%20n&#225;klad&#367;%201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vojov&#225;%20&#345;ada%20n&#225;klad&#367;%201%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vojov&#225;%20&#345;ada%20HV%201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Fakt ZP běžný rok</v>
          </cell>
          <cell r="C1" t="str">
            <v>Dorov.ZP min.let</v>
          </cell>
          <cell r="D1" t="str">
            <v>Prodej LS</v>
          </cell>
          <cell r="E1" t="str">
            <v>Příme výnosy</v>
          </cell>
        </row>
        <row r="2">
          <cell r="A2" t="str">
            <v>1</v>
          </cell>
          <cell r="B2">
            <v>285416.20250000001</v>
          </cell>
          <cell r="C2">
            <v>21341.693050000002</v>
          </cell>
          <cell r="D2">
            <v>30812.20508</v>
          </cell>
          <cell r="E2">
            <v>374161.25789000001</v>
          </cell>
        </row>
        <row r="3">
          <cell r="A3" t="str">
            <v>2</v>
          </cell>
          <cell r="B3">
            <v>283035.03545999998</v>
          </cell>
          <cell r="C3">
            <v>1425.84528</v>
          </cell>
          <cell r="D3">
            <v>23838.9247</v>
          </cell>
          <cell r="E3">
            <v>361964.25396</v>
          </cell>
        </row>
        <row r="4">
          <cell r="A4" t="str">
            <v>3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>4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5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>6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7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8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>9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A11" t="str">
            <v>10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11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12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Skutečnost 2010 v tis Kč</v>
          </cell>
          <cell r="C1" t="str">
            <v>Skutečnost 2011 v tis Kč</v>
          </cell>
        </row>
        <row r="2">
          <cell r="A2" t="str">
            <v>01</v>
          </cell>
          <cell r="B2">
            <v>368454.98642999999</v>
          </cell>
          <cell r="C2">
            <v>350978.99969000003</v>
          </cell>
        </row>
        <row r="3">
          <cell r="A3" t="str">
            <v>02</v>
          </cell>
          <cell r="B3">
            <v>371761.27980999998</v>
          </cell>
          <cell r="C3">
            <v>349972.30378000002</v>
          </cell>
        </row>
        <row r="4">
          <cell r="A4" t="str">
            <v>03</v>
          </cell>
          <cell r="B4">
            <v>398939.40518</v>
          </cell>
          <cell r="C4">
            <v>0</v>
          </cell>
        </row>
        <row r="5">
          <cell r="A5" t="str">
            <v>04</v>
          </cell>
          <cell r="B5">
            <v>368650.44575999997</v>
          </cell>
          <cell r="C5">
            <v>0</v>
          </cell>
        </row>
        <row r="6">
          <cell r="A6" t="str">
            <v>05</v>
          </cell>
          <cell r="B6">
            <v>346620.25576999999</v>
          </cell>
          <cell r="C6">
            <v>0</v>
          </cell>
        </row>
        <row r="7">
          <cell r="A7" t="str">
            <v>06</v>
          </cell>
          <cell r="B7">
            <v>353560.89963</v>
          </cell>
          <cell r="C7">
            <v>0</v>
          </cell>
        </row>
        <row r="8">
          <cell r="A8" t="str">
            <v>07</v>
          </cell>
          <cell r="B8">
            <v>351831.27708999999</v>
          </cell>
          <cell r="C8">
            <v>0</v>
          </cell>
        </row>
        <row r="9">
          <cell r="A9" t="str">
            <v>08</v>
          </cell>
          <cell r="B9">
            <v>340335.18605999998</v>
          </cell>
          <cell r="C9">
            <v>0</v>
          </cell>
        </row>
        <row r="10">
          <cell r="A10" t="str">
            <v>09</v>
          </cell>
          <cell r="B10">
            <v>379862.48798999999</v>
          </cell>
          <cell r="C10">
            <v>0</v>
          </cell>
        </row>
        <row r="11">
          <cell r="A11" t="str">
            <v>10</v>
          </cell>
          <cell r="B11">
            <v>380428.32955999998</v>
          </cell>
          <cell r="C11">
            <v>0</v>
          </cell>
        </row>
        <row r="12">
          <cell r="A12" t="str">
            <v>11</v>
          </cell>
          <cell r="B12">
            <v>393490.18540999998</v>
          </cell>
          <cell r="C12">
            <v>0</v>
          </cell>
        </row>
        <row r="13">
          <cell r="A13" t="str">
            <v>12</v>
          </cell>
          <cell r="B13">
            <v>219623.2948</v>
          </cell>
          <cell r="C1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50113     Léky a léčiva</v>
          </cell>
          <cell r="C1" t="str">
            <v>50113014     léky - vliv lék. vyhl. (LEK)</v>
          </cell>
          <cell r="D1" t="str">
            <v>50113016     léky - spotřeba v centrech (LEK)</v>
          </cell>
          <cell r="E1" t="str">
            <v>50114     Krevní přípravky</v>
          </cell>
          <cell r="F1" t="str">
            <v>50115     Zdravotnické prostředky</v>
          </cell>
          <cell r="G1" t="str">
            <v>50495     Prodané zb. LEK</v>
          </cell>
          <cell r="H1" t="str">
            <v>52     Osobní náklady</v>
          </cell>
          <cell r="I1" t="str">
            <v>551     Odpisy DM</v>
          </cell>
          <cell r="J1" t="str">
            <v>5     Účtová třída 5 - Náklady</v>
          </cell>
        </row>
        <row r="2">
          <cell r="A2" t="str">
            <v>Průměr 2010</v>
          </cell>
          <cell r="B2">
            <v>11142.020887999999</v>
          </cell>
          <cell r="C2">
            <v>0</v>
          </cell>
          <cell r="D2">
            <v>5960.7383129999998</v>
          </cell>
          <cell r="E2">
            <v>750.150082</v>
          </cell>
          <cell r="F2">
            <v>9239.7570520000008</v>
          </cell>
          <cell r="G2">
            <v>4058.385014</v>
          </cell>
          <cell r="H2">
            <v>22131.731501999999</v>
          </cell>
          <cell r="I2">
            <v>4081.9698330000001</v>
          </cell>
          <cell r="J2">
            <v>58412.608623</v>
          </cell>
        </row>
        <row r="3">
          <cell r="A3" t="str">
            <v>01</v>
          </cell>
          <cell r="B3">
            <v>66725.360279999994</v>
          </cell>
          <cell r="C3">
            <v>0</v>
          </cell>
          <cell r="D3">
            <v>37586.961909999998</v>
          </cell>
          <cell r="E3">
            <v>4318.1734699999997</v>
          </cell>
          <cell r="F3">
            <v>53276.450120000001</v>
          </cell>
          <cell r="G3">
            <v>27717.746940000001</v>
          </cell>
          <cell r="H3">
            <v>133339.11123000001</v>
          </cell>
          <cell r="I3">
            <v>23700.272000000001</v>
          </cell>
          <cell r="J3">
            <v>350978.99969000003</v>
          </cell>
        </row>
        <row r="4">
          <cell r="A4" t="str">
            <v>02</v>
          </cell>
          <cell r="B4">
            <v>66978.890369999994</v>
          </cell>
          <cell r="C4">
            <v>0</v>
          </cell>
          <cell r="D4">
            <v>33941.897839999998</v>
          </cell>
          <cell r="E4">
            <v>4683.62752</v>
          </cell>
          <cell r="F4">
            <v>57600.634510000004</v>
          </cell>
          <cell r="G4">
            <v>20982.873230000001</v>
          </cell>
          <cell r="H4">
            <v>132241.66678999999</v>
          </cell>
          <cell r="I4">
            <v>25283.366000000002</v>
          </cell>
          <cell r="J4">
            <v>349972.30378000002</v>
          </cell>
        </row>
        <row r="5">
          <cell r="A5" t="str">
            <v>03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 t="str">
            <v>04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05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 t="str">
            <v>06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 t="str">
            <v>07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 t="str">
            <v>08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 t="str">
            <v>09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 t="str">
            <v>10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 t="str">
            <v>11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 t="str">
            <v>12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HV 2010</v>
          </cell>
          <cell r="C1" t="str">
            <v>HV 2011</v>
          </cell>
        </row>
        <row r="2">
          <cell r="A2" t="str">
            <v>1</v>
          </cell>
          <cell r="B2">
            <v>-21357.03585</v>
          </cell>
          <cell r="C2">
            <v>23182.2582</v>
          </cell>
        </row>
        <row r="3">
          <cell r="A3" t="str">
            <v>2</v>
          </cell>
          <cell r="B3">
            <v>-13950.534540000001</v>
          </cell>
          <cell r="C3">
            <v>11991.95018</v>
          </cell>
        </row>
        <row r="4">
          <cell r="A4" t="str">
            <v>3</v>
          </cell>
          <cell r="B4">
            <v>37805.251270000001</v>
          </cell>
          <cell r="C4">
            <v>0</v>
          </cell>
        </row>
        <row r="5">
          <cell r="A5" t="str">
            <v>4</v>
          </cell>
          <cell r="B5">
            <v>864.72969999999998</v>
          </cell>
          <cell r="C5">
            <v>0</v>
          </cell>
        </row>
        <row r="6">
          <cell r="A6" t="str">
            <v>5</v>
          </cell>
          <cell r="B6">
            <v>18680.010999999999</v>
          </cell>
          <cell r="C6">
            <v>0</v>
          </cell>
        </row>
        <row r="7">
          <cell r="A7" t="str">
            <v>6</v>
          </cell>
          <cell r="B7">
            <v>23135.38723</v>
          </cell>
          <cell r="C7">
            <v>0</v>
          </cell>
        </row>
        <row r="8">
          <cell r="A8" t="str">
            <v>7</v>
          </cell>
          <cell r="B8">
            <v>14003.5355</v>
          </cell>
          <cell r="C8">
            <v>0</v>
          </cell>
        </row>
        <row r="9">
          <cell r="A9" t="str">
            <v>8</v>
          </cell>
          <cell r="B9">
            <v>3687.7559200000001</v>
          </cell>
          <cell r="C9">
            <v>0</v>
          </cell>
        </row>
        <row r="10">
          <cell r="A10" t="str">
            <v>9</v>
          </cell>
          <cell r="B10">
            <v>-10134.05855</v>
          </cell>
          <cell r="C10">
            <v>0</v>
          </cell>
        </row>
        <row r="11">
          <cell r="A11" t="str">
            <v>10</v>
          </cell>
          <cell r="B11">
            <v>-20413.413499999999</v>
          </cell>
          <cell r="C11">
            <v>0</v>
          </cell>
        </row>
        <row r="12">
          <cell r="A12" t="str">
            <v>11</v>
          </cell>
          <cell r="B12">
            <v>3033.2795099999998</v>
          </cell>
          <cell r="C12">
            <v>0</v>
          </cell>
        </row>
        <row r="13">
          <cell r="A13" t="str">
            <v>12</v>
          </cell>
          <cell r="B13">
            <v>104798.08159</v>
          </cell>
          <cell r="C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E41" sqref="E41"/>
    </sheetView>
  </sheetViews>
  <sheetFormatPr defaultRowHeight="12.75" customHeight="1"/>
  <cols>
    <col min="1" max="1" width="23.85546875" bestFit="1" customWidth="1"/>
    <col min="2" max="2" width="17" bestFit="1" customWidth="1"/>
    <col min="3" max="3" width="18.140625" bestFit="1" customWidth="1"/>
    <col min="4" max="4" width="15.85546875" bestFit="1" customWidth="1"/>
    <col min="5" max="5" width="17" bestFit="1" customWidth="1"/>
    <col min="6" max="6" width="18.140625" bestFit="1" customWidth="1"/>
    <col min="7" max="7" width="15.85546875" bestFit="1" customWidth="1"/>
  </cols>
  <sheetData>
    <row r="1" spans="1:7" ht="21.75" customHeight="1">
      <c r="A1" s="90" t="s">
        <v>0</v>
      </c>
      <c r="B1" s="85"/>
      <c r="C1" s="85"/>
      <c r="D1" s="85"/>
      <c r="E1" s="85"/>
      <c r="F1" s="85"/>
      <c r="G1" s="85"/>
    </row>
    <row r="2" spans="1:7">
      <c r="A2" s="89" t="s">
        <v>1</v>
      </c>
      <c r="B2" s="85"/>
      <c r="C2" s="85"/>
      <c r="D2" s="85"/>
      <c r="E2" s="91" t="s">
        <v>2</v>
      </c>
      <c r="F2" s="85"/>
      <c r="G2" s="85"/>
    </row>
    <row r="3" spans="1:7">
      <c r="A3" s="83"/>
      <c r="B3" s="1" t="s">
        <v>1</v>
      </c>
      <c r="C3" s="1" t="s">
        <v>3</v>
      </c>
      <c r="D3" s="1" t="s">
        <v>3</v>
      </c>
      <c r="E3" s="1" t="s">
        <v>12</v>
      </c>
      <c r="F3" s="1" t="s">
        <v>13</v>
      </c>
      <c r="G3" s="1" t="s">
        <v>14</v>
      </c>
    </row>
    <row r="4" spans="1:7">
      <c r="A4" s="84"/>
      <c r="B4" s="1" t="s">
        <v>4</v>
      </c>
      <c r="C4" s="1" t="s">
        <v>5</v>
      </c>
      <c r="D4" s="2" t="s">
        <v>6</v>
      </c>
      <c r="E4" s="1" t="s">
        <v>4</v>
      </c>
      <c r="F4" s="1" t="s">
        <v>5</v>
      </c>
      <c r="G4" s="1" t="s">
        <v>6</v>
      </c>
    </row>
    <row r="5" spans="1:7">
      <c r="A5" s="1" t="s">
        <v>7</v>
      </c>
      <c r="B5" s="3">
        <v>4285881.2064321004</v>
      </c>
      <c r="C5" s="3">
        <v>350979</v>
      </c>
      <c r="D5" s="3">
        <v>-3934902</v>
      </c>
      <c r="E5" s="3">
        <v>358402.34201209998</v>
      </c>
      <c r="F5" s="3">
        <v>350978.99969000003</v>
      </c>
      <c r="G5" s="3">
        <v>-7423.3423220999503</v>
      </c>
    </row>
    <row r="6" spans="1:7">
      <c r="A6" s="1" t="s">
        <v>8</v>
      </c>
      <c r="B6" s="3">
        <v>4285881.2064321004</v>
      </c>
      <c r="C6" s="3">
        <v>350979</v>
      </c>
      <c r="D6" s="3">
        <v>-3934902</v>
      </c>
      <c r="E6" s="3">
        <v>358402.34201209998</v>
      </c>
      <c r="F6" s="3">
        <v>350978.99969000003</v>
      </c>
      <c r="G6" s="3">
        <v>-7423.3423220999503</v>
      </c>
    </row>
    <row r="7" spans="1:7">
      <c r="A7" s="1" t="s">
        <v>9</v>
      </c>
      <c r="B7" s="3">
        <v>4317135.9693548996</v>
      </c>
      <c r="C7" s="3">
        <v>374161</v>
      </c>
      <c r="D7" s="3">
        <v>-3942975</v>
      </c>
      <c r="E7" s="3">
        <v>359723.35175129998</v>
      </c>
      <c r="F7" s="3">
        <v>374161.25789000001</v>
      </c>
      <c r="G7" s="3">
        <v>14437.9061387</v>
      </c>
    </row>
    <row r="8" spans="1:7">
      <c r="A8" s="1" t="s">
        <v>10</v>
      </c>
      <c r="B8" s="3">
        <v>4317135.9693548996</v>
      </c>
      <c r="C8" s="3">
        <v>374161</v>
      </c>
      <c r="D8" s="3">
        <v>-3942975</v>
      </c>
      <c r="E8" s="3">
        <v>359723.35175129998</v>
      </c>
      <c r="F8" s="3">
        <v>374161.25789000001</v>
      </c>
      <c r="G8" s="3">
        <v>14437.9061387</v>
      </c>
    </row>
    <row r="9" spans="1:7">
      <c r="A9" s="4" t="s">
        <v>11</v>
      </c>
      <c r="B9" s="5">
        <v>31254.7629227992</v>
      </c>
      <c r="C9" s="5">
        <v>23182</v>
      </c>
      <c r="D9" s="5">
        <v>-8037</v>
      </c>
      <c r="E9" s="5">
        <v>1321.0097392</v>
      </c>
      <c r="F9" s="5">
        <v>23182.2582</v>
      </c>
      <c r="G9" s="5">
        <v>21861.248460800001</v>
      </c>
    </row>
    <row r="10" spans="1:7">
      <c r="A10" s="89" t="s">
        <v>15</v>
      </c>
      <c r="B10" s="85"/>
      <c r="C10" s="85"/>
      <c r="D10" s="85"/>
      <c r="E10" s="85"/>
      <c r="F10" s="85"/>
      <c r="G10" s="85"/>
    </row>
    <row r="11" spans="1:7">
      <c r="A11" s="6"/>
      <c r="B11" s="1" t="s">
        <v>4</v>
      </c>
      <c r="C11" s="1" t="s">
        <v>5</v>
      </c>
      <c r="D11" s="1" t="s">
        <v>6</v>
      </c>
      <c r="E11" s="85"/>
      <c r="F11" s="85"/>
      <c r="G11" s="85"/>
    </row>
    <row r="12" spans="1:7">
      <c r="A12" s="1" t="s">
        <v>16</v>
      </c>
      <c r="B12" s="3">
        <v>67341.732264599996</v>
      </c>
      <c r="C12" s="3">
        <v>66725.360279999994</v>
      </c>
      <c r="D12" s="3">
        <v>-616.37198460000195</v>
      </c>
      <c r="E12" s="85"/>
      <c r="F12" s="85"/>
      <c r="G12" s="85"/>
    </row>
    <row r="13" spans="1:7">
      <c r="A13" s="1" t="s">
        <v>17</v>
      </c>
      <c r="B13" s="3">
        <v>4249.9916666999998</v>
      </c>
      <c r="C13" s="3">
        <v>4318.1734699999997</v>
      </c>
      <c r="D13" s="3">
        <v>68.181803299999999</v>
      </c>
      <c r="E13" s="85"/>
      <c r="F13" s="85"/>
      <c r="G13" s="85"/>
    </row>
    <row r="14" spans="1:7">
      <c r="A14" s="1" t="s">
        <v>18</v>
      </c>
      <c r="B14" s="3">
        <v>55508.951369299997</v>
      </c>
      <c r="C14" s="3">
        <v>53276.450120000001</v>
      </c>
      <c r="D14" s="3">
        <v>-2232.5012492999999</v>
      </c>
      <c r="E14" s="85"/>
      <c r="F14" s="85"/>
      <c r="G14" s="85"/>
    </row>
    <row r="15" spans="1:7">
      <c r="A15" s="1" t="s">
        <v>19</v>
      </c>
      <c r="B15" s="3">
        <v>2984.5861159000001</v>
      </c>
      <c r="C15" s="3">
        <v>2719.5434300000002</v>
      </c>
      <c r="D15" s="3">
        <v>-265.04268589999998</v>
      </c>
      <c r="E15" s="85"/>
      <c r="F15" s="85"/>
      <c r="G15" s="85"/>
    </row>
    <row r="16" spans="1:7">
      <c r="A16" s="1" t="s">
        <v>20</v>
      </c>
      <c r="B16" s="3">
        <v>2000.9596385</v>
      </c>
      <c r="C16" s="3">
        <v>4333.3243199999997</v>
      </c>
      <c r="D16" s="3">
        <v>2332.3646815000002</v>
      </c>
      <c r="E16" s="85"/>
      <c r="F16" s="85"/>
      <c r="G16" s="85"/>
    </row>
    <row r="17" spans="1:7">
      <c r="A17" s="1" t="s">
        <v>21</v>
      </c>
      <c r="B17" s="3">
        <v>907.5</v>
      </c>
      <c r="C17" s="3">
        <v>759.86909000000003</v>
      </c>
      <c r="D17" s="3">
        <v>-147.63091</v>
      </c>
      <c r="E17" s="85"/>
      <c r="F17" s="85"/>
      <c r="G17" s="85"/>
    </row>
    <row r="18" spans="1:7">
      <c r="A18" s="1" t="s">
        <v>22</v>
      </c>
      <c r="B18" s="3">
        <v>2608.1181007</v>
      </c>
      <c r="C18" s="3">
        <v>1886.34988</v>
      </c>
      <c r="D18" s="3">
        <v>-721.76822070000003</v>
      </c>
      <c r="E18" s="85"/>
      <c r="F18" s="85"/>
      <c r="G18" s="85"/>
    </row>
    <row r="19" spans="1:7">
      <c r="A19" s="1" t="s">
        <v>23</v>
      </c>
      <c r="B19" s="3">
        <v>135124.41666670001</v>
      </c>
      <c r="C19" s="3">
        <v>133339.11123000001</v>
      </c>
      <c r="D19" s="3">
        <v>-1785.3054367</v>
      </c>
      <c r="E19" s="85"/>
      <c r="F19" s="85"/>
      <c r="G19" s="85"/>
    </row>
    <row r="20" spans="1:7">
      <c r="A20" s="89" t="s">
        <v>24</v>
      </c>
      <c r="B20" s="85"/>
      <c r="C20" s="85"/>
      <c r="D20" s="85"/>
      <c r="E20" s="89" t="s">
        <v>25</v>
      </c>
      <c r="F20" s="85"/>
      <c r="G20" s="85"/>
    </row>
    <row r="21" spans="1:7">
      <c r="A21" s="83"/>
      <c r="B21" s="1" t="s">
        <v>1</v>
      </c>
      <c r="C21" s="1" t="s">
        <v>3</v>
      </c>
      <c r="D21" s="1" t="s">
        <v>3</v>
      </c>
      <c r="E21" s="1" t="s">
        <v>12</v>
      </c>
      <c r="F21" s="1" t="s">
        <v>13</v>
      </c>
      <c r="G21" s="1" t="s">
        <v>14</v>
      </c>
    </row>
    <row r="22" spans="1:7">
      <c r="A22" s="84"/>
      <c r="B22" s="1" t="s">
        <v>4</v>
      </c>
      <c r="C22" s="1" t="s">
        <v>5</v>
      </c>
      <c r="D22" s="1" t="s">
        <v>6</v>
      </c>
      <c r="E22" s="1" t="s">
        <v>4</v>
      </c>
      <c r="F22" s="1" t="s">
        <v>5</v>
      </c>
      <c r="G22" s="1" t="s">
        <v>35</v>
      </c>
    </row>
    <row r="23" spans="1:7">
      <c r="A23" s="1" t="s">
        <v>26</v>
      </c>
      <c r="B23" s="3">
        <v>4317135.9693548996</v>
      </c>
      <c r="C23" s="3">
        <v>374161</v>
      </c>
      <c r="D23" s="3">
        <v>-3942975</v>
      </c>
      <c r="E23" s="7">
        <v>359723.35175129998</v>
      </c>
      <c r="F23" s="7">
        <v>374161.25789000001</v>
      </c>
      <c r="G23" s="7">
        <v>14437.9061387</v>
      </c>
    </row>
    <row r="24" spans="1:7">
      <c r="A24" s="1" t="s">
        <v>27</v>
      </c>
      <c r="B24" s="3">
        <v>3449106</v>
      </c>
      <c r="C24" s="3">
        <v>306709</v>
      </c>
      <c r="D24" s="3">
        <v>-3142397</v>
      </c>
      <c r="E24" s="7">
        <v>287425.5000003</v>
      </c>
      <c r="F24" s="7">
        <v>306709.47061999998</v>
      </c>
      <c r="G24" s="7">
        <v>19283.970619700001</v>
      </c>
    </row>
    <row r="25" spans="1:7">
      <c r="A25" s="1" t="s">
        <v>28</v>
      </c>
      <c r="B25" s="3">
        <v>0</v>
      </c>
      <c r="C25" s="3">
        <v>0</v>
      </c>
      <c r="D25" s="3">
        <v>0</v>
      </c>
      <c r="E25" s="7">
        <v>0</v>
      </c>
      <c r="F25" s="7">
        <v>0</v>
      </c>
      <c r="G25" s="7">
        <v>0</v>
      </c>
    </row>
    <row r="26" spans="1:7">
      <c r="A26" s="1" t="s">
        <v>29</v>
      </c>
      <c r="B26" s="3">
        <v>12097</v>
      </c>
      <c r="C26" s="3">
        <v>0</v>
      </c>
      <c r="D26" s="3">
        <v>-12097</v>
      </c>
      <c r="E26" s="7">
        <v>1008.0833333</v>
      </c>
      <c r="F26" s="7">
        <v>0</v>
      </c>
      <c r="G26" s="7">
        <v>-1008.0833333</v>
      </c>
    </row>
    <row r="27" spans="1:7">
      <c r="A27" s="1" t="s">
        <v>30</v>
      </c>
      <c r="B27" s="3">
        <v>0</v>
      </c>
      <c r="C27" s="3">
        <v>0</v>
      </c>
      <c r="D27" s="3">
        <v>0</v>
      </c>
      <c r="E27" s="7">
        <v>0</v>
      </c>
      <c r="F27" s="7">
        <v>0</v>
      </c>
      <c r="G27" s="7">
        <v>0</v>
      </c>
    </row>
    <row r="28" spans="1:7">
      <c r="A28" s="1" t="s">
        <v>31</v>
      </c>
      <c r="B28" s="3">
        <v>0</v>
      </c>
      <c r="C28" s="3">
        <v>0</v>
      </c>
      <c r="D28" s="3">
        <v>0</v>
      </c>
      <c r="E28" s="7">
        <v>0</v>
      </c>
      <c r="F28" s="7">
        <v>0</v>
      </c>
      <c r="G28" s="7">
        <v>0</v>
      </c>
    </row>
    <row r="29" spans="1:7">
      <c r="A29" s="1" t="s">
        <v>32</v>
      </c>
      <c r="B29" s="3">
        <v>5055</v>
      </c>
      <c r="C29" s="3">
        <v>0</v>
      </c>
      <c r="D29" s="3">
        <v>-5055</v>
      </c>
      <c r="E29" s="7">
        <v>421.25</v>
      </c>
      <c r="F29" s="7">
        <v>0</v>
      </c>
      <c r="G29" s="7">
        <v>-421.25</v>
      </c>
    </row>
    <row r="30" spans="1:7">
      <c r="A30" s="1" t="s">
        <v>33</v>
      </c>
      <c r="B30" s="3">
        <v>0</v>
      </c>
      <c r="C30" s="3">
        <v>0</v>
      </c>
      <c r="D30" s="3">
        <v>0</v>
      </c>
      <c r="E30" s="7">
        <v>0</v>
      </c>
      <c r="F30" s="7">
        <v>0</v>
      </c>
      <c r="G30" s="7">
        <v>0</v>
      </c>
    </row>
    <row r="31" spans="1:7">
      <c r="A31" s="1" t="s">
        <v>34</v>
      </c>
      <c r="B31" s="3">
        <v>349120</v>
      </c>
      <c r="C31" s="3">
        <v>23182</v>
      </c>
      <c r="D31" s="3">
        <v>-325938</v>
      </c>
      <c r="E31" s="7">
        <v>29093.333333499999</v>
      </c>
      <c r="F31" s="7">
        <v>30812.20508</v>
      </c>
      <c r="G31" s="7">
        <v>1718.8717465</v>
      </c>
    </row>
    <row r="32" spans="1:7" ht="12.75" customHeight="1">
      <c r="A32" s="85"/>
      <c r="B32" s="85"/>
      <c r="C32" s="85"/>
      <c r="D32" s="85"/>
      <c r="E32" s="85"/>
      <c r="F32" s="85"/>
      <c r="G32" s="85"/>
    </row>
    <row r="33" spans="1:7" ht="12.75" customHeight="1">
      <c r="A33" s="85"/>
      <c r="B33" s="85"/>
      <c r="C33" s="85"/>
      <c r="D33" s="85"/>
      <c r="E33" s="85"/>
      <c r="F33" s="85"/>
      <c r="G33" s="85"/>
    </row>
    <row r="34" spans="1:7">
      <c r="A34" s="86">
        <v>40640</v>
      </c>
      <c r="B34" s="85"/>
      <c r="C34" s="85"/>
      <c r="D34" s="87"/>
      <c r="E34" s="85"/>
      <c r="F34" s="88">
        <v>0.32003471999999999</v>
      </c>
      <c r="G34" s="85"/>
    </row>
  </sheetData>
  <mergeCells count="17">
    <mergeCell ref="E11:G19"/>
    <mergeCell ref="A20:D20"/>
    <mergeCell ref="A1:G1"/>
    <mergeCell ref="A2:D2"/>
    <mergeCell ref="E2:G2"/>
    <mergeCell ref="A3:A4"/>
    <mergeCell ref="A10:D10"/>
    <mergeCell ref="E10:G10"/>
    <mergeCell ref="E20:G20"/>
    <mergeCell ref="A21:A22"/>
    <mergeCell ref="A33:D33"/>
    <mergeCell ref="E33:G33"/>
    <mergeCell ref="A34:C34"/>
    <mergeCell ref="D34:E34"/>
    <mergeCell ref="F34:G34"/>
    <mergeCell ref="A32:D32"/>
    <mergeCell ref="E32:G32"/>
  </mergeCells>
  <phoneticPr fontId="0" type="noConversion"/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43"/>
  <sheetViews>
    <sheetView zoomScaleNormal="100" workbookViewId="0">
      <selection activeCell="K34" sqref="K34"/>
    </sheetView>
  </sheetViews>
  <sheetFormatPr defaultRowHeight="12.75"/>
  <sheetData>
    <row r="1" spans="1:15" ht="15">
      <c r="A1" s="76" t="s">
        <v>250</v>
      </c>
      <c r="J1" s="76" t="s">
        <v>251</v>
      </c>
    </row>
    <row r="2" spans="1:15" ht="15.75">
      <c r="A2" s="77"/>
    </row>
    <row r="3" spans="1:15" ht="15.75">
      <c r="A3" s="77" t="s">
        <v>252</v>
      </c>
    </row>
    <row r="4" spans="1:15" ht="15">
      <c r="O4" s="76" t="s">
        <v>253</v>
      </c>
    </row>
    <row r="5" spans="1:15" ht="13.5">
      <c r="A5" s="78"/>
    </row>
    <row r="6" spans="1:15" ht="15">
      <c r="A6" s="76" t="s">
        <v>254</v>
      </c>
    </row>
    <row r="7" spans="1:15" ht="15">
      <c r="A7" s="76" t="s">
        <v>255</v>
      </c>
    </row>
    <row r="8" spans="1:15" ht="15">
      <c r="A8" s="76" t="s">
        <v>256</v>
      </c>
    </row>
    <row r="9" spans="1:15" ht="15">
      <c r="A9" s="76" t="s">
        <v>257</v>
      </c>
    </row>
    <row r="10" spans="1:15" ht="15">
      <c r="A10" s="76" t="s">
        <v>258</v>
      </c>
    </row>
    <row r="11" spans="1:15" ht="15">
      <c r="A11" s="76" t="s">
        <v>259</v>
      </c>
    </row>
    <row r="12" spans="1:15" ht="15">
      <c r="A12" s="76" t="s">
        <v>260</v>
      </c>
    </row>
    <row r="13" spans="1:15" ht="15">
      <c r="A13" s="76" t="s">
        <v>261</v>
      </c>
    </row>
    <row r="14" spans="1:15" ht="15">
      <c r="A14" s="76" t="s">
        <v>262</v>
      </c>
    </row>
    <row r="15" spans="1:15" ht="15">
      <c r="A15" s="76" t="s">
        <v>263</v>
      </c>
    </row>
    <row r="16" spans="1:15" ht="15">
      <c r="A16" s="76" t="s">
        <v>264</v>
      </c>
    </row>
    <row r="17" spans="1:1" ht="15">
      <c r="A17" s="76" t="s">
        <v>265</v>
      </c>
    </row>
    <row r="18" spans="1:1" ht="15">
      <c r="A18" s="76" t="s">
        <v>266</v>
      </c>
    </row>
    <row r="19" spans="1:1" ht="15">
      <c r="A19" s="76" t="s">
        <v>267</v>
      </c>
    </row>
    <row r="20" spans="1:1" ht="15">
      <c r="A20" s="76" t="s">
        <v>268</v>
      </c>
    </row>
    <row r="21" spans="1:1" ht="15">
      <c r="A21" s="76" t="s">
        <v>269</v>
      </c>
    </row>
    <row r="22" spans="1:1" ht="15">
      <c r="A22" s="76" t="s">
        <v>270</v>
      </c>
    </row>
    <row r="23" spans="1:1" ht="15">
      <c r="A23" s="76" t="s">
        <v>271</v>
      </c>
    </row>
    <row r="24" spans="1:1" ht="15">
      <c r="A24" s="76" t="s">
        <v>272</v>
      </c>
    </row>
    <row r="25" spans="1:1" ht="15">
      <c r="A25" s="76" t="s">
        <v>273</v>
      </c>
    </row>
    <row r="26" spans="1:1" ht="15">
      <c r="A26" s="76" t="s">
        <v>274</v>
      </c>
    </row>
    <row r="27" spans="1:1" ht="15">
      <c r="A27" s="76" t="s">
        <v>275</v>
      </c>
    </row>
    <row r="28" spans="1:1" ht="15">
      <c r="A28" s="76" t="s">
        <v>276</v>
      </c>
    </row>
    <row r="29" spans="1:1" ht="15">
      <c r="A29" s="76" t="s">
        <v>277</v>
      </c>
    </row>
    <row r="30" spans="1:1" ht="15">
      <c r="A30" s="76" t="s">
        <v>278</v>
      </c>
    </row>
    <row r="31" spans="1:1" ht="15">
      <c r="A31" s="76" t="s">
        <v>279</v>
      </c>
    </row>
    <row r="32" spans="1:1" ht="15">
      <c r="A32" s="76" t="s">
        <v>280</v>
      </c>
    </row>
    <row r="33" spans="1:1" ht="15">
      <c r="A33" s="76" t="s">
        <v>281</v>
      </c>
    </row>
    <row r="34" spans="1:1" ht="15">
      <c r="A34" s="76" t="s">
        <v>282</v>
      </c>
    </row>
    <row r="35" spans="1:1" ht="15">
      <c r="A35" s="76" t="s">
        <v>283</v>
      </c>
    </row>
    <row r="36" spans="1:1" ht="15">
      <c r="A36" s="76" t="s">
        <v>284</v>
      </c>
    </row>
    <row r="37" spans="1:1" ht="15">
      <c r="A37" s="76" t="s">
        <v>285</v>
      </c>
    </row>
    <row r="38" spans="1:1" ht="15">
      <c r="A38" s="76" t="s">
        <v>286</v>
      </c>
    </row>
    <row r="39" spans="1:1" ht="15">
      <c r="A39" s="76" t="s">
        <v>257</v>
      </c>
    </row>
    <row r="40" spans="1:1" ht="15">
      <c r="A40" s="76" t="s">
        <v>287</v>
      </c>
    </row>
    <row r="41" spans="1:1" ht="15.75">
      <c r="A41" s="79"/>
    </row>
    <row r="42" spans="1:1" ht="15">
      <c r="A42" s="76" t="s">
        <v>288</v>
      </c>
    </row>
    <row r="43" spans="1:1" ht="15">
      <c r="A43" s="76" t="s">
        <v>289</v>
      </c>
    </row>
  </sheetData>
  <phoneticPr fontId="8" type="noConversion"/>
  <pageMargins left="0.78740157499999996" right="0.78740157499999996" top="0.984251969" bottom="0.984251969" header="0.4921259845" footer="0.4921259845"/>
  <pageSetup paperSize="9" scale="68" orientation="landscape" r:id="rId1"/>
  <headerFooter alignWithMargins="0"/>
  <colBreaks count="1" manualBreakCount="1">
    <brk id="1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E25" sqref="E25"/>
    </sheetView>
  </sheetViews>
  <sheetFormatPr defaultRowHeight="12.75"/>
  <cols>
    <col min="1" max="1" width="42.140625" bestFit="1" customWidth="1"/>
    <col min="2" max="2" width="44.42578125" bestFit="1" customWidth="1"/>
    <col min="3" max="3" width="35.28515625" bestFit="1" customWidth="1"/>
  </cols>
  <sheetData>
    <row r="1" spans="1:3" ht="21.75" customHeight="1">
      <c r="A1" s="85"/>
      <c r="B1" s="85"/>
      <c r="C1" s="85"/>
    </row>
    <row r="2" spans="1:3" ht="13.5" thickBot="1">
      <c r="A2" s="91" t="s">
        <v>290</v>
      </c>
      <c r="B2" s="85"/>
      <c r="C2" s="85"/>
    </row>
    <row r="3" spans="1:3" ht="13.5" thickBot="1">
      <c r="A3" s="6"/>
      <c r="B3" s="1" t="s">
        <v>5</v>
      </c>
      <c r="C3" s="1" t="s">
        <v>291</v>
      </c>
    </row>
    <row r="4" spans="1:3" ht="13.5" thickBot="1">
      <c r="A4" s="1" t="s">
        <v>292</v>
      </c>
      <c r="B4" s="3">
        <v>14971</v>
      </c>
      <c r="C4" s="80">
        <v>536.6</v>
      </c>
    </row>
    <row r="5" spans="1:3" ht="13.5" thickBot="1">
      <c r="A5" s="1" t="s">
        <v>293</v>
      </c>
      <c r="B5" s="3">
        <v>3763</v>
      </c>
      <c r="C5" s="80">
        <v>134.87</v>
      </c>
    </row>
    <row r="6" spans="1:3" ht="13.5" thickBot="1">
      <c r="A6" s="1" t="s">
        <v>294</v>
      </c>
      <c r="B6" s="3">
        <v>4013</v>
      </c>
      <c r="C6" s="80">
        <v>143.85</v>
      </c>
    </row>
    <row r="7" spans="1:3" ht="13.5" thickBot="1">
      <c r="A7" s="1" t="s">
        <v>295</v>
      </c>
      <c r="B7" s="3">
        <v>1775</v>
      </c>
      <c r="C7" s="80">
        <v>63.63</v>
      </c>
    </row>
    <row r="8" spans="1:3" ht="13.5" thickBot="1">
      <c r="A8" s="1" t="s">
        <v>296</v>
      </c>
      <c r="B8" s="3">
        <v>231</v>
      </c>
      <c r="C8" s="80">
        <v>8.3000000000000007</v>
      </c>
    </row>
    <row r="9" spans="1:3" ht="13.5" thickBot="1">
      <c r="A9" s="1" t="s">
        <v>297</v>
      </c>
      <c r="B9" s="3">
        <v>53470</v>
      </c>
      <c r="C9" s="80">
        <v>1916.49</v>
      </c>
    </row>
    <row r="10" spans="1:3" ht="13.5" thickBot="1">
      <c r="A10" s="1" t="s">
        <v>298</v>
      </c>
      <c r="B10" s="3">
        <v>12110</v>
      </c>
      <c r="C10" s="80">
        <v>434.03</v>
      </c>
    </row>
    <row r="11" spans="1:3" ht="13.5" thickBot="1">
      <c r="A11" s="4" t="s">
        <v>299</v>
      </c>
      <c r="B11" s="5">
        <v>90334</v>
      </c>
      <c r="C11" s="81">
        <v>3237.76</v>
      </c>
    </row>
    <row r="12" spans="1:3" ht="13.5" thickBot="1">
      <c r="A12" s="91" t="s">
        <v>300</v>
      </c>
      <c r="B12" s="85"/>
      <c r="C12" s="85"/>
    </row>
    <row r="13" spans="1:3" ht="13.5" thickBot="1">
      <c r="A13" s="6"/>
      <c r="B13" s="1" t="s">
        <v>5</v>
      </c>
      <c r="C13" s="1" t="s">
        <v>291</v>
      </c>
    </row>
    <row r="14" spans="1:3" ht="13.5" thickBot="1">
      <c r="A14" s="1" t="s">
        <v>292</v>
      </c>
      <c r="B14" s="3">
        <v>14971.03362</v>
      </c>
      <c r="C14" s="80">
        <v>536.59618709677397</v>
      </c>
    </row>
    <row r="15" spans="1:3" ht="13.5" thickBot="1">
      <c r="A15" s="1" t="s">
        <v>293</v>
      </c>
      <c r="B15" s="3">
        <v>3762.7550000000001</v>
      </c>
      <c r="C15" s="80">
        <v>134.86577060931899</v>
      </c>
    </row>
    <row r="16" spans="1:3" ht="13.5" thickBot="1">
      <c r="A16" s="1" t="s">
        <v>294</v>
      </c>
      <c r="B16" s="3">
        <v>4013.4458300000001</v>
      </c>
      <c r="C16" s="80">
        <v>143.85110501792099</v>
      </c>
    </row>
    <row r="17" spans="1:3" ht="13.5" thickBot="1">
      <c r="A17" s="1" t="s">
        <v>295</v>
      </c>
      <c r="B17" s="3">
        <v>1775.3679299999999</v>
      </c>
      <c r="C17" s="80">
        <v>63.633259139784002</v>
      </c>
    </row>
    <row r="18" spans="1:3" ht="13.5" thickBot="1">
      <c r="A18" s="1" t="s">
        <v>296</v>
      </c>
      <c r="B18" s="3">
        <v>231.47112999999999</v>
      </c>
      <c r="C18" s="80">
        <v>8.2964562724010005</v>
      </c>
    </row>
    <row r="19" spans="1:3" ht="13.5" thickBot="1">
      <c r="A19" s="1" t="s">
        <v>297</v>
      </c>
      <c r="B19" s="3">
        <v>53470.01902</v>
      </c>
      <c r="C19" s="80">
        <v>1916.48813691756</v>
      </c>
    </row>
    <row r="20" spans="1:3" ht="13.5" thickBot="1">
      <c r="A20" s="1" t="s">
        <v>298</v>
      </c>
      <c r="B20" s="3">
        <v>12109.51842</v>
      </c>
      <c r="C20" s="80">
        <v>434.03291827957003</v>
      </c>
    </row>
    <row r="21" spans="1:3" ht="13.5" thickBot="1">
      <c r="A21" s="4" t="s">
        <v>299</v>
      </c>
      <c r="B21" s="5">
        <v>90333.610950000002</v>
      </c>
      <c r="C21" s="81">
        <v>3237.7638333333298</v>
      </c>
    </row>
    <row r="22" spans="1:3">
      <c r="A22" s="74">
        <v>40640</v>
      </c>
      <c r="B22" s="75"/>
      <c r="C22" s="8">
        <v>0.3152662</v>
      </c>
    </row>
    <row r="24" spans="1:3">
      <c r="A24" s="82"/>
    </row>
  </sheetData>
  <mergeCells count="3">
    <mergeCell ref="A1:C1"/>
    <mergeCell ref="A2:C2"/>
    <mergeCell ref="A12:C12"/>
  </mergeCells>
  <phoneticPr fontId="8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J27" sqref="J27"/>
    </sheetView>
  </sheetViews>
  <sheetFormatPr defaultRowHeight="12.75"/>
  <cols>
    <col min="1" max="1" width="33.28515625" customWidth="1"/>
    <col min="2" max="2" width="10.28515625" customWidth="1"/>
    <col min="3" max="3" width="13.140625" customWidth="1"/>
    <col min="4" max="4" width="14.28515625" customWidth="1"/>
    <col min="5" max="5" width="16.7109375" customWidth="1"/>
  </cols>
  <sheetData>
    <row r="1" spans="1:5" ht="18">
      <c r="A1" s="90" t="s">
        <v>36</v>
      </c>
      <c r="B1" s="85"/>
      <c r="C1" s="85"/>
      <c r="D1" s="85"/>
      <c r="E1" s="85"/>
    </row>
    <row r="2" spans="1:5" ht="13.5" thickBot="1">
      <c r="A2" s="92" t="s">
        <v>37</v>
      </c>
      <c r="B2" s="93"/>
      <c r="C2" s="93"/>
      <c r="D2" s="93"/>
      <c r="E2" s="93"/>
    </row>
    <row r="3" spans="1:5" ht="13.5" thickBot="1">
      <c r="A3" s="6"/>
      <c r="B3" s="1" t="s">
        <v>38</v>
      </c>
      <c r="C3" s="1" t="s">
        <v>39</v>
      </c>
      <c r="D3" s="1" t="s">
        <v>40</v>
      </c>
      <c r="E3" s="1" t="s">
        <v>41</v>
      </c>
    </row>
    <row r="4" spans="1:5" ht="13.5" thickBot="1">
      <c r="A4" s="1" t="s">
        <v>42</v>
      </c>
      <c r="B4" s="3">
        <v>0</v>
      </c>
      <c r="C4" s="3">
        <v>0</v>
      </c>
      <c r="D4" s="3">
        <v>542.45699999999999</v>
      </c>
      <c r="E4" s="9" t="s">
        <v>43</v>
      </c>
    </row>
    <row r="5" spans="1:5" ht="13.5" thickBot="1">
      <c r="A5" s="1" t="s">
        <v>44</v>
      </c>
      <c r="B5" s="3">
        <v>3135</v>
      </c>
      <c r="C5" s="3">
        <v>261.25</v>
      </c>
      <c r="D5" s="3">
        <v>258.45702999999997</v>
      </c>
      <c r="E5" s="10">
        <v>8.2442433810999999E-2</v>
      </c>
    </row>
    <row r="6" spans="1:5" ht="13.5" thickBot="1">
      <c r="A6" s="1" t="s">
        <v>45</v>
      </c>
      <c r="B6" s="3">
        <v>808099.71743389999</v>
      </c>
      <c r="C6" s="3">
        <v>67341.732264599996</v>
      </c>
      <c r="D6" s="3">
        <v>66725.360279999994</v>
      </c>
      <c r="E6" s="10">
        <v>8.2570701164999996E-2</v>
      </c>
    </row>
    <row r="7" spans="1:5" ht="13.5" thickBot="1">
      <c r="A7" s="1" t="s">
        <v>46</v>
      </c>
      <c r="B7" s="3">
        <v>50999.9</v>
      </c>
      <c r="C7" s="3">
        <v>4249.9916666999998</v>
      </c>
      <c r="D7" s="3">
        <v>4318.1734699999997</v>
      </c>
      <c r="E7" s="10">
        <v>8.4670234058999996E-2</v>
      </c>
    </row>
    <row r="8" spans="1:5" ht="13.5" thickBot="1">
      <c r="A8" s="1" t="s">
        <v>47</v>
      </c>
      <c r="B8" s="3">
        <v>666100.31121359998</v>
      </c>
      <c r="C8" s="3">
        <v>55508.951369299997</v>
      </c>
      <c r="D8" s="3">
        <v>53276.450120000001</v>
      </c>
      <c r="E8" s="10">
        <v>7.9982623072000006E-2</v>
      </c>
    </row>
    <row r="9" spans="1:5" ht="13.5" thickBot="1">
      <c r="A9" s="1" t="s">
        <v>48</v>
      </c>
      <c r="B9" s="3">
        <v>41091.584479999998</v>
      </c>
      <c r="C9" s="3">
        <v>3424.2604167</v>
      </c>
      <c r="D9" s="3">
        <v>3191.9025900000001</v>
      </c>
      <c r="E9" s="10">
        <v>7.7677768583999995E-2</v>
      </c>
    </row>
    <row r="10" spans="1:5" ht="13.5" thickBot="1">
      <c r="A10" s="1" t="s">
        <v>49</v>
      </c>
      <c r="B10" s="3">
        <v>42005.5168863</v>
      </c>
      <c r="C10" s="3">
        <v>3501.2527826</v>
      </c>
      <c r="D10" s="3">
        <v>2719.62808</v>
      </c>
      <c r="E10" s="10">
        <v>7.5966848892000005E-2</v>
      </c>
    </row>
    <row r="11" spans="1:5" ht="13.5" thickBot="1">
      <c r="A11" s="1" t="s">
        <v>50</v>
      </c>
      <c r="B11" s="3">
        <v>10890</v>
      </c>
      <c r="C11" s="3">
        <v>907.5</v>
      </c>
      <c r="D11" s="3">
        <v>759.86909000000003</v>
      </c>
      <c r="E11" s="10">
        <v>6.9776775940999999E-2</v>
      </c>
    </row>
    <row r="12" spans="1:5" ht="13.5" thickBot="1">
      <c r="A12" s="1" t="s">
        <v>51</v>
      </c>
      <c r="B12" s="3">
        <v>31300.4372329</v>
      </c>
      <c r="C12" s="3">
        <v>2608.1181007</v>
      </c>
      <c r="D12" s="3">
        <v>1886.34988</v>
      </c>
      <c r="E12" s="10">
        <v>6.0265927467999997E-2</v>
      </c>
    </row>
    <row r="13" spans="1:5" ht="13.5" thickBot="1">
      <c r="A13" s="1" t="s">
        <v>52</v>
      </c>
      <c r="B13" s="3">
        <v>400</v>
      </c>
      <c r="C13" s="3">
        <v>33.3333333</v>
      </c>
      <c r="D13" s="3">
        <v>50.621000000000002</v>
      </c>
      <c r="E13" s="10">
        <v>0.12655250000000001</v>
      </c>
    </row>
    <row r="14" spans="1:5" ht="13.5" thickBot="1">
      <c r="A14" s="1" t="s">
        <v>53</v>
      </c>
      <c r="B14" s="3">
        <v>4000</v>
      </c>
      <c r="C14" s="3">
        <v>333.33333329999999</v>
      </c>
      <c r="D14" s="3">
        <v>246.5034</v>
      </c>
      <c r="E14" s="10">
        <v>6.1625850000000003E-2</v>
      </c>
    </row>
    <row r="15" spans="1:5" ht="13.5" thickBot="1">
      <c r="A15" s="1" t="s">
        <v>54</v>
      </c>
      <c r="B15" s="3">
        <v>111899.9200328</v>
      </c>
      <c r="C15" s="3">
        <v>13780.9438058</v>
      </c>
      <c r="D15" s="3">
        <v>12663.42218</v>
      </c>
      <c r="E15" s="10">
        <v>0.11316739257900001</v>
      </c>
    </row>
    <row r="16" spans="1:5" ht="13.5" thickBot="1">
      <c r="A16" s="1" t="s">
        <v>55</v>
      </c>
      <c r="B16" s="3">
        <v>3617</v>
      </c>
      <c r="C16" s="3">
        <v>301.41666670000001</v>
      </c>
      <c r="D16" s="3">
        <v>243.02193</v>
      </c>
      <c r="E16" s="10">
        <v>6.7188811168999996E-2</v>
      </c>
    </row>
    <row r="17" spans="1:5" ht="13.5" thickBot="1">
      <c r="A17" s="1" t="s">
        <v>56</v>
      </c>
      <c r="B17" s="3">
        <v>314667.56496260001</v>
      </c>
      <c r="C17" s="3">
        <v>26222.297080200002</v>
      </c>
      <c r="D17" s="3">
        <v>27717.746940000001</v>
      </c>
      <c r="E17" s="10">
        <v>8.8085808727000003E-2</v>
      </c>
    </row>
    <row r="18" spans="1:5" ht="13.5" thickBot="1">
      <c r="A18" s="4" t="s">
        <v>57</v>
      </c>
      <c r="B18" s="5">
        <v>2088206.952242</v>
      </c>
      <c r="C18" s="5">
        <v>178474.38081989999</v>
      </c>
      <c r="D18" s="5">
        <v>174599.96299</v>
      </c>
      <c r="E18" s="11" t="s">
        <v>43</v>
      </c>
    </row>
    <row r="19" spans="1:5" ht="13.5" thickBot="1">
      <c r="A19" s="1" t="s">
        <v>20</v>
      </c>
      <c r="B19" s="3">
        <v>47417.332952600002</v>
      </c>
      <c r="C19" s="3">
        <v>2000.9596385</v>
      </c>
      <c r="D19" s="3">
        <v>4333.3243199999997</v>
      </c>
      <c r="E19" s="10">
        <v>9.1386926470999996E-2</v>
      </c>
    </row>
    <row r="20" spans="1:5" ht="13.5" thickBot="1">
      <c r="A20" s="1" t="s">
        <v>58</v>
      </c>
      <c r="B20" s="3">
        <v>2950</v>
      </c>
      <c r="C20" s="3">
        <v>245.33333329999999</v>
      </c>
      <c r="D20" s="3">
        <v>360.30189000000001</v>
      </c>
      <c r="E20" s="10">
        <v>0.122136233898</v>
      </c>
    </row>
    <row r="21" spans="1:5" ht="13.5" thickBot="1">
      <c r="A21" s="1" t="s">
        <v>59</v>
      </c>
      <c r="B21" s="3">
        <v>300</v>
      </c>
      <c r="C21" s="3">
        <v>25</v>
      </c>
      <c r="D21" s="3">
        <v>29.67625</v>
      </c>
      <c r="E21" s="10">
        <v>9.8920833333000002E-2</v>
      </c>
    </row>
    <row r="22" spans="1:5" ht="13.5" thickBot="1">
      <c r="A22" s="1" t="s">
        <v>60</v>
      </c>
      <c r="B22" s="3">
        <v>450</v>
      </c>
      <c r="C22" s="3">
        <v>37.4166667</v>
      </c>
      <c r="D22" s="3">
        <v>40.407899999999998</v>
      </c>
      <c r="E22" s="10">
        <v>8.9795333332999994E-2</v>
      </c>
    </row>
    <row r="23" spans="1:5" ht="13.5" thickBot="1">
      <c r="A23" s="1" t="s">
        <v>61</v>
      </c>
      <c r="B23" s="3">
        <v>5300.7921628000004</v>
      </c>
      <c r="C23" s="3">
        <v>441.44971029999999</v>
      </c>
      <c r="D23" s="3">
        <v>447.52445</v>
      </c>
      <c r="E23" s="10">
        <v>8.4425956772999994E-2</v>
      </c>
    </row>
    <row r="24" spans="1:5" ht="13.5" thickBot="1">
      <c r="A24" s="1" t="s">
        <v>62</v>
      </c>
      <c r="B24" s="3">
        <v>7949.7655524000002</v>
      </c>
      <c r="C24" s="3">
        <v>662.48046269999998</v>
      </c>
      <c r="D24" s="3">
        <v>1148.3027099999999</v>
      </c>
      <c r="E24" s="10">
        <v>0.14444485216899999</v>
      </c>
    </row>
    <row r="25" spans="1:5" ht="13.5" thickBot="1">
      <c r="A25" s="1" t="s">
        <v>63</v>
      </c>
      <c r="B25" s="3">
        <v>131524.3635224</v>
      </c>
      <c r="C25" s="3">
        <v>10960.738047500001</v>
      </c>
      <c r="D25" s="3">
        <v>9499.7060999999994</v>
      </c>
      <c r="E25" s="9" t="s">
        <v>43</v>
      </c>
    </row>
    <row r="26" spans="1:5" ht="13.5" thickBot="1">
      <c r="A26" s="1" t="s">
        <v>64</v>
      </c>
      <c r="B26" s="3">
        <v>1194740</v>
      </c>
      <c r="C26" s="3">
        <v>99561.666666699995</v>
      </c>
      <c r="D26" s="3">
        <v>98503.913</v>
      </c>
      <c r="E26" s="10">
        <v>8.2447991193999995E-2</v>
      </c>
    </row>
    <row r="27" spans="1:5" ht="13.5" thickBot="1">
      <c r="A27" s="1" t="s">
        <v>65</v>
      </c>
      <c r="B27" s="3">
        <v>406212</v>
      </c>
      <c r="C27" s="3">
        <v>33851</v>
      </c>
      <c r="D27" s="3">
        <v>33497.26857</v>
      </c>
      <c r="E27" s="10">
        <v>8.2462528359000004E-2</v>
      </c>
    </row>
    <row r="28" spans="1:5" ht="13.5" thickBot="1">
      <c r="A28" s="1" t="s">
        <v>66</v>
      </c>
      <c r="B28" s="3">
        <v>5018</v>
      </c>
      <c r="C28" s="3">
        <v>418.16666670000001</v>
      </c>
      <c r="D28" s="3">
        <v>0</v>
      </c>
      <c r="E28" s="10">
        <v>0</v>
      </c>
    </row>
    <row r="29" spans="1:5" ht="13.5" thickBot="1">
      <c r="A29" s="1" t="s">
        <v>67</v>
      </c>
      <c r="B29" s="3">
        <v>11923</v>
      </c>
      <c r="C29" s="3">
        <v>993.58333330000005</v>
      </c>
      <c r="D29" s="3">
        <v>977.64566000000002</v>
      </c>
      <c r="E29" s="10">
        <v>8.1996616622999993E-2</v>
      </c>
    </row>
    <row r="30" spans="1:5" ht="13.5" thickBot="1">
      <c r="A30" s="1" t="s">
        <v>68</v>
      </c>
      <c r="B30" s="3">
        <v>3600</v>
      </c>
      <c r="C30" s="3">
        <v>300</v>
      </c>
      <c r="D30" s="3">
        <v>360.28399999999999</v>
      </c>
      <c r="E30" s="10">
        <v>0.100078888888</v>
      </c>
    </row>
    <row r="31" spans="1:5" ht="13.5" thickBot="1">
      <c r="A31" s="1" t="s">
        <v>69</v>
      </c>
      <c r="B31" s="3">
        <v>732</v>
      </c>
      <c r="C31" s="3">
        <v>50.4166667</v>
      </c>
      <c r="D31" s="3">
        <v>21.922000000000001</v>
      </c>
      <c r="E31" s="10">
        <v>2.9948087431000001E-2</v>
      </c>
    </row>
    <row r="32" spans="1:5" ht="13.5" thickBot="1">
      <c r="A32" s="1" t="s">
        <v>70</v>
      </c>
      <c r="B32" s="3">
        <v>9028</v>
      </c>
      <c r="C32" s="3">
        <v>752</v>
      </c>
      <c r="D32" s="3">
        <v>2045</v>
      </c>
      <c r="E32" s="9" t="s">
        <v>43</v>
      </c>
    </row>
    <row r="33" spans="1:5" ht="13.5" thickBot="1">
      <c r="A33" s="1" t="s">
        <v>71</v>
      </c>
      <c r="B33" s="3">
        <v>310729</v>
      </c>
      <c r="C33" s="3">
        <v>25894.083333300001</v>
      </c>
      <c r="D33" s="3">
        <v>23700.272000000001</v>
      </c>
      <c r="E33" s="10">
        <v>7.6273125455999999E-2</v>
      </c>
    </row>
    <row r="34" spans="1:5" ht="13.5" thickBot="1">
      <c r="A34" s="1" t="s">
        <v>72</v>
      </c>
      <c r="B34" s="3">
        <v>0</v>
      </c>
      <c r="C34" s="3">
        <v>0</v>
      </c>
      <c r="D34" s="3">
        <v>0</v>
      </c>
      <c r="E34" s="9" t="s">
        <v>43</v>
      </c>
    </row>
    <row r="35" spans="1:5" ht="13.5" thickBot="1">
      <c r="A35" s="1" t="s">
        <v>73</v>
      </c>
      <c r="B35" s="3">
        <v>44100</v>
      </c>
      <c r="C35" s="3">
        <v>3675</v>
      </c>
      <c r="D35" s="3">
        <v>1365.9290000000001</v>
      </c>
      <c r="E35" s="9" t="s">
        <v>43</v>
      </c>
    </row>
    <row r="36" spans="1:5" ht="13.5" thickBot="1">
      <c r="A36" s="1" t="s">
        <v>74</v>
      </c>
      <c r="B36" s="3">
        <v>0</v>
      </c>
      <c r="C36" s="3">
        <v>0</v>
      </c>
      <c r="D36" s="3">
        <v>0</v>
      </c>
      <c r="E36" s="9" t="s">
        <v>43</v>
      </c>
    </row>
    <row r="37" spans="1:5" ht="13.5" thickBot="1">
      <c r="A37" s="1" t="s">
        <v>75</v>
      </c>
      <c r="B37" s="3">
        <v>15000</v>
      </c>
      <c r="C37" s="3">
        <v>0</v>
      </c>
      <c r="D37" s="3">
        <v>0</v>
      </c>
      <c r="E37" s="10">
        <v>0</v>
      </c>
    </row>
    <row r="38" spans="1:5" ht="13.5" thickBot="1">
      <c r="A38" s="4" t="s">
        <v>76</v>
      </c>
      <c r="B38" s="5">
        <v>4285881.2064321004</v>
      </c>
      <c r="C38" s="5">
        <v>358402.34201209998</v>
      </c>
      <c r="D38" s="5">
        <v>350978.99969000003</v>
      </c>
      <c r="E38" s="12">
        <v>8.1891910387E-2</v>
      </c>
    </row>
    <row r="39" spans="1:5">
      <c r="A39" s="86">
        <v>40640</v>
      </c>
      <c r="B39" s="85"/>
      <c r="C39" s="87"/>
      <c r="D39" s="85"/>
      <c r="E39" s="8">
        <v>0.31868055000000001</v>
      </c>
    </row>
  </sheetData>
  <mergeCells count="4">
    <mergeCell ref="A1:E1"/>
    <mergeCell ref="A2:E2"/>
    <mergeCell ref="A39:B39"/>
    <mergeCell ref="C39:D39"/>
  </mergeCells>
  <phoneticPr fontId="8" type="noConversion"/>
  <pageMargins left="0.78740157499999996" right="0.78740157499999996" top="0.984251969" bottom="0.984251969" header="0.4921259845" footer="0.4921259845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4"/>
  <sheetViews>
    <sheetView zoomScaleNormal="100" workbookViewId="0">
      <selection activeCell="L41" sqref="L41"/>
    </sheetView>
  </sheetViews>
  <sheetFormatPr defaultRowHeight="12.75"/>
  <cols>
    <col min="1" max="1" width="18.140625" bestFit="1" customWidth="1"/>
    <col min="2" max="2" width="13.5703125" bestFit="1" customWidth="1"/>
    <col min="3" max="14" width="7.85546875" bestFit="1" customWidth="1"/>
  </cols>
  <sheetData>
    <row r="1" spans="1:14" ht="21.75" customHeight="1">
      <c r="A1" s="90" t="s">
        <v>193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>
      <c r="A2" s="94" t="s">
        <v>187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.75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.75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.75" customHeigh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.75" customHeight="1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.7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.7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12.7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4" ht="12.7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4" ht="12.7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ht="12.7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1:14" ht="12.7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12.75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ht="12.75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12.75" customHeight="1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12.75" customHeight="1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12.75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4" ht="12.75" customHeight="1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12.75" customHeight="1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1:14" ht="12.75" customHeight="1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 ht="12.75" customHeight="1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ht="12.75" customHeight="1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ht="12.75" customHeight="1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4" ht="12.75" customHeigh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1:14" ht="12.75" customHeight="1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</row>
    <row r="27" spans="1:14" ht="12.75" customHeight="1" thickBot="1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1:14" ht="13.5" thickBot="1">
      <c r="A28" s="6"/>
      <c r="B28" s="4" t="s">
        <v>198</v>
      </c>
      <c r="C28" s="4" t="s">
        <v>177</v>
      </c>
      <c r="D28" s="4" t="s">
        <v>178</v>
      </c>
      <c r="E28" s="4" t="s">
        <v>179</v>
      </c>
      <c r="F28" s="4" t="s">
        <v>180</v>
      </c>
      <c r="G28" s="4" t="s">
        <v>181</v>
      </c>
      <c r="H28" s="4" t="s">
        <v>182</v>
      </c>
      <c r="I28" s="4" t="s">
        <v>183</v>
      </c>
      <c r="J28" s="4" t="s">
        <v>184</v>
      </c>
      <c r="K28" s="4" t="s">
        <v>185</v>
      </c>
      <c r="L28" s="4" t="s">
        <v>103</v>
      </c>
      <c r="M28" s="4" t="s">
        <v>104</v>
      </c>
      <c r="N28" s="4" t="s">
        <v>105</v>
      </c>
    </row>
    <row r="29" spans="1:14" ht="13.5" thickBot="1">
      <c r="A29" s="4" t="s">
        <v>194</v>
      </c>
      <c r="B29" s="3">
        <v>47370.936496666698</v>
      </c>
      <c r="C29" s="3">
        <v>285368.20250000001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</row>
    <row r="30" spans="1:14" ht="13.5" thickBot="1">
      <c r="A30" s="4" t="s">
        <v>195</v>
      </c>
      <c r="B30" s="3">
        <v>1897.2948608333299</v>
      </c>
      <c r="C30" s="3">
        <v>21341.693050000002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</row>
    <row r="31" spans="1:14" ht="13.5" thickBot="1">
      <c r="A31" s="4" t="s">
        <v>196</v>
      </c>
      <c r="B31" s="3">
        <v>4554.2608149999996</v>
      </c>
      <c r="C31" s="3">
        <v>30812.20508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ht="13.5" thickBot="1">
      <c r="A32" s="4" t="s">
        <v>197</v>
      </c>
      <c r="B32" s="3">
        <v>61343.792654166697</v>
      </c>
      <c r="C32" s="3">
        <v>374161.25789000001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</row>
    <row r="33" spans="1:14">
      <c r="A33" s="95" t="s">
        <v>199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</row>
    <row r="34" spans="1:14">
      <c r="A34" s="86">
        <v>40640</v>
      </c>
      <c r="B34" s="85"/>
      <c r="C34" s="85"/>
      <c r="D34" s="85"/>
      <c r="E34" s="85"/>
      <c r="F34" s="87"/>
      <c r="G34" s="85"/>
      <c r="H34" s="85"/>
      <c r="I34" s="85"/>
      <c r="J34" s="85"/>
      <c r="K34" s="88">
        <v>0.32394675000000001</v>
      </c>
      <c r="L34" s="85"/>
      <c r="M34" s="85"/>
      <c r="N34" s="85"/>
    </row>
  </sheetData>
  <mergeCells count="7">
    <mergeCell ref="A34:E34"/>
    <mergeCell ref="F34:J34"/>
    <mergeCell ref="K34:N34"/>
    <mergeCell ref="A1:N1"/>
    <mergeCell ref="A2:N2"/>
    <mergeCell ref="A3:N27"/>
    <mergeCell ref="A33:N33"/>
  </mergeCells>
  <phoneticPr fontId="8" type="noConversion"/>
  <pageMargins left="0.78740157499999996" right="0.78740157499999996" top="0.984251969" bottom="0.984251969" header="0.4921259845" footer="0.4921259845"/>
  <pageSetup paperSize="9" scale="9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zoomScaleNormal="100" workbookViewId="0">
      <selection activeCell="D42" sqref="D42:E42"/>
    </sheetView>
  </sheetViews>
  <sheetFormatPr defaultRowHeight="12.75"/>
  <cols>
    <col min="1" max="7" width="13.5703125" bestFit="1" customWidth="1"/>
  </cols>
  <sheetData>
    <row r="1" spans="1:7" ht="21.75" customHeight="1">
      <c r="A1" s="90" t="s">
        <v>173</v>
      </c>
      <c r="B1" s="85"/>
      <c r="C1" s="85"/>
      <c r="D1" s="85"/>
      <c r="E1" s="85"/>
      <c r="F1" s="85"/>
      <c r="G1" s="85"/>
    </row>
    <row r="2" spans="1:7" ht="12.75" customHeight="1">
      <c r="A2" s="85"/>
      <c r="B2" s="85"/>
      <c r="C2" s="85"/>
      <c r="D2" s="85"/>
      <c r="E2" s="85"/>
      <c r="F2" s="85"/>
      <c r="G2" s="85"/>
    </row>
    <row r="3" spans="1:7" ht="12.75" customHeight="1">
      <c r="A3" s="85"/>
      <c r="B3" s="85"/>
      <c r="C3" s="85"/>
      <c r="D3" s="85"/>
      <c r="E3" s="85"/>
      <c r="F3" s="85"/>
      <c r="G3" s="85"/>
    </row>
    <row r="4" spans="1:7" ht="12.75" customHeight="1">
      <c r="A4" s="85"/>
      <c r="B4" s="85"/>
      <c r="C4" s="85"/>
      <c r="D4" s="85"/>
      <c r="E4" s="85"/>
      <c r="F4" s="85"/>
      <c r="G4" s="85"/>
    </row>
    <row r="5" spans="1:7" ht="12.75" customHeight="1">
      <c r="A5" s="85"/>
      <c r="B5" s="85"/>
      <c r="C5" s="85"/>
      <c r="D5" s="85"/>
      <c r="E5" s="85"/>
      <c r="F5" s="85"/>
      <c r="G5" s="85"/>
    </row>
    <row r="6" spans="1:7" ht="12.75" customHeight="1">
      <c r="A6" s="85"/>
      <c r="B6" s="85"/>
      <c r="C6" s="85"/>
      <c r="D6" s="85"/>
      <c r="E6" s="85"/>
      <c r="F6" s="85"/>
      <c r="G6" s="85"/>
    </row>
    <row r="7" spans="1:7" ht="12.75" customHeight="1">
      <c r="A7" s="85"/>
      <c r="B7" s="85"/>
      <c r="C7" s="85"/>
      <c r="D7" s="85"/>
      <c r="E7" s="85"/>
      <c r="F7" s="85"/>
      <c r="G7" s="85"/>
    </row>
    <row r="8" spans="1:7" ht="12.75" customHeight="1">
      <c r="A8" s="85"/>
      <c r="B8" s="85"/>
      <c r="C8" s="85"/>
      <c r="D8" s="85"/>
      <c r="E8" s="85"/>
      <c r="F8" s="85"/>
      <c r="G8" s="85"/>
    </row>
    <row r="9" spans="1:7" ht="12.75" customHeight="1">
      <c r="A9" s="85"/>
      <c r="B9" s="85"/>
      <c r="C9" s="85"/>
      <c r="D9" s="85"/>
      <c r="E9" s="85"/>
      <c r="F9" s="85"/>
      <c r="G9" s="85"/>
    </row>
    <row r="10" spans="1:7" ht="12.75" customHeight="1">
      <c r="A10" s="85"/>
      <c r="B10" s="85"/>
      <c r="C10" s="85"/>
      <c r="D10" s="85"/>
      <c r="E10" s="85"/>
      <c r="F10" s="85"/>
      <c r="G10" s="85"/>
    </row>
    <row r="11" spans="1:7" ht="12.75" customHeight="1">
      <c r="A11" s="85"/>
      <c r="B11" s="85"/>
      <c r="C11" s="85"/>
      <c r="D11" s="85"/>
      <c r="E11" s="85"/>
      <c r="F11" s="85"/>
      <c r="G11" s="85"/>
    </row>
    <row r="12" spans="1:7" ht="12.75" customHeight="1">
      <c r="A12" s="85"/>
      <c r="B12" s="85"/>
      <c r="C12" s="85"/>
      <c r="D12" s="85"/>
      <c r="E12" s="85"/>
      <c r="F12" s="85"/>
      <c r="G12" s="85"/>
    </row>
    <row r="13" spans="1:7" ht="12.75" customHeight="1">
      <c r="A13" s="85"/>
      <c r="B13" s="85"/>
      <c r="C13" s="85"/>
      <c r="D13" s="85"/>
      <c r="E13" s="85"/>
      <c r="F13" s="85"/>
      <c r="G13" s="85"/>
    </row>
    <row r="14" spans="1:7" ht="12.75" customHeight="1">
      <c r="A14" s="85"/>
      <c r="B14" s="85"/>
      <c r="C14" s="85"/>
      <c r="D14" s="85"/>
      <c r="E14" s="85"/>
      <c r="F14" s="85"/>
      <c r="G14" s="85"/>
    </row>
    <row r="15" spans="1:7" ht="12.75" customHeight="1">
      <c r="A15" s="85"/>
      <c r="B15" s="85"/>
      <c r="C15" s="85"/>
      <c r="D15" s="85"/>
      <c r="E15" s="85"/>
      <c r="F15" s="85"/>
      <c r="G15" s="85"/>
    </row>
    <row r="16" spans="1:7" ht="12.75" customHeight="1">
      <c r="A16" s="85"/>
      <c r="B16" s="85"/>
      <c r="C16" s="85"/>
      <c r="D16" s="85"/>
      <c r="E16" s="85"/>
      <c r="F16" s="85"/>
      <c r="G16" s="85"/>
    </row>
    <row r="17" spans="1:7" ht="12.75" customHeight="1">
      <c r="A17" s="85"/>
      <c r="B17" s="85"/>
      <c r="C17" s="85"/>
      <c r="D17" s="85"/>
      <c r="E17" s="85"/>
      <c r="F17" s="85"/>
      <c r="G17" s="85"/>
    </row>
    <row r="18" spans="1:7" ht="12.75" customHeight="1">
      <c r="A18" s="85"/>
      <c r="B18" s="85"/>
      <c r="C18" s="85"/>
      <c r="D18" s="85"/>
      <c r="E18" s="85"/>
      <c r="F18" s="85"/>
      <c r="G18" s="85"/>
    </row>
    <row r="19" spans="1:7" ht="12.75" customHeight="1">
      <c r="A19" s="85"/>
      <c r="B19" s="85"/>
      <c r="C19" s="85"/>
      <c r="D19" s="85"/>
      <c r="E19" s="85"/>
      <c r="F19" s="85"/>
      <c r="G19" s="85"/>
    </row>
    <row r="20" spans="1:7" ht="12.75" customHeight="1">
      <c r="A20" s="85"/>
      <c r="B20" s="85"/>
      <c r="C20" s="85"/>
      <c r="D20" s="85"/>
      <c r="E20" s="85"/>
      <c r="F20" s="85"/>
      <c r="G20" s="85"/>
    </row>
    <row r="21" spans="1:7" ht="12.75" customHeight="1">
      <c r="A21" s="85"/>
      <c r="B21" s="85"/>
      <c r="C21" s="85"/>
      <c r="D21" s="85"/>
      <c r="E21" s="85"/>
      <c r="F21" s="85"/>
      <c r="G21" s="85"/>
    </row>
    <row r="22" spans="1:7" ht="12.75" customHeight="1">
      <c r="A22" s="85"/>
      <c r="B22" s="85"/>
      <c r="C22" s="85"/>
      <c r="D22" s="85"/>
      <c r="E22" s="85"/>
      <c r="F22" s="85"/>
      <c r="G22" s="85"/>
    </row>
    <row r="23" spans="1:7" ht="12.75" customHeight="1">
      <c r="A23" s="85"/>
      <c r="B23" s="85"/>
      <c r="C23" s="85"/>
      <c r="D23" s="85"/>
      <c r="E23" s="85"/>
      <c r="F23" s="85"/>
      <c r="G23" s="85"/>
    </row>
    <row r="24" spans="1:7" ht="12.75" customHeight="1">
      <c r="A24" s="85"/>
      <c r="B24" s="85"/>
      <c r="C24" s="85"/>
      <c r="D24" s="85"/>
      <c r="E24" s="85"/>
      <c r="F24" s="85"/>
      <c r="G24" s="85"/>
    </row>
    <row r="25" spans="1:7" ht="12.75" customHeight="1">
      <c r="A25" s="85"/>
      <c r="B25" s="85"/>
      <c r="C25" s="85"/>
      <c r="D25" s="85"/>
      <c r="E25" s="85"/>
      <c r="F25" s="85"/>
      <c r="G25" s="85"/>
    </row>
    <row r="26" spans="1:7" ht="12.75" customHeight="1" thickBot="1">
      <c r="A26" s="85"/>
      <c r="B26" s="85"/>
      <c r="C26" s="85"/>
      <c r="D26" s="85"/>
      <c r="E26" s="85"/>
      <c r="F26" s="85"/>
      <c r="G26" s="85"/>
    </row>
    <row r="27" spans="1:7" ht="13.5" thickBot="1">
      <c r="A27" s="6"/>
      <c r="B27" s="1" t="s">
        <v>106</v>
      </c>
      <c r="C27" s="1" t="s">
        <v>107</v>
      </c>
      <c r="D27" s="1" t="s">
        <v>108</v>
      </c>
      <c r="E27" s="1" t="s">
        <v>109</v>
      </c>
      <c r="F27" s="1" t="s">
        <v>110</v>
      </c>
      <c r="G27" s="1" t="s">
        <v>111</v>
      </c>
    </row>
    <row r="28" spans="1:7" ht="13.5" thickBot="1">
      <c r="A28" s="1" t="s">
        <v>112</v>
      </c>
      <c r="B28" s="9" t="s">
        <v>113</v>
      </c>
      <c r="C28" s="9" t="s">
        <v>114</v>
      </c>
      <c r="D28" s="9" t="s">
        <v>115</v>
      </c>
      <c r="E28" s="9" t="s">
        <v>116</v>
      </c>
      <c r="F28" s="3">
        <v>368454.98642999999</v>
      </c>
      <c r="G28" s="3">
        <v>350978.99969000003</v>
      </c>
    </row>
    <row r="29" spans="1:7" ht="13.5" thickBot="1">
      <c r="A29" s="1" t="s">
        <v>117</v>
      </c>
      <c r="B29" s="9" t="s">
        <v>118</v>
      </c>
      <c r="C29" s="9" t="s">
        <v>119</v>
      </c>
      <c r="D29" s="9" t="s">
        <v>120</v>
      </c>
      <c r="E29" s="9" t="s">
        <v>121</v>
      </c>
      <c r="F29" s="3">
        <v>371761.27980999998</v>
      </c>
      <c r="G29" s="3">
        <v>0</v>
      </c>
    </row>
    <row r="30" spans="1:7" ht="13.5" thickBot="1">
      <c r="A30" s="1" t="s">
        <v>122</v>
      </c>
      <c r="B30" s="9" t="s">
        <v>123</v>
      </c>
      <c r="C30" s="9" t="s">
        <v>124</v>
      </c>
      <c r="D30" s="9" t="s">
        <v>125</v>
      </c>
      <c r="E30" s="9" t="s">
        <v>126</v>
      </c>
      <c r="F30" s="3">
        <v>398939.40518</v>
      </c>
      <c r="G30" s="3">
        <v>0</v>
      </c>
    </row>
    <row r="31" spans="1:7" ht="13.5" thickBot="1">
      <c r="A31" s="1" t="s">
        <v>127</v>
      </c>
      <c r="B31" s="9" t="s">
        <v>128</v>
      </c>
      <c r="C31" s="9" t="s">
        <v>129</v>
      </c>
      <c r="D31" s="9" t="s">
        <v>130</v>
      </c>
      <c r="E31" s="9" t="s">
        <v>131</v>
      </c>
      <c r="F31" s="3">
        <v>368650.44575999997</v>
      </c>
      <c r="G31" s="3">
        <v>0</v>
      </c>
    </row>
    <row r="32" spans="1:7" ht="13.5" thickBot="1">
      <c r="A32" s="1" t="s">
        <v>132</v>
      </c>
      <c r="B32" s="9" t="s">
        <v>133</v>
      </c>
      <c r="C32" s="9" t="s">
        <v>134</v>
      </c>
      <c r="D32" s="9" t="s">
        <v>135</v>
      </c>
      <c r="E32" s="9" t="s">
        <v>136</v>
      </c>
      <c r="F32" s="3">
        <v>346620.25576999999</v>
      </c>
      <c r="G32" s="3">
        <v>0</v>
      </c>
    </row>
    <row r="33" spans="1:7" ht="13.5" thickBot="1">
      <c r="A33" s="1" t="s">
        <v>137</v>
      </c>
      <c r="B33" s="9" t="s">
        <v>138</v>
      </c>
      <c r="C33" s="9" t="s">
        <v>139</v>
      </c>
      <c r="D33" s="9" t="s">
        <v>140</v>
      </c>
      <c r="E33" s="9" t="s">
        <v>141</v>
      </c>
      <c r="F33" s="3">
        <v>353560.89963</v>
      </c>
      <c r="G33" s="3">
        <v>0</v>
      </c>
    </row>
    <row r="34" spans="1:7" ht="13.5" thickBot="1">
      <c r="A34" s="1" t="s">
        <v>142</v>
      </c>
      <c r="B34" s="9" t="s">
        <v>143</v>
      </c>
      <c r="C34" s="9" t="s">
        <v>144</v>
      </c>
      <c r="D34" s="9" t="s">
        <v>145</v>
      </c>
      <c r="E34" s="9" t="s">
        <v>146</v>
      </c>
      <c r="F34" s="3">
        <v>351831.27708999999</v>
      </c>
      <c r="G34" s="3">
        <v>0</v>
      </c>
    </row>
    <row r="35" spans="1:7" ht="13.5" thickBot="1">
      <c r="A35" s="1" t="s">
        <v>147</v>
      </c>
      <c r="B35" s="9" t="s">
        <v>148</v>
      </c>
      <c r="C35" s="9" t="s">
        <v>149</v>
      </c>
      <c r="D35" s="9" t="s">
        <v>150</v>
      </c>
      <c r="E35" s="9" t="s">
        <v>151</v>
      </c>
      <c r="F35" s="3">
        <v>340335.18605999998</v>
      </c>
      <c r="G35" s="3">
        <v>0</v>
      </c>
    </row>
    <row r="36" spans="1:7" ht="13.5" thickBot="1">
      <c r="A36" s="1" t="s">
        <v>152</v>
      </c>
      <c r="B36" s="9" t="s">
        <v>153</v>
      </c>
      <c r="C36" s="9" t="s">
        <v>154</v>
      </c>
      <c r="D36" s="9" t="s">
        <v>155</v>
      </c>
      <c r="E36" s="9" t="s">
        <v>156</v>
      </c>
      <c r="F36" s="3">
        <v>379862.48798999999</v>
      </c>
      <c r="G36" s="3">
        <v>0</v>
      </c>
    </row>
    <row r="37" spans="1:7" ht="13.5" thickBot="1">
      <c r="A37" s="1" t="s">
        <v>157</v>
      </c>
      <c r="B37" s="9" t="s">
        <v>158</v>
      </c>
      <c r="C37" s="9" t="s">
        <v>159</v>
      </c>
      <c r="D37" s="9" t="s">
        <v>160</v>
      </c>
      <c r="E37" s="9" t="s">
        <v>161</v>
      </c>
      <c r="F37" s="3">
        <v>380428.32955999998</v>
      </c>
      <c r="G37" s="3">
        <v>0</v>
      </c>
    </row>
    <row r="38" spans="1:7" ht="13.5" thickBot="1">
      <c r="A38" s="1" t="s">
        <v>162</v>
      </c>
      <c r="B38" s="9" t="s">
        <v>163</v>
      </c>
      <c r="C38" s="9" t="s">
        <v>164</v>
      </c>
      <c r="D38" s="9" t="s">
        <v>165</v>
      </c>
      <c r="E38" s="9" t="s">
        <v>166</v>
      </c>
      <c r="F38" s="3">
        <v>393490.18540999998</v>
      </c>
      <c r="G38" s="3">
        <v>0</v>
      </c>
    </row>
    <row r="39" spans="1:7" ht="13.5" thickBot="1">
      <c r="A39" s="1" t="s">
        <v>167</v>
      </c>
      <c r="B39" s="9" t="s">
        <v>168</v>
      </c>
      <c r="C39" s="9" t="s">
        <v>169</v>
      </c>
      <c r="D39" s="9" t="s">
        <v>170</v>
      </c>
      <c r="E39" s="9" t="s">
        <v>171</v>
      </c>
      <c r="F39" s="3">
        <v>219623.2948</v>
      </c>
      <c r="G39" s="3">
        <v>0</v>
      </c>
    </row>
    <row r="40" spans="1:7">
      <c r="A40" s="91" t="s">
        <v>172</v>
      </c>
      <c r="B40" s="85"/>
      <c r="C40" s="85"/>
      <c r="D40" s="85"/>
      <c r="E40" s="85"/>
      <c r="F40" s="85"/>
      <c r="G40" s="85"/>
    </row>
    <row r="41" spans="1:7" ht="12.75" customHeight="1">
      <c r="A41" s="85"/>
      <c r="B41" s="85"/>
      <c r="C41" s="85"/>
      <c r="D41" s="85"/>
      <c r="E41" s="85"/>
      <c r="F41" s="85"/>
      <c r="G41" s="85"/>
    </row>
    <row r="42" spans="1:7">
      <c r="A42" s="86">
        <v>40640</v>
      </c>
      <c r="B42" s="85"/>
      <c r="C42" s="85"/>
      <c r="D42" s="87"/>
      <c r="E42" s="85"/>
      <c r="F42" s="88">
        <v>0.32084489999999999</v>
      </c>
      <c r="G42" s="85"/>
    </row>
  </sheetData>
  <mergeCells count="7">
    <mergeCell ref="A42:C42"/>
    <mergeCell ref="D42:E42"/>
    <mergeCell ref="F42:G42"/>
    <mergeCell ref="A1:G1"/>
    <mergeCell ref="A2:G26"/>
    <mergeCell ref="A40:G40"/>
    <mergeCell ref="A41:G41"/>
  </mergeCells>
  <phoneticPr fontId="8" type="noConversion"/>
  <pageMargins left="0.78740157499999996" right="0.78740157499999996" top="0.984251969" bottom="0.984251969" header="0.4921259845" footer="0.4921259845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6"/>
  <sheetViews>
    <sheetView zoomScaleNormal="100" workbookViewId="0">
      <selection activeCell="H42" sqref="H42"/>
    </sheetView>
  </sheetViews>
  <sheetFormatPr defaultRowHeight="12.75"/>
  <cols>
    <col min="1" max="1" width="31.85546875" bestFit="1" customWidth="1"/>
    <col min="2" max="2" width="18.140625" bestFit="1" customWidth="1"/>
    <col min="3" max="3" width="11.42578125" bestFit="1" customWidth="1"/>
    <col min="4" max="4" width="3.28515625" customWidth="1"/>
    <col min="5" max="7" width="3.5703125" customWidth="1"/>
    <col min="8" max="8" width="3.28515625" customWidth="1"/>
    <col min="9" max="10" width="3.85546875" customWidth="1"/>
    <col min="11" max="11" width="3.28515625" customWidth="1"/>
    <col min="12" max="13" width="3.42578125" customWidth="1"/>
    <col min="14" max="14" width="4.28515625" customWidth="1"/>
  </cols>
  <sheetData>
    <row r="1" spans="1:14" ht="21.75" customHeight="1">
      <c r="A1" s="90" t="s">
        <v>192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.75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.75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.75" customHeigh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.75" customHeight="1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.7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.7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12.7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4" ht="12.7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4" ht="12.7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ht="12.7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1:14" ht="12.7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12.75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ht="12.75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12.75" customHeight="1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12.75" customHeight="1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12.75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4" ht="12.75" customHeight="1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12.75" customHeight="1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1:14" ht="12.75" customHeight="1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 ht="12.75" customHeight="1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ht="12.75" customHeight="1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ht="12.75" customHeight="1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4" ht="12.75" customHeight="1" thickBo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1:14" ht="13.5" thickBot="1">
      <c r="A26" s="98" t="s">
        <v>5</v>
      </c>
      <c r="B26" s="1" t="s">
        <v>191</v>
      </c>
      <c r="C26" s="96" t="s">
        <v>94</v>
      </c>
      <c r="D26" s="96" t="s">
        <v>95</v>
      </c>
      <c r="E26" s="96" t="s">
        <v>96</v>
      </c>
      <c r="F26" s="96" t="s">
        <v>97</v>
      </c>
      <c r="G26" s="96" t="s">
        <v>98</v>
      </c>
      <c r="H26" s="96" t="s">
        <v>99</v>
      </c>
      <c r="I26" s="96" t="s">
        <v>100</v>
      </c>
      <c r="J26" s="96" t="s">
        <v>101</v>
      </c>
      <c r="K26" s="96" t="s">
        <v>102</v>
      </c>
      <c r="L26" s="96" t="s">
        <v>103</v>
      </c>
      <c r="M26" s="96" t="s">
        <v>104</v>
      </c>
      <c r="N26" s="96" t="s">
        <v>105</v>
      </c>
    </row>
    <row r="27" spans="1:14" ht="13.5" thickBot="1">
      <c r="A27" s="84"/>
      <c r="B27" s="1" t="s">
        <v>93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ht="13.5" thickBot="1">
      <c r="A28" s="1" t="s">
        <v>16</v>
      </c>
      <c r="B28" s="3">
        <v>70565.796317500004</v>
      </c>
      <c r="C28" s="3">
        <v>66725.360279999994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</row>
    <row r="29" spans="1:14" ht="13.5" thickBot="1">
      <c r="A29" s="1" t="s">
        <v>188</v>
      </c>
      <c r="B29" s="3">
        <v>37301.439063333302</v>
      </c>
      <c r="C29" s="3">
        <v>37586.961909999998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</row>
    <row r="30" spans="1:14" ht="13.5" thickBot="1">
      <c r="A30" s="1" t="s">
        <v>17</v>
      </c>
      <c r="B30" s="3">
        <v>4460.4667933333303</v>
      </c>
      <c r="C30" s="3">
        <v>4318.1734699999997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</row>
    <row r="31" spans="1:14" ht="13.5" thickBot="1">
      <c r="A31" s="1" t="s">
        <v>18</v>
      </c>
      <c r="B31" s="3">
        <v>62486.554437500003</v>
      </c>
      <c r="C31" s="3">
        <v>53276.450120000001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ht="13.5" thickBot="1">
      <c r="A32" s="1" t="s">
        <v>189</v>
      </c>
      <c r="B32" s="3">
        <v>27121.466273333299</v>
      </c>
      <c r="C32" s="3">
        <v>27717.746940000001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</row>
    <row r="33" spans="1:14" ht="13.5" thickBot="1">
      <c r="A33" s="1" t="s">
        <v>23</v>
      </c>
      <c r="B33" s="3">
        <v>140509.75889500001</v>
      </c>
      <c r="C33" s="3">
        <v>133339.11123000001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</row>
    <row r="34" spans="1:14" ht="13.5" thickBot="1">
      <c r="A34" s="1" t="s">
        <v>71</v>
      </c>
      <c r="B34" s="3">
        <v>4948.1087683333299</v>
      </c>
      <c r="C34" s="3">
        <v>23700.272000000001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</row>
    <row r="35" spans="1:14" ht="13.5" thickBot="1">
      <c r="A35" s="1" t="s">
        <v>190</v>
      </c>
      <c r="B35" s="3">
        <v>356129.83612416702</v>
      </c>
      <c r="C35" s="3">
        <v>350978.99969000003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</row>
    <row r="36" spans="1:14">
      <c r="A36" s="86">
        <v>40640</v>
      </c>
      <c r="B36" s="85"/>
      <c r="C36" s="85"/>
      <c r="D36" s="85"/>
      <c r="E36" s="85"/>
      <c r="F36" s="87"/>
      <c r="G36" s="85"/>
      <c r="H36" s="85"/>
      <c r="I36" s="85"/>
      <c r="J36" s="85"/>
      <c r="K36" s="88">
        <v>0.32310185000000002</v>
      </c>
      <c r="L36" s="85"/>
      <c r="M36" s="85"/>
      <c r="N36" s="85"/>
    </row>
  </sheetData>
  <mergeCells count="18">
    <mergeCell ref="A1:N1"/>
    <mergeCell ref="A2:N25"/>
    <mergeCell ref="A26:A27"/>
    <mergeCell ref="C26:C27"/>
    <mergeCell ref="D26:D27"/>
    <mergeCell ref="E26:E27"/>
    <mergeCell ref="F26:F27"/>
    <mergeCell ref="G26:G27"/>
    <mergeCell ref="H26:H27"/>
    <mergeCell ref="I26:I27"/>
    <mergeCell ref="A36:E36"/>
    <mergeCell ref="F36:J36"/>
    <mergeCell ref="K36:N36"/>
    <mergeCell ref="J26:J27"/>
    <mergeCell ref="K26:K27"/>
    <mergeCell ref="L26:L27"/>
    <mergeCell ref="M26:M27"/>
    <mergeCell ref="N26:N27"/>
  </mergeCells>
  <phoneticPr fontId="8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6" sqref="D6"/>
    </sheetView>
  </sheetViews>
  <sheetFormatPr defaultRowHeight="12.75"/>
  <cols>
    <col min="1" max="1" width="36.42578125" bestFit="1" customWidth="1"/>
    <col min="2" max="2" width="10.140625" bestFit="1" customWidth="1"/>
    <col min="3" max="3" width="13.5703125" bestFit="1" customWidth="1"/>
    <col min="4" max="4" width="14.7109375" bestFit="1" customWidth="1"/>
    <col min="5" max="5" width="17" bestFit="1" customWidth="1"/>
  </cols>
  <sheetData>
    <row r="1" spans="1:5" ht="21.75" customHeight="1">
      <c r="A1" s="90" t="s">
        <v>77</v>
      </c>
      <c r="B1" s="85"/>
      <c r="C1" s="85"/>
      <c r="D1" s="85"/>
      <c r="E1" s="85"/>
    </row>
    <row r="2" spans="1:5" ht="13.5" thickBot="1">
      <c r="A2" s="92" t="s">
        <v>37</v>
      </c>
      <c r="B2" s="93"/>
      <c r="C2" s="93"/>
      <c r="D2" s="93"/>
      <c r="E2" s="93"/>
    </row>
    <row r="3" spans="1:5" ht="13.5" thickBot="1">
      <c r="A3" s="6"/>
      <c r="B3" s="1" t="s">
        <v>38</v>
      </c>
      <c r="C3" s="1" t="s">
        <v>39</v>
      </c>
      <c r="D3" s="1" t="s">
        <v>40</v>
      </c>
      <c r="E3" s="1" t="s">
        <v>41</v>
      </c>
    </row>
    <row r="4" spans="1:5" ht="13.5" thickBot="1">
      <c r="A4" s="1" t="s">
        <v>78</v>
      </c>
      <c r="B4" s="3">
        <v>0</v>
      </c>
      <c r="C4" s="3">
        <v>0</v>
      </c>
      <c r="D4" s="3">
        <v>0</v>
      </c>
      <c r="E4" s="9" t="s">
        <v>43</v>
      </c>
    </row>
    <row r="5" spans="1:5" ht="13.5" thickBot="1">
      <c r="A5" s="1" t="s">
        <v>79</v>
      </c>
      <c r="B5" s="3">
        <v>32280.211600800001</v>
      </c>
      <c r="C5" s="3">
        <v>2690.0176332999999</v>
      </c>
      <c r="D5" s="3">
        <v>2601</v>
      </c>
      <c r="E5" s="9" t="s">
        <v>43</v>
      </c>
    </row>
    <row r="6" spans="1:5" ht="13.5" thickBot="1">
      <c r="A6" s="1" t="s">
        <v>80</v>
      </c>
      <c r="B6" s="3">
        <v>99402</v>
      </c>
      <c r="C6" s="3">
        <v>8283.5000001000008</v>
      </c>
      <c r="D6" s="3">
        <v>13318</v>
      </c>
      <c r="E6" s="9" t="s">
        <v>43</v>
      </c>
    </row>
    <row r="7" spans="1:5" ht="13.5" thickBot="1">
      <c r="A7" s="1" t="s">
        <v>81</v>
      </c>
      <c r="B7" s="3">
        <v>0</v>
      </c>
      <c r="C7" s="3">
        <v>0</v>
      </c>
      <c r="D7" s="3">
        <v>21341.693050000002</v>
      </c>
      <c r="E7" s="9" t="s">
        <v>43</v>
      </c>
    </row>
    <row r="8" spans="1:5" ht="13.5" thickBot="1">
      <c r="A8" s="1" t="s">
        <v>82</v>
      </c>
      <c r="B8" s="3">
        <v>3348355</v>
      </c>
      <c r="C8" s="3">
        <v>279029.58333350002</v>
      </c>
      <c r="D8" s="3">
        <v>272097.92599999998</v>
      </c>
      <c r="E8" s="9" t="s">
        <v>43</v>
      </c>
    </row>
    <row r="9" spans="1:5" ht="13.5" thickBot="1">
      <c r="A9" s="1" t="s">
        <v>83</v>
      </c>
      <c r="B9" s="3">
        <v>4683</v>
      </c>
      <c r="C9" s="3">
        <v>390.25</v>
      </c>
      <c r="D9" s="3">
        <v>310.66478999999998</v>
      </c>
      <c r="E9" s="9" t="s">
        <v>43</v>
      </c>
    </row>
    <row r="10" spans="1:5" ht="13.5" thickBot="1">
      <c r="A10" s="1" t="s">
        <v>84</v>
      </c>
      <c r="B10" s="3">
        <v>349120</v>
      </c>
      <c r="C10" s="3">
        <v>29093.333333499999</v>
      </c>
      <c r="D10" s="3">
        <v>30812.20508</v>
      </c>
      <c r="E10" s="9" t="s">
        <v>43</v>
      </c>
    </row>
    <row r="11" spans="1:5" ht="13.5" thickBot="1">
      <c r="A11" s="1" t="s">
        <v>85</v>
      </c>
      <c r="B11" s="3">
        <v>90500</v>
      </c>
      <c r="C11" s="3">
        <v>7541.6666667</v>
      </c>
      <c r="D11" s="3">
        <v>8396.8477500000008</v>
      </c>
      <c r="E11" s="10">
        <v>9.2782848065999998E-2</v>
      </c>
    </row>
    <row r="12" spans="1:5" ht="13.5" thickBot="1">
      <c r="A12" s="1" t="s">
        <v>86</v>
      </c>
      <c r="B12" s="3">
        <v>2000</v>
      </c>
      <c r="C12" s="3">
        <v>166.66666670000001</v>
      </c>
      <c r="D12" s="3">
        <v>126.68825</v>
      </c>
      <c r="E12" s="9" t="s">
        <v>43</v>
      </c>
    </row>
    <row r="13" spans="1:5" ht="13.5" thickBot="1">
      <c r="A13" s="1" t="s">
        <v>87</v>
      </c>
      <c r="B13" s="3">
        <v>46807.757753999998</v>
      </c>
      <c r="C13" s="3">
        <v>3900.6464795000002</v>
      </c>
      <c r="D13" s="3">
        <v>0</v>
      </c>
      <c r="E13" s="9" t="s">
        <v>43</v>
      </c>
    </row>
    <row r="14" spans="1:5" ht="13.5" thickBot="1">
      <c r="A14" s="1" t="s">
        <v>88</v>
      </c>
      <c r="B14" s="3">
        <v>27305</v>
      </c>
      <c r="C14" s="3">
        <v>2275.4166667</v>
      </c>
      <c r="D14" s="3">
        <v>2052.6387399999999</v>
      </c>
      <c r="E14" s="10">
        <v>7.5174464016999995E-2</v>
      </c>
    </row>
    <row r="15" spans="1:5" ht="13.5" thickBot="1">
      <c r="A15" s="1" t="s">
        <v>89</v>
      </c>
      <c r="B15" s="3">
        <v>203698</v>
      </c>
      <c r="C15" s="3">
        <v>16936.854305000001</v>
      </c>
      <c r="D15" s="3">
        <v>19528.720310000001</v>
      </c>
      <c r="E15" s="9" t="s">
        <v>43</v>
      </c>
    </row>
    <row r="16" spans="1:5" ht="13.5" thickBot="1">
      <c r="A16" s="1" t="s">
        <v>90</v>
      </c>
      <c r="B16" s="3">
        <v>48590</v>
      </c>
      <c r="C16" s="3">
        <v>4049.1666667</v>
      </c>
      <c r="D16" s="3">
        <v>1342.3814</v>
      </c>
      <c r="E16" s="9" t="s">
        <v>43</v>
      </c>
    </row>
    <row r="17" spans="1:5" ht="13.5" thickBot="1">
      <c r="A17" s="1" t="s">
        <v>91</v>
      </c>
      <c r="B17" s="3">
        <v>23376</v>
      </c>
      <c r="C17" s="3">
        <v>1948</v>
      </c>
      <c r="D17" s="3">
        <v>0</v>
      </c>
      <c r="E17" s="10">
        <v>0</v>
      </c>
    </row>
    <row r="18" spans="1:5" ht="13.5" thickBot="1">
      <c r="A18" s="4" t="s">
        <v>92</v>
      </c>
      <c r="B18" s="5">
        <v>4317135.9693548996</v>
      </c>
      <c r="C18" s="5">
        <v>359723.35175129998</v>
      </c>
      <c r="D18" s="5">
        <v>374161.25789000001</v>
      </c>
      <c r="E18" s="12">
        <v>8.6668861149000007E-2</v>
      </c>
    </row>
    <row r="19" spans="1:5">
      <c r="A19" s="86">
        <v>40640</v>
      </c>
      <c r="B19" s="85"/>
      <c r="C19" s="87"/>
      <c r="D19" s="85"/>
      <c r="E19" s="8">
        <v>0.31935184999999999</v>
      </c>
    </row>
  </sheetData>
  <mergeCells count="4">
    <mergeCell ref="A1:E1"/>
    <mergeCell ref="A2:E2"/>
    <mergeCell ref="A19:B19"/>
    <mergeCell ref="C19:D19"/>
  </mergeCells>
  <phoneticPr fontId="8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7"/>
  <sheetViews>
    <sheetView workbookViewId="0">
      <selection activeCell="H22" sqref="H22"/>
    </sheetView>
  </sheetViews>
  <sheetFormatPr defaultRowHeight="12.75"/>
  <cols>
    <col min="1" max="1" width="16.5703125" customWidth="1"/>
    <col min="2" max="2" width="19.85546875" customWidth="1"/>
    <col min="3" max="5" width="16.5703125" customWidth="1"/>
  </cols>
  <sheetData>
    <row r="1" spans="1:8" ht="15">
      <c r="A1" s="54" t="s">
        <v>226</v>
      </c>
    </row>
    <row r="3" spans="1:8">
      <c r="A3" s="55" t="s">
        <v>227</v>
      </c>
      <c r="B3" s="55"/>
      <c r="C3" s="56">
        <v>40574</v>
      </c>
      <c r="D3" s="55"/>
      <c r="E3" s="55"/>
    </row>
    <row r="4" spans="1:8">
      <c r="A4" s="55"/>
      <c r="B4" s="55"/>
      <c r="C4" s="55"/>
      <c r="D4" s="55"/>
      <c r="E4" s="55"/>
    </row>
    <row r="5" spans="1:8">
      <c r="A5" s="55"/>
      <c r="B5" s="55"/>
      <c r="C5" s="55"/>
      <c r="D5" s="55"/>
      <c r="E5" s="55"/>
    </row>
    <row r="6" spans="1:8" ht="14.25">
      <c r="A6" s="55" t="s">
        <v>228</v>
      </c>
      <c r="B6" s="55"/>
      <c r="C6" s="57">
        <v>77817</v>
      </c>
      <c r="D6" s="55" t="s">
        <v>229</v>
      </c>
      <c r="E6" s="55"/>
      <c r="F6" s="58"/>
      <c r="G6" s="58"/>
      <c r="H6" s="58"/>
    </row>
    <row r="7" spans="1:8" ht="14.25">
      <c r="A7" s="55"/>
      <c r="B7" s="55"/>
      <c r="C7" s="55"/>
      <c r="D7" s="55"/>
      <c r="E7" s="55"/>
      <c r="F7" s="58"/>
      <c r="G7" s="58"/>
      <c r="H7" s="58"/>
    </row>
    <row r="8" spans="1:8" ht="14.25">
      <c r="A8" s="55"/>
      <c r="B8" s="55"/>
      <c r="C8" s="55"/>
      <c r="D8" s="55"/>
      <c r="E8" s="55"/>
      <c r="F8" s="58"/>
      <c r="G8" s="58"/>
      <c r="H8" s="58"/>
    </row>
    <row r="9" spans="1:8" ht="14.25">
      <c r="A9" s="55" t="s">
        <v>230</v>
      </c>
      <c r="B9" s="55"/>
      <c r="C9" s="55"/>
      <c r="D9" s="59">
        <v>40544</v>
      </c>
      <c r="E9" s="55"/>
      <c r="F9" s="58"/>
      <c r="G9" s="58"/>
      <c r="H9" s="58"/>
    </row>
    <row r="10" spans="1:8" ht="14.25">
      <c r="A10" s="55" t="s">
        <v>231</v>
      </c>
      <c r="B10" s="55"/>
      <c r="C10" s="57">
        <v>134005</v>
      </c>
      <c r="D10" s="55" t="s">
        <v>229</v>
      </c>
      <c r="E10" s="55"/>
      <c r="F10" s="58"/>
      <c r="G10" s="58"/>
      <c r="H10" s="58"/>
    </row>
    <row r="11" spans="1:8" ht="14.25">
      <c r="A11" s="55"/>
      <c r="B11" s="55"/>
      <c r="C11" s="55"/>
      <c r="D11" s="55"/>
      <c r="E11" s="55"/>
      <c r="F11" s="58"/>
      <c r="G11" s="58"/>
      <c r="H11" s="58"/>
    </row>
    <row r="12" spans="1:8" ht="15">
      <c r="A12" s="60"/>
      <c r="B12" s="58"/>
      <c r="C12" s="60"/>
      <c r="D12" s="58"/>
      <c r="E12" s="58"/>
      <c r="F12" s="58"/>
      <c r="G12" s="58"/>
      <c r="H12" s="58"/>
    </row>
    <row r="13" spans="1:8" ht="15">
      <c r="A13" s="60" t="s">
        <v>232</v>
      </c>
      <c r="B13" s="58"/>
      <c r="C13" s="61">
        <v>40574</v>
      </c>
      <c r="D13" s="58"/>
      <c r="E13" s="58"/>
      <c r="F13" s="58"/>
      <c r="G13" s="58"/>
      <c r="H13" s="58"/>
    </row>
    <row r="14" spans="1:8" ht="15" thickBot="1">
      <c r="A14" s="58"/>
      <c r="B14" s="58"/>
      <c r="C14" s="58"/>
      <c r="D14" s="58"/>
      <c r="E14" s="58"/>
      <c r="F14" s="58"/>
      <c r="G14" s="58"/>
      <c r="H14" s="58"/>
    </row>
    <row r="15" spans="1:8" ht="15" thickBot="1">
      <c r="A15" s="62" t="s">
        <v>233</v>
      </c>
      <c r="B15" s="63" t="s">
        <v>234</v>
      </c>
      <c r="C15" s="63" t="s">
        <v>235</v>
      </c>
      <c r="D15" s="64" t="s">
        <v>236</v>
      </c>
      <c r="E15" s="58"/>
      <c r="F15" s="58"/>
      <c r="G15" s="58"/>
      <c r="H15" s="58"/>
    </row>
    <row r="16" spans="1:8" ht="15" thickTop="1">
      <c r="A16" s="65" t="s">
        <v>237</v>
      </c>
      <c r="B16" s="66">
        <v>239973856.44999999</v>
      </c>
      <c r="C16" s="66">
        <v>195995239.78999999</v>
      </c>
      <c r="D16" s="67">
        <f t="shared" ref="D16:D21" si="0">SUM(B16:C16)</f>
        <v>435969096.24000001</v>
      </c>
      <c r="E16" s="58"/>
      <c r="F16" s="58"/>
      <c r="G16" s="58"/>
      <c r="H16" s="58"/>
    </row>
    <row r="17" spans="1:8" ht="14.25">
      <c r="A17" s="68" t="s">
        <v>238</v>
      </c>
      <c r="B17" s="51">
        <v>35821600.93</v>
      </c>
      <c r="C17" s="51">
        <v>58296182.149999999</v>
      </c>
      <c r="D17" s="52">
        <f t="shared" si="0"/>
        <v>94117783.079999998</v>
      </c>
      <c r="E17" s="58"/>
      <c r="F17" s="58"/>
      <c r="G17" s="58"/>
      <c r="H17" s="58"/>
    </row>
    <row r="18" spans="1:8" ht="14.25">
      <c r="A18" s="53" t="s">
        <v>239</v>
      </c>
      <c r="B18" s="51">
        <v>-4513644.2</v>
      </c>
      <c r="C18" s="51">
        <v>30389191.829999998</v>
      </c>
      <c r="D18" s="52">
        <f t="shared" si="0"/>
        <v>25875547.629999999</v>
      </c>
      <c r="E18" s="58"/>
      <c r="F18" s="58"/>
      <c r="G18" s="58"/>
      <c r="H18" s="58"/>
    </row>
    <row r="19" spans="1:8" ht="14.25">
      <c r="A19" s="53" t="s">
        <v>240</v>
      </c>
      <c r="B19" s="51">
        <v>-8059</v>
      </c>
      <c r="C19" s="51">
        <v>49948.92</v>
      </c>
      <c r="D19" s="52">
        <f t="shared" si="0"/>
        <v>41889.919999999998</v>
      </c>
      <c r="E19" s="58"/>
      <c r="F19" s="58"/>
      <c r="G19" s="58"/>
      <c r="H19" s="58"/>
    </row>
    <row r="20" spans="1:8" ht="14.25">
      <c r="A20" s="53" t="s">
        <v>241</v>
      </c>
      <c r="B20" s="51">
        <v>0</v>
      </c>
      <c r="C20" s="51">
        <v>2283802.4</v>
      </c>
      <c r="D20" s="52">
        <f t="shared" si="0"/>
        <v>2283802.4</v>
      </c>
      <c r="E20" s="58"/>
      <c r="F20" s="58"/>
      <c r="G20" s="58"/>
      <c r="H20" s="58"/>
    </row>
    <row r="21" spans="1:8" ht="15" thickBot="1">
      <c r="A21" s="69" t="s">
        <v>242</v>
      </c>
      <c r="B21" s="70">
        <v>0</v>
      </c>
      <c r="C21" s="70">
        <v>2564026.2200000002</v>
      </c>
      <c r="D21" s="71">
        <f t="shared" si="0"/>
        <v>2564026.2200000002</v>
      </c>
      <c r="E21" s="58"/>
      <c r="F21" s="58"/>
      <c r="G21" s="58"/>
      <c r="H21" s="58"/>
    </row>
    <row r="22" spans="1:8" ht="15.75" thickTop="1" thickBot="1">
      <c r="A22" s="72" t="s">
        <v>243</v>
      </c>
      <c r="B22" s="73">
        <f>SUM(B16:B21)</f>
        <v>271273754.18000001</v>
      </c>
      <c r="C22" s="73">
        <f>SUM(C16:C21)</f>
        <v>289578391.31</v>
      </c>
      <c r="D22" s="73">
        <f>SUM(D16:D21)</f>
        <v>560852145.49000001</v>
      </c>
      <c r="E22" s="58"/>
      <c r="F22" s="58"/>
      <c r="G22" s="58"/>
      <c r="H22" s="58"/>
    </row>
    <row r="23" spans="1:8" ht="14.25">
      <c r="A23" s="58"/>
      <c r="B23" s="58"/>
      <c r="C23" s="58"/>
      <c r="D23" s="58"/>
      <c r="E23" s="58"/>
      <c r="F23" s="58"/>
      <c r="G23" s="58"/>
      <c r="H23" s="58"/>
    </row>
    <row r="24" spans="1:8" ht="14.25">
      <c r="A24" s="55"/>
      <c r="B24" s="58"/>
      <c r="C24" s="58"/>
      <c r="D24" s="58"/>
      <c r="E24" s="58"/>
      <c r="F24" s="58"/>
      <c r="G24" s="58"/>
      <c r="H24" s="58"/>
    </row>
    <row r="25" spans="1:8" ht="14.25">
      <c r="A25" s="58"/>
      <c r="B25" s="58"/>
      <c r="C25" s="58"/>
      <c r="D25" s="58"/>
      <c r="E25" s="58"/>
      <c r="F25" s="58"/>
      <c r="G25" s="58"/>
      <c r="H25" s="58"/>
    </row>
    <row r="26" spans="1:8" ht="14.25">
      <c r="A26" s="58"/>
      <c r="B26" s="58"/>
      <c r="C26" s="58"/>
      <c r="D26" s="58"/>
      <c r="E26" s="58"/>
      <c r="F26" s="58"/>
      <c r="G26" s="58"/>
      <c r="H26" s="58"/>
    </row>
    <row r="27" spans="1:8" ht="15">
      <c r="A27" s="54" t="s">
        <v>244</v>
      </c>
      <c r="B27" s="58"/>
      <c r="C27" s="58"/>
      <c r="D27" s="58"/>
      <c r="E27" s="58"/>
      <c r="F27" s="58"/>
      <c r="G27" s="58"/>
      <c r="H27" s="58"/>
    </row>
    <row r="28" spans="1:8" ht="14.25">
      <c r="A28" s="58"/>
      <c r="B28" s="58"/>
      <c r="C28" s="58"/>
      <c r="D28" s="58"/>
      <c r="E28" s="58"/>
      <c r="F28" s="58"/>
      <c r="G28" s="58"/>
      <c r="H28" s="58"/>
    </row>
    <row r="29" spans="1:8" ht="14.25">
      <c r="A29" s="55" t="s">
        <v>245</v>
      </c>
      <c r="B29" s="55"/>
      <c r="C29" s="55"/>
      <c r="D29" s="57">
        <v>498744</v>
      </c>
      <c r="E29" s="55" t="s">
        <v>229</v>
      </c>
      <c r="F29" s="58"/>
      <c r="G29" s="58"/>
      <c r="H29" s="58"/>
    </row>
    <row r="30" spans="1:8" ht="14.25">
      <c r="A30" s="55" t="s">
        <v>246</v>
      </c>
      <c r="B30" s="55"/>
      <c r="C30" s="55"/>
      <c r="D30" s="57">
        <v>34065</v>
      </c>
      <c r="E30" s="55" t="s">
        <v>229</v>
      </c>
      <c r="F30" s="58"/>
      <c r="G30" s="58"/>
      <c r="H30" s="58"/>
    </row>
    <row r="31" spans="1:8" ht="14.25">
      <c r="A31" s="55" t="s">
        <v>236</v>
      </c>
      <c r="B31" s="55"/>
      <c r="C31" s="55"/>
      <c r="D31" s="57">
        <f>SUM(D29:D30)</f>
        <v>532809</v>
      </c>
      <c r="E31" s="55" t="s">
        <v>229</v>
      </c>
      <c r="F31" s="58"/>
      <c r="G31" s="58"/>
      <c r="H31" s="58"/>
    </row>
    <row r="32" spans="1:8" ht="14.25">
      <c r="A32" s="55"/>
      <c r="B32" s="55"/>
      <c r="C32" s="55"/>
      <c r="D32" s="55"/>
      <c r="E32" s="55"/>
      <c r="F32" s="58"/>
      <c r="G32" s="58"/>
      <c r="H32" s="58"/>
    </row>
    <row r="33" spans="1:8" ht="14.25">
      <c r="A33" s="55"/>
      <c r="B33" s="55" t="s">
        <v>247</v>
      </c>
      <c r="C33" s="55"/>
      <c r="D33" s="57">
        <v>33957</v>
      </c>
      <c r="E33" s="55" t="s">
        <v>229</v>
      </c>
      <c r="F33" s="58"/>
      <c r="G33" s="58"/>
      <c r="H33" s="58"/>
    </row>
    <row r="34" spans="1:8" ht="14.25">
      <c r="A34" s="55"/>
      <c r="B34" s="55"/>
      <c r="C34" s="55"/>
      <c r="D34" s="55"/>
      <c r="E34" s="55"/>
      <c r="F34" s="58"/>
      <c r="G34" s="58"/>
      <c r="H34" s="58"/>
    </row>
    <row r="35" spans="1:8" ht="14.25">
      <c r="A35" s="58"/>
      <c r="B35" s="58"/>
      <c r="C35" s="58"/>
      <c r="D35" s="58"/>
      <c r="E35" s="58"/>
      <c r="F35" s="58"/>
      <c r="G35" s="58"/>
      <c r="H35" s="58"/>
    </row>
    <row r="36" spans="1:8" ht="15">
      <c r="A36" s="54" t="s">
        <v>233</v>
      </c>
      <c r="B36" s="58"/>
      <c r="C36" s="58"/>
      <c r="D36" s="58"/>
      <c r="E36" s="58"/>
      <c r="F36" s="58"/>
      <c r="G36" s="58"/>
      <c r="H36" s="58"/>
    </row>
    <row r="37" spans="1:8" ht="14.25">
      <c r="A37" s="58"/>
      <c r="B37" s="58"/>
      <c r="C37" s="58"/>
      <c r="D37" s="58"/>
      <c r="E37" s="58"/>
      <c r="F37" s="58"/>
      <c r="G37" s="58"/>
      <c r="H37" s="58"/>
    </row>
    <row r="38" spans="1:8" ht="14.25">
      <c r="A38" s="55" t="s">
        <v>248</v>
      </c>
      <c r="B38" s="55"/>
      <c r="C38" s="55"/>
      <c r="D38" s="57">
        <v>289578</v>
      </c>
      <c r="E38" s="55" t="s">
        <v>229</v>
      </c>
      <c r="F38" s="58"/>
      <c r="G38" s="58"/>
      <c r="H38" s="58"/>
    </row>
    <row r="39" spans="1:8" ht="14.25">
      <c r="A39" s="55" t="s">
        <v>249</v>
      </c>
      <c r="B39" s="55"/>
      <c r="C39" s="55"/>
      <c r="D39" s="57">
        <v>271274</v>
      </c>
      <c r="E39" s="55" t="s">
        <v>229</v>
      </c>
      <c r="F39" s="58"/>
      <c r="G39" s="58"/>
      <c r="H39" s="58"/>
    </row>
    <row r="40" spans="1:8" ht="14.25">
      <c r="A40" s="55" t="s">
        <v>236</v>
      </c>
      <c r="B40" s="55"/>
      <c r="C40" s="55"/>
      <c r="D40" s="57">
        <f>SUM(D38:D39)</f>
        <v>560852</v>
      </c>
      <c r="E40" s="55" t="s">
        <v>229</v>
      </c>
      <c r="F40" s="58"/>
      <c r="G40" s="58"/>
      <c r="H40" s="58"/>
    </row>
    <row r="41" spans="1:8" ht="14.25">
      <c r="A41" s="55"/>
      <c r="B41" s="55"/>
      <c r="C41" s="55"/>
      <c r="D41" s="55"/>
      <c r="E41" s="55"/>
      <c r="F41" s="58"/>
      <c r="G41" s="58"/>
      <c r="H41" s="58"/>
    </row>
    <row r="42" spans="1:8" ht="14.25">
      <c r="A42" s="55"/>
      <c r="B42" s="55" t="s">
        <v>247</v>
      </c>
      <c r="C42" s="55"/>
      <c r="D42" s="57">
        <v>124883</v>
      </c>
      <c r="E42" s="55" t="s">
        <v>229</v>
      </c>
      <c r="F42" s="58"/>
      <c r="G42" s="58"/>
      <c r="H42" s="58"/>
    </row>
    <row r="43" spans="1:8" ht="14.25">
      <c r="A43" s="58"/>
      <c r="B43" s="58"/>
      <c r="C43" s="58"/>
      <c r="D43" s="58"/>
      <c r="E43" s="58"/>
      <c r="F43" s="58"/>
      <c r="G43" s="58"/>
      <c r="H43" s="58"/>
    </row>
    <row r="44" spans="1:8" ht="14.25">
      <c r="A44" s="58"/>
      <c r="B44" s="58"/>
      <c r="C44" s="58"/>
      <c r="D44" s="58"/>
      <c r="E44" s="58"/>
      <c r="F44" s="58"/>
      <c r="G44" s="58"/>
      <c r="H44" s="58"/>
    </row>
    <row r="45" spans="1:8" ht="14.25">
      <c r="A45" s="58"/>
      <c r="B45" s="58"/>
      <c r="C45" s="58"/>
      <c r="D45" s="58"/>
      <c r="E45" s="58"/>
      <c r="F45" s="58"/>
      <c r="G45" s="58"/>
      <c r="H45" s="58"/>
    </row>
    <row r="46" spans="1:8" ht="14.25">
      <c r="A46" s="58"/>
      <c r="B46" s="58"/>
      <c r="C46" s="58"/>
      <c r="D46" s="58"/>
      <c r="E46" s="58"/>
      <c r="F46" s="58"/>
      <c r="G46" s="58"/>
      <c r="H46" s="58"/>
    </row>
    <row r="47" spans="1:8" ht="14.25">
      <c r="A47" s="58"/>
      <c r="B47" s="58"/>
      <c r="C47" s="58"/>
      <c r="D47" s="58"/>
      <c r="E47" s="58"/>
      <c r="F47" s="58"/>
      <c r="G47" s="58"/>
      <c r="H47" s="58"/>
    </row>
    <row r="48" spans="1:8" ht="14.25">
      <c r="A48" s="58"/>
      <c r="B48" s="58"/>
      <c r="C48" s="58"/>
      <c r="D48" s="58"/>
      <c r="E48" s="58"/>
      <c r="F48" s="58"/>
      <c r="G48" s="58"/>
      <c r="H48" s="58"/>
    </row>
    <row r="49" spans="1:8" ht="14.25">
      <c r="A49" s="58"/>
      <c r="B49" s="58"/>
      <c r="C49" s="58"/>
      <c r="D49" s="58"/>
      <c r="E49" s="58"/>
      <c r="F49" s="58"/>
      <c r="G49" s="58"/>
      <c r="H49" s="58"/>
    </row>
    <row r="50" spans="1:8" ht="14.25">
      <c r="A50" s="58"/>
      <c r="B50" s="58"/>
      <c r="C50" s="58"/>
      <c r="D50" s="58"/>
      <c r="E50" s="58"/>
      <c r="F50" s="58"/>
      <c r="G50" s="58"/>
      <c r="H50" s="58"/>
    </row>
    <row r="51" spans="1:8" ht="14.25">
      <c r="A51" s="58"/>
      <c r="B51" s="58"/>
      <c r="C51" s="58"/>
      <c r="D51" s="58"/>
      <c r="E51" s="58"/>
      <c r="F51" s="58"/>
      <c r="G51" s="58"/>
      <c r="H51" s="58"/>
    </row>
    <row r="52" spans="1:8" ht="14.25">
      <c r="A52" s="58"/>
      <c r="B52" s="58"/>
      <c r="C52" s="58"/>
      <c r="D52" s="58"/>
      <c r="E52" s="58"/>
      <c r="F52" s="58"/>
      <c r="G52" s="58"/>
      <c r="H52" s="58"/>
    </row>
    <row r="53" spans="1:8" ht="14.25">
      <c r="A53" s="58"/>
      <c r="B53" s="58"/>
      <c r="C53" s="58"/>
      <c r="D53" s="58"/>
      <c r="E53" s="58"/>
      <c r="F53" s="58"/>
      <c r="G53" s="58"/>
      <c r="H53" s="58"/>
    </row>
    <row r="54" spans="1:8" ht="14.25">
      <c r="A54" s="58"/>
      <c r="B54" s="58"/>
      <c r="C54" s="58"/>
      <c r="D54" s="58"/>
      <c r="E54" s="58"/>
      <c r="F54" s="58"/>
      <c r="G54" s="58"/>
      <c r="H54" s="58"/>
    </row>
    <row r="55" spans="1:8" ht="14.25">
      <c r="A55" s="58"/>
      <c r="B55" s="58"/>
      <c r="C55" s="58"/>
      <c r="D55" s="58"/>
      <c r="E55" s="58"/>
      <c r="F55" s="58"/>
      <c r="G55" s="58"/>
      <c r="H55" s="58"/>
    </row>
    <row r="56" spans="1:8" ht="14.25">
      <c r="A56" s="58"/>
      <c r="B56" s="58"/>
      <c r="C56" s="58"/>
      <c r="D56" s="58"/>
      <c r="E56" s="58"/>
      <c r="F56" s="58"/>
      <c r="G56" s="58"/>
      <c r="H56" s="58"/>
    </row>
    <row r="57" spans="1:8" ht="14.25">
      <c r="A57" s="58"/>
      <c r="B57" s="58"/>
      <c r="C57" s="58"/>
      <c r="D57" s="58"/>
      <c r="E57" s="58"/>
      <c r="F57" s="58"/>
      <c r="G57" s="58"/>
      <c r="H57" s="58"/>
    </row>
    <row r="58" spans="1:8" ht="14.25">
      <c r="A58" s="58"/>
      <c r="B58" s="58"/>
      <c r="C58" s="58"/>
      <c r="D58" s="58"/>
      <c r="E58" s="58"/>
      <c r="F58" s="58"/>
      <c r="G58" s="58"/>
      <c r="H58" s="58"/>
    </row>
    <row r="59" spans="1:8" ht="14.25">
      <c r="A59" s="58"/>
      <c r="B59" s="58"/>
      <c r="C59" s="58"/>
      <c r="D59" s="58"/>
      <c r="E59" s="58"/>
      <c r="F59" s="58"/>
      <c r="G59" s="58"/>
      <c r="H59" s="58"/>
    </row>
    <row r="60" spans="1:8" ht="14.25">
      <c r="A60" s="58"/>
      <c r="B60" s="58"/>
      <c r="C60" s="58"/>
      <c r="D60" s="58"/>
      <c r="E60" s="58"/>
      <c r="F60" s="58"/>
      <c r="G60" s="58"/>
      <c r="H60" s="58"/>
    </row>
    <row r="61" spans="1:8" ht="14.25">
      <c r="A61" s="58"/>
      <c r="B61" s="58"/>
      <c r="C61" s="58"/>
      <c r="D61" s="58"/>
      <c r="E61" s="58"/>
      <c r="F61" s="58"/>
      <c r="G61" s="58"/>
      <c r="H61" s="58"/>
    </row>
    <row r="62" spans="1:8" ht="14.25">
      <c r="A62" s="58"/>
      <c r="B62" s="58"/>
      <c r="C62" s="58"/>
      <c r="D62" s="58"/>
      <c r="E62" s="58"/>
      <c r="F62" s="58"/>
      <c r="G62" s="58"/>
      <c r="H62" s="58"/>
    </row>
    <row r="63" spans="1:8" ht="14.25">
      <c r="A63" s="58"/>
      <c r="B63" s="58"/>
      <c r="C63" s="58"/>
      <c r="D63" s="58"/>
      <c r="E63" s="58"/>
      <c r="F63" s="58"/>
      <c r="G63" s="58"/>
      <c r="H63" s="58"/>
    </row>
    <row r="64" spans="1:8" ht="14.25">
      <c r="A64" s="58"/>
      <c r="B64" s="58"/>
      <c r="C64" s="58"/>
      <c r="D64" s="58"/>
      <c r="E64" s="58"/>
      <c r="F64" s="58"/>
      <c r="G64" s="58"/>
      <c r="H64" s="58"/>
    </row>
    <row r="65" spans="1:8" ht="14.25">
      <c r="A65" s="58"/>
      <c r="B65" s="58"/>
      <c r="C65" s="58"/>
      <c r="D65" s="58"/>
      <c r="E65" s="58"/>
      <c r="F65" s="58"/>
      <c r="G65" s="58"/>
      <c r="H65" s="58"/>
    </row>
    <row r="66" spans="1:8" ht="14.25">
      <c r="A66" s="58"/>
      <c r="B66" s="58"/>
      <c r="C66" s="58"/>
      <c r="D66" s="58"/>
      <c r="E66" s="58"/>
      <c r="F66" s="58"/>
      <c r="G66" s="58"/>
      <c r="H66" s="58"/>
    </row>
    <row r="67" spans="1:8" ht="14.25">
      <c r="A67" s="58"/>
      <c r="B67" s="58"/>
      <c r="C67" s="58"/>
      <c r="D67" s="58"/>
      <c r="E67" s="58"/>
      <c r="F67" s="58"/>
      <c r="G67" s="58"/>
      <c r="H67" s="58"/>
    </row>
    <row r="68" spans="1:8" ht="14.25">
      <c r="A68" s="58"/>
      <c r="B68" s="58"/>
      <c r="C68" s="58"/>
      <c r="D68" s="58"/>
      <c r="E68" s="58"/>
      <c r="F68" s="58"/>
      <c r="G68" s="58"/>
      <c r="H68" s="58"/>
    </row>
    <row r="69" spans="1:8" ht="14.25">
      <c r="A69" s="58"/>
      <c r="B69" s="58"/>
      <c r="C69" s="58"/>
      <c r="D69" s="58"/>
      <c r="E69" s="58"/>
      <c r="F69" s="58"/>
      <c r="G69" s="58"/>
      <c r="H69" s="58"/>
    </row>
    <row r="70" spans="1:8" ht="14.25">
      <c r="A70" s="58"/>
      <c r="B70" s="58"/>
      <c r="C70" s="58"/>
      <c r="D70" s="58"/>
      <c r="E70" s="58"/>
      <c r="F70" s="58"/>
      <c r="G70" s="58"/>
      <c r="H70" s="58"/>
    </row>
    <row r="71" spans="1:8" ht="14.25">
      <c r="A71" s="58"/>
      <c r="B71" s="58"/>
      <c r="C71" s="58"/>
      <c r="D71" s="58"/>
      <c r="E71" s="58"/>
      <c r="F71" s="58"/>
      <c r="G71" s="58"/>
      <c r="H71" s="58"/>
    </row>
    <row r="72" spans="1:8" ht="14.25">
      <c r="A72" s="58"/>
      <c r="B72" s="58"/>
      <c r="C72" s="58"/>
      <c r="D72" s="58"/>
      <c r="E72" s="58"/>
      <c r="F72" s="58"/>
      <c r="G72" s="58"/>
      <c r="H72" s="58"/>
    </row>
    <row r="73" spans="1:8" ht="14.25">
      <c r="A73" s="58"/>
      <c r="B73" s="58"/>
      <c r="C73" s="58"/>
      <c r="D73" s="58"/>
      <c r="E73" s="58"/>
      <c r="F73" s="58"/>
      <c r="G73" s="58"/>
      <c r="H73" s="58"/>
    </row>
    <row r="74" spans="1:8" ht="14.25">
      <c r="A74" s="58"/>
      <c r="B74" s="58"/>
      <c r="C74" s="58"/>
      <c r="D74" s="58"/>
      <c r="E74" s="58"/>
      <c r="F74" s="58"/>
      <c r="G74" s="58"/>
      <c r="H74" s="58"/>
    </row>
    <row r="75" spans="1:8" ht="14.25">
      <c r="A75" s="58"/>
      <c r="B75" s="58"/>
      <c r="C75" s="58"/>
      <c r="D75" s="58"/>
      <c r="E75" s="58"/>
      <c r="F75" s="58"/>
      <c r="G75" s="58"/>
      <c r="H75" s="58"/>
    </row>
    <row r="76" spans="1:8" ht="14.25">
      <c r="A76" s="58"/>
      <c r="B76" s="58"/>
      <c r="C76" s="58"/>
      <c r="D76" s="58"/>
      <c r="E76" s="58"/>
      <c r="F76" s="58"/>
      <c r="G76" s="58"/>
      <c r="H76" s="58"/>
    </row>
    <row r="77" spans="1:8" ht="14.25">
      <c r="A77" s="58"/>
      <c r="B77" s="58"/>
      <c r="C77" s="58"/>
      <c r="D77" s="58"/>
      <c r="E77" s="58"/>
      <c r="F77" s="58"/>
      <c r="G77" s="58"/>
      <c r="H77" s="58"/>
    </row>
    <row r="78" spans="1:8" ht="14.25">
      <c r="A78" s="58"/>
      <c r="B78" s="58"/>
      <c r="C78" s="58"/>
      <c r="D78" s="58"/>
      <c r="E78" s="58"/>
      <c r="F78" s="58"/>
      <c r="G78" s="58"/>
      <c r="H78" s="58"/>
    </row>
    <row r="79" spans="1:8" ht="14.25">
      <c r="A79" s="58"/>
      <c r="B79" s="58"/>
      <c r="C79" s="58"/>
      <c r="D79" s="58"/>
      <c r="E79" s="58"/>
      <c r="F79" s="58"/>
      <c r="G79" s="58"/>
      <c r="H79" s="58"/>
    </row>
    <row r="80" spans="1:8" ht="14.25">
      <c r="A80" s="58"/>
      <c r="B80" s="58"/>
      <c r="C80" s="58"/>
      <c r="D80" s="58"/>
      <c r="E80" s="58"/>
      <c r="F80" s="58"/>
      <c r="G80" s="58"/>
      <c r="H80" s="58"/>
    </row>
    <row r="81" spans="1:8" ht="14.25">
      <c r="A81" s="58"/>
      <c r="B81" s="58"/>
      <c r="C81" s="58"/>
      <c r="D81" s="58"/>
      <c r="E81" s="58"/>
      <c r="F81" s="58"/>
      <c r="G81" s="58"/>
      <c r="H81" s="58"/>
    </row>
    <row r="82" spans="1:8" ht="14.25">
      <c r="A82" s="58"/>
      <c r="B82" s="58"/>
      <c r="C82" s="58"/>
      <c r="D82" s="58"/>
      <c r="E82" s="58"/>
      <c r="F82" s="58"/>
      <c r="G82" s="58"/>
      <c r="H82" s="58"/>
    </row>
    <row r="83" spans="1:8" ht="14.25">
      <c r="A83" s="58"/>
      <c r="B83" s="58"/>
      <c r="C83" s="58"/>
      <c r="D83" s="58"/>
      <c r="E83" s="58"/>
      <c r="F83" s="58"/>
      <c r="G83" s="58"/>
      <c r="H83" s="58"/>
    </row>
    <row r="84" spans="1:8" ht="14.25">
      <c r="A84" s="58"/>
      <c r="B84" s="58"/>
      <c r="C84" s="58"/>
      <c r="D84" s="58"/>
      <c r="E84" s="58"/>
      <c r="F84" s="58"/>
      <c r="G84" s="58"/>
      <c r="H84" s="58"/>
    </row>
    <row r="85" spans="1:8" ht="14.25">
      <c r="A85" s="58"/>
      <c r="B85" s="58"/>
      <c r="C85" s="58"/>
      <c r="D85" s="58"/>
      <c r="E85" s="58"/>
      <c r="F85" s="58"/>
      <c r="G85" s="58"/>
      <c r="H85" s="58"/>
    </row>
    <row r="86" spans="1:8" ht="14.25">
      <c r="A86" s="58"/>
      <c r="B86" s="58"/>
      <c r="C86" s="58"/>
      <c r="D86" s="58"/>
      <c r="E86" s="58"/>
      <c r="F86" s="58"/>
      <c r="G86" s="58"/>
      <c r="H86" s="58"/>
    </row>
    <row r="87" spans="1:8" ht="14.25">
      <c r="A87" s="58"/>
      <c r="B87" s="58"/>
      <c r="C87" s="58"/>
      <c r="D87" s="58"/>
      <c r="E87" s="58"/>
      <c r="F87" s="58"/>
      <c r="G87" s="58"/>
      <c r="H87" s="58"/>
    </row>
    <row r="88" spans="1:8" ht="14.25">
      <c r="A88" s="58"/>
      <c r="B88" s="58"/>
      <c r="C88" s="58"/>
      <c r="D88" s="58"/>
      <c r="E88" s="58"/>
      <c r="F88" s="58"/>
      <c r="G88" s="58"/>
      <c r="H88" s="58"/>
    </row>
    <row r="89" spans="1:8" ht="14.25">
      <c r="A89" s="58"/>
      <c r="B89" s="58"/>
      <c r="C89" s="58"/>
      <c r="D89" s="58"/>
      <c r="E89" s="58"/>
      <c r="F89" s="58"/>
      <c r="G89" s="58"/>
      <c r="H89" s="58"/>
    </row>
    <row r="90" spans="1:8" ht="14.25">
      <c r="A90" s="58"/>
      <c r="B90" s="58"/>
      <c r="C90" s="58"/>
      <c r="D90" s="58"/>
      <c r="E90" s="58"/>
      <c r="F90" s="58"/>
      <c r="G90" s="58"/>
      <c r="H90" s="58"/>
    </row>
    <row r="91" spans="1:8" ht="14.25">
      <c r="A91" s="58"/>
      <c r="B91" s="58"/>
      <c r="C91" s="58"/>
      <c r="D91" s="58"/>
      <c r="E91" s="58"/>
      <c r="F91" s="58"/>
      <c r="G91" s="58"/>
      <c r="H91" s="58"/>
    </row>
    <row r="92" spans="1:8" ht="14.25">
      <c r="A92" s="58"/>
      <c r="B92" s="58"/>
      <c r="C92" s="58"/>
      <c r="D92" s="58"/>
      <c r="E92" s="58"/>
      <c r="F92" s="58"/>
      <c r="G92" s="58"/>
      <c r="H92" s="58"/>
    </row>
    <row r="93" spans="1:8" ht="14.25">
      <c r="A93" s="58"/>
      <c r="B93" s="58"/>
      <c r="C93" s="58"/>
      <c r="D93" s="58"/>
      <c r="E93" s="58"/>
      <c r="F93" s="58"/>
      <c r="G93" s="58"/>
      <c r="H93" s="58"/>
    </row>
    <row r="94" spans="1:8" ht="14.25">
      <c r="A94" s="58"/>
      <c r="B94" s="58"/>
      <c r="C94" s="58"/>
      <c r="D94" s="58"/>
      <c r="E94" s="58"/>
      <c r="F94" s="58"/>
      <c r="G94" s="58"/>
      <c r="H94" s="58"/>
    </row>
    <row r="95" spans="1:8" ht="14.25">
      <c r="A95" s="58"/>
      <c r="B95" s="58"/>
      <c r="C95" s="58"/>
      <c r="D95" s="58"/>
      <c r="E95" s="58"/>
      <c r="F95" s="58"/>
      <c r="G95" s="58"/>
      <c r="H95" s="58"/>
    </row>
    <row r="96" spans="1:8" ht="14.25">
      <c r="A96" s="58"/>
      <c r="B96" s="58"/>
      <c r="C96" s="58"/>
      <c r="D96" s="58"/>
      <c r="E96" s="58"/>
      <c r="F96" s="58"/>
      <c r="G96" s="58"/>
      <c r="H96" s="58"/>
    </row>
    <row r="97" spans="1:8" ht="14.25">
      <c r="A97" s="58"/>
      <c r="B97" s="58"/>
      <c r="C97" s="58"/>
      <c r="D97" s="58"/>
      <c r="E97" s="58"/>
      <c r="F97" s="58"/>
      <c r="G97" s="58"/>
      <c r="H97" s="58"/>
    </row>
  </sheetData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F29" sqref="F29"/>
    </sheetView>
  </sheetViews>
  <sheetFormatPr defaultRowHeight="12.75"/>
  <cols>
    <col min="1" max="1" width="23.140625" customWidth="1"/>
    <col min="2" max="2" width="19" customWidth="1"/>
    <col min="3" max="3" width="25" bestFit="1" customWidth="1"/>
    <col min="4" max="4" width="19.7109375" customWidth="1"/>
    <col min="6" max="6" width="10.140625" bestFit="1" customWidth="1"/>
  </cols>
  <sheetData>
    <row r="1" spans="1:5" ht="15">
      <c r="A1" s="13" t="s">
        <v>200</v>
      </c>
      <c r="C1" s="14">
        <v>40574</v>
      </c>
      <c r="E1" s="15"/>
    </row>
    <row r="2" spans="1:5">
      <c r="D2" s="16"/>
    </row>
    <row r="4" spans="1:5">
      <c r="A4" s="17" t="s">
        <v>201</v>
      </c>
      <c r="B4" s="18"/>
      <c r="C4" s="19">
        <v>363283266</v>
      </c>
    </row>
    <row r="5" spans="1:5">
      <c r="A5" s="18" t="s">
        <v>202</v>
      </c>
      <c r="C5" s="19">
        <v>30273605.5</v>
      </c>
    </row>
    <row r="6" spans="1:5">
      <c r="A6" s="18" t="s">
        <v>203</v>
      </c>
      <c r="C6" s="19">
        <v>23679848</v>
      </c>
    </row>
    <row r="7" spans="1:5">
      <c r="A7" s="20" t="s">
        <v>204</v>
      </c>
      <c r="B7" s="20"/>
      <c r="C7" s="20">
        <v>363283266</v>
      </c>
    </row>
    <row r="10" spans="1:5" s="21" customFormat="1">
      <c r="A10" s="21" t="s">
        <v>205</v>
      </c>
      <c r="B10" s="22"/>
      <c r="C10" s="22"/>
      <c r="D10" s="23" t="s">
        <v>206</v>
      </c>
    </row>
    <row r="11" spans="1:5" s="21" customFormat="1">
      <c r="B11" s="22"/>
      <c r="C11" s="22"/>
      <c r="D11" s="22"/>
    </row>
    <row r="12" spans="1:5" s="21" customFormat="1"/>
    <row r="13" spans="1:5" s="21" customFormat="1" ht="13.5" thickBot="1">
      <c r="A13" s="24"/>
      <c r="B13" s="24"/>
      <c r="C13" s="24"/>
      <c r="D13" s="24"/>
    </row>
    <row r="14" spans="1:5" ht="13.5" thickBot="1">
      <c r="A14" s="25" t="s">
        <v>207</v>
      </c>
      <c r="B14" s="26" t="s">
        <v>208</v>
      </c>
      <c r="C14" s="26" t="s">
        <v>209</v>
      </c>
      <c r="D14" s="27" t="s">
        <v>210</v>
      </c>
    </row>
    <row r="15" spans="1:5" ht="13.5" thickBot="1">
      <c r="A15" s="25" t="s">
        <v>211</v>
      </c>
      <c r="B15" s="28"/>
      <c r="C15" s="28">
        <f>C7</f>
        <v>363283266</v>
      </c>
      <c r="D15" s="29">
        <f>C15-(B16+B17+B18+B19+B20)</f>
        <v>361478309</v>
      </c>
    </row>
    <row r="16" spans="1:5">
      <c r="A16" s="30" t="s">
        <v>212</v>
      </c>
      <c r="B16" s="31"/>
      <c r="C16" s="31"/>
      <c r="D16" s="32"/>
    </row>
    <row r="17" spans="1:4">
      <c r="A17" s="33" t="s">
        <v>213</v>
      </c>
      <c r="B17" s="34"/>
      <c r="C17" s="34"/>
      <c r="D17" s="35"/>
    </row>
    <row r="18" spans="1:4">
      <c r="A18" s="36" t="s">
        <v>214</v>
      </c>
      <c r="B18" s="37"/>
      <c r="C18" s="37"/>
      <c r="D18" s="38"/>
    </row>
    <row r="19" spans="1:4">
      <c r="A19" s="36" t="s">
        <v>215</v>
      </c>
      <c r="B19" s="37">
        <v>1804957</v>
      </c>
      <c r="C19" s="37"/>
      <c r="D19" s="38"/>
    </row>
    <row r="20" spans="1:4" ht="13.5" thickBot="1">
      <c r="A20" s="36" t="s">
        <v>216</v>
      </c>
      <c r="B20" s="39">
        <v>0</v>
      </c>
      <c r="C20" s="39"/>
      <c r="D20" s="40"/>
    </row>
    <row r="21" spans="1:4" ht="13.5" thickBot="1">
      <c r="A21" s="28" t="s">
        <v>217</v>
      </c>
      <c r="B21" s="41"/>
      <c r="C21" s="41"/>
      <c r="D21" s="29">
        <f>C21-(B22+B23+B24)</f>
        <v>0</v>
      </c>
    </row>
    <row r="22" spans="1:4">
      <c r="A22" s="30" t="s">
        <v>212</v>
      </c>
      <c r="B22" s="31">
        <v>0</v>
      </c>
      <c r="C22" s="31"/>
      <c r="D22" s="32"/>
    </row>
    <row r="23" spans="1:4">
      <c r="A23" s="33" t="s">
        <v>213</v>
      </c>
      <c r="B23" s="34">
        <v>0</v>
      </c>
      <c r="C23" s="34"/>
      <c r="D23" s="35"/>
    </row>
    <row r="24" spans="1:4" ht="13.5" thickBot="1">
      <c r="A24" s="42" t="s">
        <v>214</v>
      </c>
      <c r="B24" s="39"/>
      <c r="C24" s="39"/>
      <c r="D24" s="40"/>
    </row>
    <row r="25" spans="1:4" ht="13.5" thickBot="1">
      <c r="A25" s="43" t="s">
        <v>218</v>
      </c>
      <c r="B25" s="28"/>
      <c r="C25" s="28">
        <v>0</v>
      </c>
      <c r="D25" s="29">
        <f>C25-(B26+B27+B28)</f>
        <v>0</v>
      </c>
    </row>
    <row r="26" spans="1:4">
      <c r="A26" s="30" t="s">
        <v>212</v>
      </c>
      <c r="B26" s="31">
        <v>0</v>
      </c>
      <c r="C26" s="31"/>
      <c r="D26" s="32"/>
    </row>
    <row r="27" spans="1:4">
      <c r="A27" s="33" t="s">
        <v>213</v>
      </c>
      <c r="B27" s="44">
        <v>0</v>
      </c>
      <c r="C27" s="44"/>
      <c r="D27" s="45"/>
    </row>
    <row r="28" spans="1:4" ht="13.5" thickBot="1">
      <c r="A28" s="42" t="s">
        <v>214</v>
      </c>
      <c r="B28" s="39">
        <v>0</v>
      </c>
      <c r="C28" s="39"/>
      <c r="D28" s="40"/>
    </row>
    <row r="29" spans="1:4" ht="13.5" thickBot="1">
      <c r="A29" s="43" t="s">
        <v>219</v>
      </c>
      <c r="B29" s="28"/>
      <c r="C29" s="28">
        <v>34870615</v>
      </c>
      <c r="D29" s="29">
        <f>C29-(B30+B31+B32+B33)</f>
        <v>34870615</v>
      </c>
    </row>
    <row r="30" spans="1:4">
      <c r="A30" s="30" t="s">
        <v>212</v>
      </c>
      <c r="B30" s="31"/>
      <c r="C30" s="31"/>
      <c r="D30" s="32"/>
    </row>
    <row r="31" spans="1:4">
      <c r="A31" s="33" t="s">
        <v>213</v>
      </c>
      <c r="B31" s="34"/>
      <c r="C31" s="34"/>
      <c r="D31" s="35"/>
    </row>
    <row r="32" spans="1:4">
      <c r="A32" s="33" t="s">
        <v>214</v>
      </c>
      <c r="B32" s="34"/>
      <c r="C32" s="34"/>
      <c r="D32" s="35"/>
    </row>
    <row r="33" spans="1:4" ht="13.5" thickBot="1">
      <c r="A33" s="30" t="s">
        <v>220</v>
      </c>
      <c r="B33" s="31"/>
      <c r="C33" s="31"/>
      <c r="D33" s="32"/>
    </row>
    <row r="34" spans="1:4" ht="13.5" thickBot="1">
      <c r="A34" s="43" t="s">
        <v>221</v>
      </c>
      <c r="B34" s="28"/>
      <c r="C34" s="28"/>
      <c r="D34" s="29">
        <f>C34-(B35+B36+B37)</f>
        <v>0</v>
      </c>
    </row>
    <row r="35" spans="1:4">
      <c r="A35" s="30" t="s">
        <v>212</v>
      </c>
      <c r="B35" s="31"/>
      <c r="C35" s="31"/>
      <c r="D35" s="32"/>
    </row>
    <row r="36" spans="1:4">
      <c r="A36" s="33" t="s">
        <v>213</v>
      </c>
      <c r="B36" s="31"/>
      <c r="C36" s="31"/>
      <c r="D36" s="32"/>
    </row>
    <row r="37" spans="1:4">
      <c r="A37" s="33" t="s">
        <v>214</v>
      </c>
      <c r="B37" s="31"/>
      <c r="C37" s="31"/>
      <c r="D37" s="32"/>
    </row>
    <row r="38" spans="1:4" ht="13.5" thickBot="1">
      <c r="A38" s="42" t="s">
        <v>222</v>
      </c>
      <c r="B38" s="39"/>
      <c r="C38" s="39">
        <f>SUM(C15:C37)</f>
        <v>398153881</v>
      </c>
      <c r="D38" s="40">
        <f>SUM(D15:D37)</f>
        <v>396348924</v>
      </c>
    </row>
    <row r="39" spans="1:4" ht="13.5" thickBot="1">
      <c r="C39" s="46"/>
    </row>
    <row r="40" spans="1:4">
      <c r="A40" s="47" t="s">
        <v>223</v>
      </c>
      <c r="B40" s="48"/>
      <c r="C40" s="31"/>
      <c r="D40" s="49"/>
    </row>
    <row r="41" spans="1:4">
      <c r="A41" s="33" t="s">
        <v>224</v>
      </c>
      <c r="B41" s="34">
        <f>SUM(B16:B20)</f>
        <v>1804957</v>
      </c>
      <c r="C41" s="34">
        <f>SUM(C15)</f>
        <v>363283266</v>
      </c>
      <c r="D41" s="32">
        <f>SUM(D15)</f>
        <v>361478309</v>
      </c>
    </row>
    <row r="42" spans="1:4" ht="13.5" thickBot="1">
      <c r="A42" s="42" t="s">
        <v>225</v>
      </c>
      <c r="B42" s="39">
        <f>SUM(B22:B37)</f>
        <v>0</v>
      </c>
      <c r="C42" s="39">
        <f>SUM(C21:C37)</f>
        <v>34870615</v>
      </c>
      <c r="D42" s="40">
        <f>SUM(D21:D37)</f>
        <v>34870615</v>
      </c>
    </row>
    <row r="45" spans="1:4">
      <c r="A45" s="21"/>
      <c r="B45" s="21"/>
      <c r="C45" s="21"/>
      <c r="D45" s="21"/>
    </row>
    <row r="46" spans="1:4">
      <c r="A46" s="21"/>
      <c r="B46" s="21"/>
      <c r="C46" s="21"/>
      <c r="D46" s="21"/>
    </row>
    <row r="47" spans="1:4">
      <c r="A47" s="21"/>
      <c r="B47" s="50"/>
      <c r="C47" s="50"/>
      <c r="D47" s="50"/>
    </row>
    <row r="48" spans="1:4">
      <c r="A48" s="21"/>
      <c r="B48" s="50"/>
      <c r="C48" s="50"/>
      <c r="D48" s="50"/>
    </row>
    <row r="49" spans="1:4">
      <c r="A49" s="21"/>
      <c r="B49" s="50"/>
      <c r="C49" s="50"/>
      <c r="D49" s="50"/>
    </row>
    <row r="50" spans="1:4">
      <c r="A50" s="21"/>
      <c r="B50" s="50"/>
      <c r="C50" s="50"/>
      <c r="D50" s="50"/>
    </row>
    <row r="51" spans="1:4">
      <c r="A51" s="21"/>
      <c r="B51" s="21"/>
      <c r="C51" s="21"/>
      <c r="D51" s="21"/>
    </row>
    <row r="52" spans="1:4">
      <c r="A52" s="21"/>
      <c r="B52" s="21"/>
      <c r="C52" s="21"/>
      <c r="D52" s="21"/>
    </row>
  </sheetData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activeCell="P34" sqref="P34"/>
    </sheetView>
  </sheetViews>
  <sheetFormatPr defaultRowHeight="12.75"/>
  <cols>
    <col min="1" max="1" width="9" bestFit="1" customWidth="1"/>
    <col min="2" max="2" width="6.85546875" customWidth="1"/>
    <col min="3" max="3" width="6.5703125" customWidth="1"/>
    <col min="4" max="9" width="5.7109375" bestFit="1" customWidth="1"/>
    <col min="10" max="10" width="6.5703125" customWidth="1"/>
    <col min="11" max="11" width="6.42578125" customWidth="1"/>
    <col min="12" max="13" width="6.5703125" customWidth="1"/>
  </cols>
  <sheetData>
    <row r="1" spans="1:13" ht="21.75" customHeight="1">
      <c r="A1" s="90" t="s">
        <v>174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>
      <c r="A2" s="94" t="s">
        <v>187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2.75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2.75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12.75" customHeigh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12.75" customHeight="1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ht="12.7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12.7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spans="1:13" ht="12.7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ht="12.7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ht="12.7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ht="12.7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ht="12.7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 ht="12.75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12.75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ht="12.75" customHeight="1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ht="12.75" customHeight="1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ht="12.75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t="12.75" customHeight="1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ht="12.75" customHeight="1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ht="12.75" customHeight="1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ht="12.75" customHeight="1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ht="12.75" customHeight="1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ht="12.75" customHeight="1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ht="12.75" customHeigh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ht="12.75" customHeight="1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ht="12.75" customHeight="1" thickBot="1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ht="13.5" thickBot="1">
      <c r="A28" s="6"/>
      <c r="B28" s="1" t="s">
        <v>177</v>
      </c>
      <c r="C28" s="1" t="s">
        <v>178</v>
      </c>
      <c r="D28" s="1" t="s">
        <v>179</v>
      </c>
      <c r="E28" s="1" t="s">
        <v>180</v>
      </c>
      <c r="F28" s="1" t="s">
        <v>181</v>
      </c>
      <c r="G28" s="1" t="s">
        <v>182</v>
      </c>
      <c r="H28" s="1" t="s">
        <v>183</v>
      </c>
      <c r="I28" s="1" t="s">
        <v>184</v>
      </c>
      <c r="J28" s="1" t="s">
        <v>185</v>
      </c>
      <c r="K28" s="1" t="s">
        <v>103</v>
      </c>
      <c r="L28" s="1" t="s">
        <v>104</v>
      </c>
      <c r="M28" s="1" t="s">
        <v>105</v>
      </c>
    </row>
    <row r="29" spans="1:13" ht="13.5" thickBot="1">
      <c r="A29" s="4" t="s">
        <v>175</v>
      </c>
      <c r="B29" s="3">
        <v>-21357.03585</v>
      </c>
      <c r="C29" s="3">
        <v>-13950.534540000001</v>
      </c>
      <c r="D29" s="3">
        <v>37805.251270000001</v>
      </c>
      <c r="E29" s="3">
        <v>864.72970000002499</v>
      </c>
      <c r="F29" s="3">
        <v>18680.010999999999</v>
      </c>
      <c r="G29" s="3">
        <v>23135.38723</v>
      </c>
      <c r="H29" s="3">
        <v>14003.5355</v>
      </c>
      <c r="I29" s="3">
        <v>3687.75591999997</v>
      </c>
      <c r="J29" s="3">
        <v>-10134.05855</v>
      </c>
      <c r="K29" s="3">
        <v>-20413.413499999999</v>
      </c>
      <c r="L29" s="3">
        <v>3033.2795100000199</v>
      </c>
      <c r="M29" s="3">
        <v>104798.08159</v>
      </c>
    </row>
    <row r="30" spans="1:13" ht="13.5" thickBot="1">
      <c r="A30" s="4" t="s">
        <v>176</v>
      </c>
      <c r="B30" s="3">
        <v>23182.2582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</row>
    <row r="31" spans="1:13">
      <c r="A31" s="95" t="s">
        <v>186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>
      <c r="A32" s="86">
        <v>40640</v>
      </c>
      <c r="B32" s="85"/>
      <c r="C32" s="85"/>
      <c r="D32" s="85"/>
      <c r="E32" s="85"/>
      <c r="F32" s="87"/>
      <c r="G32" s="85"/>
      <c r="H32" s="85"/>
      <c r="I32" s="85"/>
      <c r="J32" s="88">
        <v>0.32215276999999998</v>
      </c>
      <c r="K32" s="85"/>
      <c r="L32" s="85"/>
      <c r="M32" s="85"/>
    </row>
  </sheetData>
  <mergeCells count="7">
    <mergeCell ref="A32:E32"/>
    <mergeCell ref="F32:I32"/>
    <mergeCell ref="J32:M32"/>
    <mergeCell ref="A1:M1"/>
    <mergeCell ref="A2:M2"/>
    <mergeCell ref="A3:M27"/>
    <mergeCell ref="A31:M31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</vt:i4>
      </vt:variant>
    </vt:vector>
  </HeadingPairs>
  <TitlesOfParts>
    <vt:vector size="12" baseType="lpstr">
      <vt:lpstr>Rozbor hospodaření</vt:lpstr>
      <vt:lpstr>Přehled o čerpání nákladů</vt:lpstr>
      <vt:lpstr>Vývojová řada výnosů</vt:lpstr>
      <vt:lpstr>Srovnání měsíčních přím nákladů</vt:lpstr>
      <vt:lpstr>Vývojová řada nákladů</vt:lpstr>
      <vt:lpstr>Přehled o výnosech</vt:lpstr>
      <vt:lpstr>Celková finanční situace FN</vt:lpstr>
      <vt:lpstr>Rozbor investic FRM</vt:lpstr>
      <vt:lpstr>Vývojová řada HV</vt:lpstr>
      <vt:lpstr>Lůžkový fond měsíc</vt:lpstr>
      <vt:lpstr>Náklady na lůžkoden</vt:lpstr>
      <vt:lpstr>'Lůžkový fond měsíc'!Oblast_tisku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2011-04-21T07:26:55Z</cp:lastPrinted>
  <dcterms:created xsi:type="dcterms:W3CDTF">2011-04-07T05:37:39Z</dcterms:created>
  <dcterms:modified xsi:type="dcterms:W3CDTF">2011-04-21T07:27:01Z</dcterms:modified>
</cp:coreProperties>
</file>