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 activeTab="2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G20" i="1"/>
  <c r="E9"/>
  <c r="E8"/>
  <c r="E7"/>
  <c r="E6"/>
  <c r="E5"/>
  <c r="H9"/>
  <c r="H8"/>
  <c r="H7"/>
  <c r="H6"/>
  <c r="H5"/>
  <c r="K9"/>
  <c r="K8"/>
  <c r="K7"/>
  <c r="K6"/>
  <c r="K5"/>
  <c r="N9"/>
  <c r="N8"/>
  <c r="N7"/>
  <c r="N6"/>
  <c r="N5"/>
  <c r="Q9"/>
  <c r="Q8"/>
  <c r="Q7"/>
  <c r="Q6"/>
  <c r="Q5"/>
  <c r="T9"/>
  <c r="T8"/>
  <c r="T7"/>
  <c r="T6"/>
  <c r="T5"/>
  <c r="G6"/>
  <c r="D20"/>
  <c r="D15"/>
  <c r="D14"/>
  <c r="D13"/>
  <c r="D7"/>
  <c r="D16" s="1"/>
  <c r="D6"/>
  <c r="D9" s="1"/>
  <c r="I4" i="6" l="1"/>
  <c r="H20"/>
  <c r="H19"/>
  <c r="H18"/>
  <c r="G20"/>
  <c r="G19"/>
  <c r="G18"/>
  <c r="G12"/>
  <c r="G11"/>
  <c r="G8"/>
  <c r="G7"/>
  <c r="G6"/>
  <c r="G5"/>
  <c r="F4"/>
  <c r="E20"/>
  <c r="E19"/>
  <c r="E18"/>
  <c r="D20"/>
  <c r="D19"/>
  <c r="D18"/>
  <c r="D12"/>
  <c r="D11"/>
  <c r="D8"/>
  <c r="D6"/>
  <c r="D5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Q9"/>
  <c r="P9"/>
  <c r="M9"/>
  <c r="N9" s="1"/>
  <c r="K9"/>
  <c r="J9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C7"/>
  <c r="AB7"/>
  <c r="AB16" s="1"/>
  <c r="Y7"/>
  <c r="Y16" s="1"/>
  <c r="W7"/>
  <c r="V7"/>
  <c r="V16" s="1"/>
  <c r="S7"/>
  <c r="S16" s="1"/>
  <c r="P7"/>
  <c r="P16" s="1"/>
  <c r="M7"/>
  <c r="M16" s="1"/>
  <c r="J7"/>
  <c r="J16" s="1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R4"/>
  <c r="AU4" s="1"/>
  <c r="AK9" i="1"/>
  <c r="AK7"/>
  <c r="AH9"/>
  <c r="AH7"/>
  <c r="AE9"/>
  <c r="AE7"/>
  <c r="AB9"/>
  <c r="AB7"/>
  <c r="Y9"/>
  <c r="Y7"/>
  <c r="V9"/>
  <c r="V7"/>
  <c r="S9"/>
  <c r="S7"/>
  <c r="P9"/>
  <c r="P7"/>
  <c r="M9"/>
  <c r="M7"/>
  <c r="J9"/>
  <c r="J7"/>
  <c r="AQ20"/>
  <c r="AQ19"/>
  <c r="AQ18"/>
  <c r="AP20"/>
  <c r="AP19"/>
  <c r="AP18"/>
  <c r="AP11"/>
  <c r="AP12"/>
  <c r="AR4"/>
  <c r="AP8"/>
  <c r="AP6"/>
  <c r="AP5"/>
  <c r="G9"/>
  <c r="AP9" s="1"/>
  <c r="G7"/>
  <c r="AP7" s="1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L7" s="1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O7" s="1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R7" s="1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F4" i="5" l="1"/>
  <c r="AR6" i="7"/>
  <c r="AR18"/>
  <c r="E20" i="5"/>
  <c r="E19"/>
  <c r="E18"/>
  <c r="AP22" i="7"/>
  <c r="AP24"/>
  <c r="D18" i="5"/>
  <c r="D20"/>
  <c r="D11"/>
  <c r="D6"/>
  <c r="AP26" i="7"/>
  <c r="AP9"/>
  <c r="AQ9" s="1"/>
  <c r="D7" i="6"/>
  <c r="D5" i="5"/>
  <c r="AT24" i="7"/>
  <c r="AT21"/>
  <c r="AT23" s="1"/>
  <c r="AT22"/>
  <c r="AS9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T9"/>
  <c r="AR11"/>
  <c r="AR12"/>
  <c r="AS18"/>
  <c r="AU18" s="1"/>
  <c r="AS19"/>
  <c r="AS20"/>
  <c r="AQ21"/>
  <c r="AQ23" s="1"/>
  <c r="AQ22"/>
  <c r="AQ24"/>
  <c r="AQ5"/>
  <c r="AS5"/>
  <c r="E7"/>
  <c r="I7"/>
  <c r="K7"/>
  <c r="O7"/>
  <c r="Q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15" i="7" l="1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S11"/>
  <c r="AU11" s="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L8" s="1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E23" i="5" l="1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<sst xmlns="http://schemas.openxmlformats.org/spreadsheetml/2006/main" count="326" uniqueCount="64">
  <si>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</si>
  <si>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</si>
  <si>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</si>
  <si>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</si>
  <si>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</si>
  <si>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</si>
  <si>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</si>
  <si>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</si>
  <si>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</si>
  <si>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</si>
  <si>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</si>
  <si>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</si>
  <si>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</si>
  <si>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</si>
  <si>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</si>
  <si>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</si>
  <si>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</si>
  <si>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</si>
  <si>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</si>
  <si>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</si>
  <si>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</si>
  <si>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</si>
  <si>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</si>
  <si>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</si>
  <si>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</si>
  <si>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</si>
  <si>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</si>
  <si>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</si>
  <si>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</si>
  <si>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</si>
  <si>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</si>
  <si>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</si>
  <si>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</si>
  <si>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</si>
  <si>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</si>
  <si>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</si>
  <si>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</si>
  <si>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</si>
  <si>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</si>
  <si>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</si>
  <si>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</si>
  <si>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</si>
  <si>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</si>
  <si>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</si>
  <si>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</si>
  <si>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</si>
  <si>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</si>
  <si>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</si>
  <si>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</si>
  <si>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</si>
  <si>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</si>
  <si>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</si>
  <si>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</si>
  <si>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</si>
  <si>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</si>
  <si>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</si>
  <si>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</si>
  <si>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</si>
  <si>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</si>
  <si>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</si>
  <si>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</si>
  <si>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</si>
  <si>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1 - 1 2015</t>
  </si>
  <si>
    <t xml:space="preserve"> 1 - 1 2014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</si>
</sst>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62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20</v>
      </c>
      <c r="G4" s="22" t="s">
        <v>25</v>
      </c>
      <c r="H4" s="3" t="s">
        <v>26</v>
      </c>
      <c r="I4" s="3">
        <f>+'2015'!AR4</f>
        <v>20</v>
      </c>
      <c r="J4" s="25"/>
    </row>
    <row r="5" spans="2:21">
      <c r="B5" s="10" t="s">
        <v>3</v>
      </c>
      <c r="C5" s="16"/>
      <c r="D5" s="8">
        <f>+'2014'!AP5</f>
        <v>1028.115</v>
      </c>
      <c r="E5" s="54">
        <f>+D5/$D$5</f>
        <v>1</v>
      </c>
      <c r="F5" s="85">
        <f>+D5/F4</f>
        <v>51.405749999999998</v>
      </c>
      <c r="G5" s="13">
        <f>+'2015'!AP5</f>
        <v>2552.6279999999997</v>
      </c>
      <c r="H5" s="54">
        <f>+G5/$G$5</f>
        <v>1</v>
      </c>
      <c r="I5" s="85">
        <f>+G5/I4</f>
        <v>127.63139999999999</v>
      </c>
      <c r="J5" s="77">
        <f t="shared" ref="J5:J24" si="0">+G5/D5</f>
        <v>2.4828234195590957</v>
      </c>
      <c r="K5" s="78">
        <f>+G5-D5</f>
        <v>1524.5129999999997</v>
      </c>
      <c r="L5" s="78">
        <f>+I5-F5</f>
        <v>76.225649999999987</v>
      </c>
      <c r="M5" s="57"/>
    </row>
    <row r="6" spans="2:21">
      <c r="B6" s="7" t="s">
        <v>4</v>
      </c>
      <c r="C6" s="16"/>
      <c r="D6" s="11">
        <f>+'2014'!AP6</f>
        <v>95.856660000000005</v>
      </c>
      <c r="E6" s="55">
        <f>+D6/$D$5</f>
        <v>9.3235348185757433E-2</v>
      </c>
      <c r="F6" s="67">
        <f>+D6/F4</f>
        <v>4.7928329999999999</v>
      </c>
      <c r="G6" s="14">
        <f>+'2015'!AP6</f>
        <v>162.68489</v>
      </c>
      <c r="H6" s="55">
        <f>+G6/$G$5</f>
        <v>6.3732314305100471E-2</v>
      </c>
      <c r="I6" s="67">
        <f>+G6/I4</f>
        <v>8.1342444999999994</v>
      </c>
      <c r="J6" s="79">
        <f t="shared" si="0"/>
        <v>1.6971683553338912</v>
      </c>
      <c r="K6" s="80">
        <f>+G6-D6</f>
        <v>66.828229999999991</v>
      </c>
      <c r="L6" s="80">
        <f>+I6-F6</f>
        <v>3.3414114999999995</v>
      </c>
      <c r="M6" s="57"/>
    </row>
    <row r="7" spans="2:21">
      <c r="B7" s="10" t="s">
        <v>7</v>
      </c>
      <c r="C7" s="16"/>
      <c r="D7" s="8">
        <f>+D5-D6</f>
        <v>932.25833999999998</v>
      </c>
      <c r="E7" s="56">
        <f>+D7/$D$5</f>
        <v>0.90676465181424248</v>
      </c>
      <c r="F7" s="87">
        <f>+F5-F6</f>
        <v>46.612916999999996</v>
      </c>
      <c r="G7" s="8">
        <f>+G5-G6</f>
        <v>2389.9431099999997</v>
      </c>
      <c r="H7" s="56">
        <f>+G7/$G$5</f>
        <v>0.93626768569489949</v>
      </c>
      <c r="I7" s="87">
        <f>+I5-I6</f>
        <v>119.49715549999999</v>
      </c>
      <c r="J7" s="81">
        <f t="shared" si="0"/>
        <v>2.5636060386437518</v>
      </c>
      <c r="K7" s="78">
        <f>+G7-D7</f>
        <v>1457.6847699999998</v>
      </c>
      <c r="L7" s="78">
        <f>+I7-F7</f>
        <v>72.884238499999995</v>
      </c>
      <c r="M7" s="57"/>
    </row>
    <row r="8" spans="2:21">
      <c r="B8" s="7" t="s">
        <v>5</v>
      </c>
      <c r="C8" s="16"/>
      <c r="D8" s="11">
        <f>+'2014'!AP8</f>
        <v>920.12062809999998</v>
      </c>
      <c r="E8" s="55">
        <f>+D8/$D$5</f>
        <v>0.89495885975790646</v>
      </c>
      <c r="F8" s="67">
        <f>+D8/F4</f>
        <v>46.006031405000002</v>
      </c>
      <c r="G8" s="14">
        <f>+'2015'!AP8</f>
        <v>2349.9390000000003</v>
      </c>
      <c r="H8" s="55">
        <f>+G8/$G$5</f>
        <v>0.9205959505262814</v>
      </c>
      <c r="I8" s="67">
        <f>+G8/I4</f>
        <v>117.49695000000001</v>
      </c>
      <c r="J8" s="79">
        <f t="shared" si="0"/>
        <v>2.5539466546386413</v>
      </c>
      <c r="K8" s="80">
        <f>+G8-D8</f>
        <v>1429.8183719000003</v>
      </c>
      <c r="L8" s="80">
        <f>+I8-F8</f>
        <v>71.490918595000011</v>
      </c>
      <c r="M8" s="57"/>
    </row>
    <row r="9" spans="2:21">
      <c r="B9" s="18" t="s">
        <v>13</v>
      </c>
      <c r="C9" s="16"/>
      <c r="D9" s="15">
        <f>+D5-D6-D8</f>
        <v>12.137711899999999</v>
      </c>
      <c r="E9" s="54">
        <f>+D9/$D$5</f>
        <v>1.180579205633611E-2</v>
      </c>
      <c r="F9" s="15">
        <f>+F5-F6-F8</f>
        <v>0.60688559499999428</v>
      </c>
      <c r="G9" s="15">
        <f>+G5-G6-G8</f>
        <v>40.0041099999994</v>
      </c>
      <c r="H9" s="54">
        <f>+G9/$G$5</f>
        <v>1.5671735168618146E-2</v>
      </c>
      <c r="I9" s="15">
        <f>+I5-I6-I8</f>
        <v>2.0002054999999785</v>
      </c>
      <c r="J9" s="81">
        <f t="shared" si="0"/>
        <v>3.2958526557216605</v>
      </c>
      <c r="K9" s="78">
        <f>+G9-D9</f>
        <v>27.866398099999401</v>
      </c>
      <c r="L9" s="78">
        <f>+I9-F9</f>
        <v>1.3933199049999843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28</v>
      </c>
      <c r="E11" s="57"/>
      <c r="F11" s="67">
        <f>+D11/F4</f>
        <v>1.4</v>
      </c>
      <c r="G11" s="28">
        <f>+'2015'!AP11</f>
        <v>56</v>
      </c>
      <c r="H11" s="57"/>
      <c r="I11" s="67">
        <f>+G11/I4</f>
        <v>2.8</v>
      </c>
      <c r="J11" s="79">
        <f t="shared" si="0"/>
        <v>2</v>
      </c>
      <c r="K11" s="80">
        <f t="shared" ref="K11:K16" si="1">+G11-D11</f>
        <v>28</v>
      </c>
      <c r="L11" s="80">
        <f>+I11-F11</f>
        <v>1.4</v>
      </c>
      <c r="M11" s="57"/>
    </row>
    <row r="12" spans="2:21">
      <c r="B12" s="17" t="s">
        <v>14</v>
      </c>
      <c r="C12" s="16"/>
      <c r="D12" s="32">
        <f>+'2014'!AP12</f>
        <v>790.21401400000002</v>
      </c>
      <c r="E12" s="57"/>
      <c r="F12" s="67">
        <f>+D12/F4</f>
        <v>39.510700700000001</v>
      </c>
      <c r="G12" s="14">
        <f>+'2015'!AP12</f>
        <v>1795.7469999999998</v>
      </c>
      <c r="H12" s="57"/>
      <c r="I12" s="67">
        <f>+G12/I4</f>
        <v>89.787349999999989</v>
      </c>
      <c r="J12" s="79">
        <f t="shared" si="0"/>
        <v>2.2724818443931061</v>
      </c>
      <c r="K12" s="80">
        <f t="shared" si="1"/>
        <v>1005.5329859999998</v>
      </c>
      <c r="L12" s="80">
        <f>+I12-F12</f>
        <v>50.276649299999988</v>
      </c>
      <c r="M12" s="57"/>
    </row>
    <row r="13" spans="2:21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0.70348950179971392</v>
      </c>
      <c r="H13" s="57"/>
      <c r="I13" s="33"/>
      <c r="J13" s="77">
        <f t="shared" si="0"/>
        <v>0.91528129889988619</v>
      </c>
      <c r="K13" s="54">
        <f t="shared" si="1"/>
        <v>-6.5115191255051386E-2</v>
      </c>
      <c r="L13" s="57"/>
      <c r="M13" s="57"/>
    </row>
    <row r="14" spans="2:21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45.582642857142851</v>
      </c>
      <c r="H14" s="57"/>
      <c r="I14" s="8"/>
      <c r="J14" s="77">
        <f t="shared" si="0"/>
        <v>1.2414117097795478</v>
      </c>
      <c r="K14" s="78">
        <f t="shared" si="1"/>
        <v>8.8642499999999913</v>
      </c>
      <c r="L14" s="57"/>
      <c r="M14" s="57"/>
    </row>
    <row r="15" spans="2:21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32.066910714285711</v>
      </c>
      <c r="H15" s="57"/>
      <c r="I15" s="8"/>
      <c r="J15" s="77">
        <f t="shared" si="0"/>
        <v>1.136240922196553</v>
      </c>
      <c r="K15" s="78">
        <f t="shared" si="1"/>
        <v>3.8449816428571388</v>
      </c>
      <c r="L15" s="57"/>
      <c r="M15" s="57"/>
    </row>
    <row r="16" spans="2:21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0.75137646268073721</v>
      </c>
      <c r="H16" s="57"/>
      <c r="I16" s="33"/>
      <c r="J16" s="77">
        <f t="shared" si="0"/>
        <v>0.88643957384159477</v>
      </c>
      <c r="K16" s="54">
        <f t="shared" si="1"/>
        <v>-9.6257696322871178E-2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9060</v>
      </c>
      <c r="E18" s="58">
        <f>+'2014'!AQ18</f>
        <v>9060</v>
      </c>
      <c r="F18" s="67">
        <f>+D18/F4</f>
        <v>453</v>
      </c>
      <c r="G18" s="14">
        <f>+'2015'!AP18</f>
        <v>22299</v>
      </c>
      <c r="H18" s="67">
        <f>+'2015'!AQ18</f>
        <v>22299</v>
      </c>
      <c r="I18" s="67">
        <f>+G18/I4</f>
        <v>1114.95</v>
      </c>
      <c r="J18" s="79">
        <f t="shared" si="0"/>
        <v>2.4612582781456953</v>
      </c>
      <c r="K18" s="80">
        <f t="shared" ref="K18:K24" si="2">+G18-D18</f>
        <v>13239</v>
      </c>
      <c r="L18" s="80">
        <f>+I18-F18</f>
        <v>661.95</v>
      </c>
      <c r="M18" s="57"/>
    </row>
    <row r="19" spans="2:13">
      <c r="B19" s="17" t="s">
        <v>16</v>
      </c>
      <c r="C19" s="16"/>
      <c r="D19" s="11">
        <f>+'2014'!AP19</f>
        <v>842.55</v>
      </c>
      <c r="E19" s="59">
        <f>+'2014'!AQ19</f>
        <v>842.55</v>
      </c>
      <c r="F19" s="67">
        <f>+D19/F4</f>
        <v>42.127499999999998</v>
      </c>
      <c r="G19" s="14">
        <f>+'2015'!AP19</f>
        <v>2135.4299999999998</v>
      </c>
      <c r="H19" s="67">
        <f>+'2015'!AQ19</f>
        <v>2135.4299999999998</v>
      </c>
      <c r="I19" s="67">
        <f>+G19/I4</f>
        <v>106.77149999999999</v>
      </c>
      <c r="J19" s="79">
        <f t="shared" si="0"/>
        <v>2.5344846003204555</v>
      </c>
      <c r="K19" s="80">
        <f t="shared" si="2"/>
        <v>1292.8799999999999</v>
      </c>
      <c r="L19" s="80">
        <f>+I19-F19</f>
        <v>64.643999999999991</v>
      </c>
      <c r="M19" s="57"/>
    </row>
    <row r="20" spans="2:13">
      <c r="B20" s="17" t="s">
        <v>27</v>
      </c>
      <c r="C20" s="16"/>
      <c r="D20" s="11">
        <f>+'2014'!AP20</f>
        <v>30.414709999999999</v>
      </c>
      <c r="E20" s="59">
        <f>+'2014'!AQ20</f>
        <v>31.154</v>
      </c>
      <c r="F20" s="67">
        <f>+D20/F4</f>
        <v>1.5207355</v>
      </c>
      <c r="G20" s="14">
        <f>+'2015'!AP20</f>
        <v>63.599400000000003</v>
      </c>
      <c r="H20" s="67">
        <f>+'2015'!AQ20</f>
        <v>63.599410000000006</v>
      </c>
      <c r="I20" s="67">
        <f>+G20/I4</f>
        <v>3.17997</v>
      </c>
      <c r="J20" s="79">
        <f t="shared" si="0"/>
        <v>2.0910736942749084</v>
      </c>
      <c r="K20" s="80">
        <f t="shared" si="2"/>
        <v>33.184690000000003</v>
      </c>
      <c r="L20" s="80">
        <f>+I20-F20</f>
        <v>1.6592344999999999</v>
      </c>
      <c r="M20" s="57"/>
    </row>
    <row r="21" spans="2:13">
      <c r="B21" s="18" t="s">
        <v>18</v>
      </c>
      <c r="C21" s="16"/>
      <c r="D21" s="44">
        <f>+D20/D19*1000</f>
        <v>36.098403655569406</v>
      </c>
      <c r="E21" s="60">
        <f>+E20/E19*1000</f>
        <v>36.975847130734081</v>
      </c>
      <c r="F21" s="60"/>
      <c r="G21" s="44">
        <f>+G20/G19*1000</f>
        <v>29.782947696716825</v>
      </c>
      <c r="H21" s="75">
        <f>+H20/H19*1000</f>
        <v>29.782952379614414</v>
      </c>
      <c r="I21" s="75"/>
      <c r="J21" s="77">
        <f t="shared" si="0"/>
        <v>0.82504888528836073</v>
      </c>
      <c r="K21" s="78">
        <f t="shared" si="2"/>
        <v>-6.3154559588525814</v>
      </c>
      <c r="L21" s="83">
        <f>+H21/E21</f>
        <v>0.80547045411324791</v>
      </c>
      <c r="M21" s="84">
        <f>+H21-E21</f>
        <v>-7.1928947511196668</v>
      </c>
    </row>
    <row r="22" spans="2:13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53">
        <f>+G19/G18</f>
        <v>9.5763487151890217E-2</v>
      </c>
      <c r="H22" s="46">
        <f>+H19/H18</f>
        <v>9.5763487151890217E-2</v>
      </c>
      <c r="I22" s="76"/>
      <c r="J22" s="77">
        <f t="shared" si="0"/>
        <v>1.0297515798422947</v>
      </c>
      <c r="K22" s="78">
        <f t="shared" si="2"/>
        <v>2.7667984101683724E-3</v>
      </c>
      <c r="L22" s="57"/>
      <c r="M22" s="57"/>
    </row>
    <row r="23" spans="2:13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+G20/(G18*G21)*1000*100</f>
        <v>9.5763487151890203</v>
      </c>
      <c r="H23" s="48">
        <f>+H20*1000/(H18*H21)*100</f>
        <v>9.5763487151890203</v>
      </c>
      <c r="I23" s="62"/>
      <c r="J23" s="77">
        <f t="shared" si="0"/>
        <v>1.0297515798422949</v>
      </c>
      <c r="K23" s="78">
        <f t="shared" si="2"/>
        <v>0.27667984101683807</v>
      </c>
      <c r="L23" s="57"/>
      <c r="M23" s="57"/>
    </row>
    <row r="24" spans="2:13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2.8521189290999596</v>
      </c>
      <c r="H24" s="48">
        <f>+H20/H18*1000</f>
        <v>2.8521193775505629</v>
      </c>
      <c r="I24" s="62"/>
      <c r="J24" s="77">
        <f t="shared" si="0"/>
        <v>0.84959539307281362</v>
      </c>
      <c r="K24" s="78">
        <f t="shared" si="2"/>
        <v>-0.50491307973006228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2509.9007857521769</v>
      </c>
      <c r="H26" s="63"/>
      <c r="I26" s="63"/>
      <c r="J26" s="37">
        <f>+G26/D26</f>
        <v>2.4734684155277082</v>
      </c>
      <c r="K26" s="21">
        <f>+G26-D26</f>
        <v>1495.171521373559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2" sqref="B4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55</v>
      </c>
      <c r="E3" s="23" t="s">
        <v>24</v>
      </c>
      <c r="F3" s="3" t="s">
        <v>37</v>
      </c>
      <c r="G3" s="4" t="s">
        <v>54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+'2014'!F4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+'2014'!D5</f>
        <v>1028.115</v>
      </c>
      <c r="E5" s="54">
        <f>+D5/$D$5</f>
        <v>1</v>
      </c>
      <c r="F5" s="85">
        <f>+D5/F4</f>
        <v>102.8115</v>
      </c>
      <c r="G5" s="13">
        <f>+'2015'!D5</f>
        <v>1331.538</v>
      </c>
      <c r="H5" s="54">
        <f>+G5/$G$5</f>
        <v>1</v>
      </c>
      <c r="I5" s="85">
        <f>+G5/I4</f>
        <v>133.15379999999999</v>
      </c>
      <c r="J5" s="77">
        <f t="shared" ref="J5:J24" si="0">+G5/D5</f>
        <v>1.2951255452940575</v>
      </c>
      <c r="K5" s="78">
        <f>+G5-D5</f>
        <v>303.423</v>
      </c>
      <c r="L5" s="78">
        <f>+I5-F5</f>
        <v>30.342299999999994</v>
      </c>
      <c r="M5" s="57"/>
    </row>
    <row r="6" spans="2:21">
      <c r="B6" s="7" t="s">
        <v>4</v>
      </c>
      <c r="C6" s="16"/>
      <c r="D6" s="11">
        <f>+'2014'!D6</f>
        <v>95.856660000000005</v>
      </c>
      <c r="E6" s="55">
        <f>+D6/$D$5</f>
        <v>9.3235348185757433E-2</v>
      </c>
      <c r="F6" s="67">
        <f>+D6/F4</f>
        <v>9.5856659999999998</v>
      </c>
      <c r="G6" s="14">
        <f>+'2015'!D6</f>
        <v>72.849699999999999</v>
      </c>
      <c r="H6" s="55">
        <f>+G6/$G$5</f>
        <v>5.4710943285133429E-2</v>
      </c>
      <c r="I6" s="67">
        <f>+G6/I4</f>
        <v>7.2849699999999995</v>
      </c>
      <c r="J6" s="79">
        <f t="shared" si="0"/>
        <v>0.75998579545750911</v>
      </c>
      <c r="K6" s="80">
        <f>+G6-D6</f>
        <v>-23.006960000000007</v>
      </c>
      <c r="L6" s="80">
        <f>+I6-F6</f>
        <v>-2.3006960000000003</v>
      </c>
      <c r="M6" s="57"/>
    </row>
    <row r="7" spans="2:21">
      <c r="B7" s="10" t="s">
        <v>7</v>
      </c>
      <c r="C7" s="16"/>
      <c r="D7" s="9">
        <f>+'2014'!D7</f>
        <v>932.25833999999998</v>
      </c>
      <c r="E7" s="56">
        <f>+D7/$D$5</f>
        <v>0.90676465181424248</v>
      </c>
      <c r="F7" s="87">
        <f>+F5-F6</f>
        <v>93.225833999999992</v>
      </c>
      <c r="G7" s="8">
        <f>+'2015'!D7</f>
        <v>1258.6883</v>
      </c>
      <c r="H7" s="56">
        <f>+G7/$G$5</f>
        <v>0.94528905671486663</v>
      </c>
      <c r="I7" s="87">
        <f>+I5-I6</f>
        <v>125.86882999999999</v>
      </c>
      <c r="J7" s="81">
        <f t="shared" si="0"/>
        <v>1.3501496806132087</v>
      </c>
      <c r="K7" s="78">
        <f>+G7-D7</f>
        <v>326.42996000000005</v>
      </c>
      <c r="L7" s="78">
        <f>+I7-F7</f>
        <v>32.642995999999997</v>
      </c>
      <c r="M7" s="57"/>
    </row>
    <row r="8" spans="2:21">
      <c r="B8" s="7" t="s">
        <v>5</v>
      </c>
      <c r="C8" s="16"/>
      <c r="D8" s="11">
        <f>+'2014'!D8</f>
        <v>920.12062809999998</v>
      </c>
      <c r="E8" s="55">
        <f>+D8/$D$5</f>
        <v>0.89495885975790646</v>
      </c>
      <c r="F8" s="67">
        <f>+D8/F4</f>
        <v>92.012062810000003</v>
      </c>
      <c r="G8" s="14">
        <f>+'2015'!D8</f>
        <v>1218.44</v>
      </c>
      <c r="H8" s="55">
        <f>+G8/$G$5</f>
        <v>0.91506213115960644</v>
      </c>
      <c r="I8" s="67">
        <f>+G8/I4</f>
        <v>121.84400000000001</v>
      </c>
      <c r="J8" s="79">
        <f t="shared" si="0"/>
        <v>1.3242176762366622</v>
      </c>
      <c r="K8" s="80">
        <f>+G8-D8</f>
        <v>298.31937190000008</v>
      </c>
      <c r="L8" s="80">
        <f>+I8-F8</f>
        <v>29.831937190000005</v>
      </c>
      <c r="M8" s="57"/>
    </row>
    <row r="9" spans="2:21">
      <c r="B9" s="18" t="s">
        <v>13</v>
      </c>
      <c r="C9" s="16"/>
      <c r="D9" s="15">
        <f>+D5-D6-D8</f>
        <v>12.137711899999999</v>
      </c>
      <c r="E9" s="54">
        <f>+D9/$D$5</f>
        <v>1.180579205633611E-2</v>
      </c>
      <c r="F9" s="15">
        <f>+F5-F6-F8</f>
        <v>1.2137711899999886</v>
      </c>
      <c r="G9" s="15">
        <f>+G5-G6-G8</f>
        <v>40.248299999999972</v>
      </c>
      <c r="H9" s="54">
        <f>+G9/$G$5</f>
        <v>3.0226925555260138E-2</v>
      </c>
      <c r="I9" s="15">
        <f>+I5-I6-I8</f>
        <v>4.0248299999999801</v>
      </c>
      <c r="J9" s="81">
        <f t="shared" si="0"/>
        <v>3.3159709450674946</v>
      </c>
      <c r="K9" s="78">
        <f>+G9-D9</f>
        <v>28.110588099999973</v>
      </c>
      <c r="L9" s="78">
        <f>+I9-F9</f>
        <v>2.8110588099999916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+'2014'!D11</f>
        <v>28</v>
      </c>
      <c r="E11" s="57"/>
      <c r="F11" s="67">
        <f>+D11/F4</f>
        <v>2.8</v>
      </c>
      <c r="G11" s="28">
        <f>+'2015'!D11</f>
        <v>28</v>
      </c>
      <c r="H11" s="57"/>
      <c r="I11" s="67">
        <f>+G11/I4</f>
        <v>2.8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+'2014'!D12</f>
        <v>790.21401400000002</v>
      </c>
      <c r="E12" s="57"/>
      <c r="F12" s="67">
        <f>+D12/F4</f>
        <v>79.021401400000002</v>
      </c>
      <c r="G12" s="14">
        <f>+'2015'!D12</f>
        <v>915.19299999999998</v>
      </c>
      <c r="H12" s="57"/>
      <c r="I12" s="67">
        <f>+G12/I4</f>
        <v>91.519300000000001</v>
      </c>
      <c r="J12" s="79">
        <f t="shared" si="0"/>
        <v>1.1581584023894569</v>
      </c>
      <c r="K12" s="80">
        <f t="shared" si="1"/>
        <v>124.97898599999996</v>
      </c>
      <c r="L12" s="80">
        <f>+I12-F12</f>
        <v>12.497898599999999</v>
      </c>
      <c r="M12" s="57"/>
    </row>
    <row r="13" spans="2:21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0.68732022668523163</v>
      </c>
      <c r="H13" s="57"/>
      <c r="I13" s="33"/>
      <c r="J13" s="77">
        <f t="shared" si="0"/>
        <v>0.8942441191108601</v>
      </c>
      <c r="K13" s="54">
        <f t="shared" si="1"/>
        <v>-8.1284466369533681E-2</v>
      </c>
      <c r="L13" s="57"/>
      <c r="M13" s="57"/>
    </row>
    <row r="14" spans="2:21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47.554928571428569</v>
      </c>
      <c r="H14" s="57"/>
      <c r="I14" s="8"/>
      <c r="J14" s="77">
        <f t="shared" si="0"/>
        <v>1.2951255452940573</v>
      </c>
      <c r="K14" s="78">
        <f t="shared" si="1"/>
        <v>10.836535714285709</v>
      </c>
      <c r="L14" s="57"/>
      <c r="M14" s="57"/>
    </row>
    <row r="15" spans="2:21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32.685464285714282</v>
      </c>
      <c r="H15" s="57"/>
      <c r="I15" s="8"/>
      <c r="J15" s="77">
        <f t="shared" si="0"/>
        <v>1.1581584023894569</v>
      </c>
      <c r="K15" s="78">
        <f t="shared" si="1"/>
        <v>4.4635352142857094</v>
      </c>
      <c r="L15" s="57"/>
      <c r="M15" s="57"/>
    </row>
    <row r="16" spans="2:21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0.72710058558580382</v>
      </c>
      <c r="H16" s="57"/>
      <c r="I16" s="33"/>
      <c r="J16" s="77">
        <f t="shared" si="0"/>
        <v>0.85780000471017892</v>
      </c>
      <c r="K16" s="54">
        <f t="shared" si="1"/>
        <v>-0.12053357341780457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+'2014'!D18</f>
        <v>9060</v>
      </c>
      <c r="E18" s="58">
        <f>+'2014'!E18</f>
        <v>9060</v>
      </c>
      <c r="F18" s="67">
        <f>+D18/F4</f>
        <v>906</v>
      </c>
      <c r="G18" s="14">
        <f>+'2015'!D18</f>
        <v>12170</v>
      </c>
      <c r="H18" s="67">
        <f>+'2015'!E18</f>
        <v>12170</v>
      </c>
      <c r="I18" s="67">
        <f>+G18/I4</f>
        <v>1217</v>
      </c>
      <c r="J18" s="79">
        <f t="shared" si="0"/>
        <v>1.3432671081677705</v>
      </c>
      <c r="K18" s="80">
        <f t="shared" ref="K18:K24" si="2">+G18-D18</f>
        <v>3110</v>
      </c>
      <c r="L18" s="80">
        <f>+I18-F18</f>
        <v>311</v>
      </c>
      <c r="M18" s="57"/>
    </row>
    <row r="19" spans="2:13">
      <c r="B19" s="17" t="s">
        <v>16</v>
      </c>
      <c r="C19" s="16"/>
      <c r="D19" s="11">
        <f>+'2014'!D19</f>
        <v>842.55</v>
      </c>
      <c r="E19" s="58">
        <f>+'2014'!E19</f>
        <v>842.55</v>
      </c>
      <c r="F19" s="67">
        <f>+D19/F4</f>
        <v>84.254999999999995</v>
      </c>
      <c r="G19" s="14">
        <f>+'2015'!D19</f>
        <v>1210.5899999999999</v>
      </c>
      <c r="H19" s="67">
        <f>+'2015'!E19</f>
        <v>1210.5899999999999</v>
      </c>
      <c r="I19" s="67">
        <f>+G19/I4</f>
        <v>121.059</v>
      </c>
      <c r="J19" s="79">
        <f t="shared" si="0"/>
        <v>1.4368168061242657</v>
      </c>
      <c r="K19" s="80">
        <f t="shared" si="2"/>
        <v>368.03999999999996</v>
      </c>
      <c r="L19" s="80">
        <f>+I19-F19</f>
        <v>36.804000000000002</v>
      </c>
      <c r="M19" s="57"/>
    </row>
    <row r="20" spans="2:13">
      <c r="B20" s="17" t="s">
        <v>27</v>
      </c>
      <c r="C20" s="16"/>
      <c r="D20" s="11">
        <f>+'2014'!D20</f>
        <v>30.414709999999999</v>
      </c>
      <c r="E20" s="58">
        <f>+'2014'!E20</f>
        <v>31.154</v>
      </c>
      <c r="F20" s="67">
        <f>+D20/F4</f>
        <v>3.041471</v>
      </c>
      <c r="G20" s="14">
        <f>+'2015'!D20</f>
        <v>36.664099999999998</v>
      </c>
      <c r="H20" s="67">
        <f>+'2015'!E20</f>
        <v>36.664090000000002</v>
      </c>
      <c r="I20" s="67">
        <f>+G20/I4</f>
        <v>3.6664099999999999</v>
      </c>
      <c r="J20" s="79">
        <f t="shared" si="0"/>
        <v>1.2054726150602784</v>
      </c>
      <c r="K20" s="80">
        <f t="shared" si="2"/>
        <v>6.2493899999999982</v>
      </c>
      <c r="L20" s="80">
        <f>+I20-F20</f>
        <v>0.62493899999999991</v>
      </c>
      <c r="M20" s="57"/>
    </row>
    <row r="21" spans="2:13">
      <c r="B21" s="18" t="s">
        <v>18</v>
      </c>
      <c r="C21" s="16"/>
      <c r="D21" s="44">
        <f>+D20/D19*1000</f>
        <v>36.098403655569406</v>
      </c>
      <c r="E21" s="60">
        <f>+E20/E19*1000</f>
        <v>36.975847130734081</v>
      </c>
      <c r="F21" s="60"/>
      <c r="G21" s="44">
        <f>+G20/G19*1000</f>
        <v>30.286141468209717</v>
      </c>
      <c r="H21" s="75">
        <f>+H20/H19*1000</f>
        <v>30.286133207774725</v>
      </c>
      <c r="I21" s="60"/>
      <c r="J21" s="77">
        <f t="shared" si="0"/>
        <v>0.83898838733100178</v>
      </c>
      <c r="K21" s="78">
        <f t="shared" si="2"/>
        <v>-5.8122621873596891</v>
      </c>
      <c r="L21" s="83">
        <f>+H21/E21</f>
        <v>0.81907881922740566</v>
      </c>
      <c r="M21" s="84">
        <f>+H21-E21</f>
        <v>-6.6897139229593563</v>
      </c>
    </row>
    <row r="22" spans="2:13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53">
        <f>+G19/G18</f>
        <v>9.9473294987674599E-2</v>
      </c>
      <c r="H22" s="46">
        <f>+H19/H18</f>
        <v>9.9473294987674599E-2</v>
      </c>
      <c r="I22" s="61"/>
      <c r="J22" s="77">
        <f t="shared" si="0"/>
        <v>1.0696434070243095</v>
      </c>
      <c r="K22" s="78">
        <f t="shared" si="2"/>
        <v>6.476606245952754E-3</v>
      </c>
      <c r="L22" s="57"/>
      <c r="M22" s="57"/>
    </row>
    <row r="23" spans="2:13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+G20/(G18*G21)*1000*100</f>
        <v>9.9473294987674592</v>
      </c>
      <c r="H23" s="48">
        <f>+H20*1000/(H18*H21)*100</f>
        <v>9.947329498767461</v>
      </c>
      <c r="I23" s="62"/>
      <c r="J23" s="77">
        <f t="shared" si="0"/>
        <v>1.0696434070243097</v>
      </c>
      <c r="K23" s="78">
        <f t="shared" si="2"/>
        <v>0.64766062459527696</v>
      </c>
      <c r="L23" s="57"/>
      <c r="M23" s="57"/>
    </row>
    <row r="24" spans="2:13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3.0126622843056694</v>
      </c>
      <c r="H24" s="48">
        <f>+H20/H18*1000</f>
        <v>3.0126614626129831</v>
      </c>
      <c r="I24" s="62"/>
      <c r="J24" s="77">
        <f t="shared" si="0"/>
        <v>0.89741839707856386</v>
      </c>
      <c r="K24" s="78">
        <f t="shared" si="2"/>
        <v>-0.34436972452435244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1014.7292643786179</v>
      </c>
      <c r="E26" s="57"/>
      <c r="F26" s="57"/>
      <c r="G26" s="21">
        <f>+G8/(1-G6/G5)</f>
        <v>1288.9602300426563</v>
      </c>
      <c r="H26" s="57"/>
      <c r="I26" s="57"/>
      <c r="J26" s="37">
        <f>+G26/D26</f>
        <v>1.270250376421308</v>
      </c>
      <c r="K26" s="21">
        <f>+G26-D26</f>
        <v>274.23096566403842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0</v>
      </c>
      <c r="M4" s="42"/>
      <c r="N4" s="3" t="s">
        <v>26</v>
      </c>
      <c r="O4" s="3">
        <v>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20</v>
      </c>
      <c r="AS4" s="42">
        <v>1</v>
      </c>
      <c r="AT4" s="3" t="s">
        <v>26</v>
      </c>
      <c r="AU4" s="3">
        <f>+AR4</f>
        <v>20</v>
      </c>
    </row>
    <row r="5" spans="2:47">
      <c r="B5" s="10" t="s">
        <v>3</v>
      </c>
      <c r="C5" s="16"/>
      <c r="D5" s="9">
        <v>1028.115</v>
      </c>
      <c r="E5" s="54" t="e">
        <f>+D5/$S$5</f>
        <v>#DIV/0!</v>
      </c>
      <c r="F5" s="85">
        <f>+D5/F4</f>
        <v>102.8115</v>
      </c>
      <c r="G5" s="9">
        <v>0</v>
      </c>
      <c r="H5" s="54" t="e">
        <f>+G5/$S$5</f>
        <v>#DIV/0!</v>
      </c>
      <c r="I5" s="85">
        <f>+G5/I4</f>
        <v>0</v>
      </c>
      <c r="J5" s="9">
        <v>0</v>
      </c>
      <c r="K5" s="54" t="e">
        <f>+J5/$S$5</f>
        <v>#DIV/0!</v>
      </c>
      <c r="L5" s="85" t="e">
        <f>+J5/L4</f>
        <v>#DIV/0!</v>
      </c>
      <c r="M5" s="9">
        <v>0</v>
      </c>
      <c r="N5" s="54" t="e">
        <f>+M5/$S$5</f>
        <v>#DIV/0!</v>
      </c>
      <c r="O5" s="85" t="e">
        <f>+M5/O4</f>
        <v>#DIV/0!</v>
      </c>
      <c r="P5" s="9">
        <v>0</v>
      </c>
      <c r="Q5" s="54" t="e">
        <f>+P5/$S$5</f>
        <v>#DIV/0!</v>
      </c>
      <c r="R5" s="85" t="e">
        <f>+P5/R4</f>
        <v>#DIV/0!</v>
      </c>
      <c r="S5" s="9">
        <v>0</v>
      </c>
      <c r="T5" s="54" t="e">
        <f>+S5/$S$5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1028.115</v>
      </c>
      <c r="AQ5" s="64">
        <f>+AP5/$AP$5</f>
        <v>1</v>
      </c>
      <c r="AR5" s="85">
        <f>+AP5/AR4</f>
        <v>51.405749999999998</v>
      </c>
      <c r="AS5" s="30">
        <f>+AP5/$AS$4</f>
        <v>1028.115</v>
      </c>
      <c r="AT5" s="57"/>
      <c r="AU5" s="85">
        <f>+AS5/AU4</f>
        <v>51.405749999999998</v>
      </c>
    </row>
    <row r="6" spans="2:47">
      <c r="B6" s="7" t="s">
        <v>4</v>
      </c>
      <c r="C6" s="16"/>
      <c r="D6" s="11">
        <v>95.856660000000005</v>
      </c>
      <c r="E6" s="55" t="e">
        <f>+D6/$S$5</f>
        <v>#DIV/0!</v>
      </c>
      <c r="F6" s="86">
        <f>+D6/F4</f>
        <v>9.5856659999999998</v>
      </c>
      <c r="G6" s="11">
        <v>0</v>
      </c>
      <c r="H6" s="55" t="e">
        <f>+G6/$S$5</f>
        <v>#DIV/0!</v>
      </c>
      <c r="I6" s="86">
        <f>+G6/I4</f>
        <v>0</v>
      </c>
      <c r="J6" s="11">
        <v>0</v>
      </c>
      <c r="K6" s="55" t="e">
        <f>+J6/$S$5</f>
        <v>#DIV/0!</v>
      </c>
      <c r="L6" s="86" t="e">
        <f>+J6/L4</f>
        <v>#DIV/0!</v>
      </c>
      <c r="M6" s="11">
        <v>0</v>
      </c>
      <c r="N6" s="55" t="e">
        <f>+M6/$S$5</f>
        <v>#DIV/0!</v>
      </c>
      <c r="O6" s="86" t="e">
        <f>+M6/O4</f>
        <v>#DIV/0!</v>
      </c>
      <c r="P6" s="11">
        <v>0</v>
      </c>
      <c r="Q6" s="55" t="e">
        <f>+P6/$S$5</f>
        <v>#DIV/0!</v>
      </c>
      <c r="R6" s="86" t="e">
        <f>+P6/R4</f>
        <v>#DIV/0!</v>
      </c>
      <c r="S6" s="11">
        <v>0</v>
      </c>
      <c r="T6" s="55" t="e">
        <f>+S6/$S$5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95.856660000000005</v>
      </c>
      <c r="AQ6" s="65">
        <f>+AP6/$AP$5</f>
        <v>9.3235348185757433E-2</v>
      </c>
      <c r="AR6" s="86">
        <f>+AP6/AR4</f>
        <v>4.7928329999999999</v>
      </c>
      <c r="AS6" s="14">
        <f t="shared" ref="AS6:AS9" si="0">+AP6/$AS$4</f>
        <v>95.856660000000005</v>
      </c>
      <c r="AT6" s="57"/>
      <c r="AU6" s="86">
        <f>+AS6/AU4</f>
        <v>4.7928329999999999</v>
      </c>
    </row>
    <row r="7" spans="2:47">
      <c r="B7" s="10" t="s">
        <v>7</v>
      </c>
      <c r="C7" s="16"/>
      <c r="D7" s="8">
        <f>+D5-D6</f>
        <v>932.25833999999998</v>
      </c>
      <c r="E7" s="56" t="e">
        <f>+D7/$S$5</f>
        <v>#DIV/0!</v>
      </c>
      <c r="F7" s="87">
        <f>+F5-F6</f>
        <v>93.225833999999992</v>
      </c>
      <c r="G7" s="8">
        <f>+G5-G6</f>
        <v>0</v>
      </c>
      <c r="H7" s="56" t="e">
        <f>+G7/$S$5</f>
        <v>#DIV/0!</v>
      </c>
      <c r="I7" s="87">
        <f>+I5-I6</f>
        <v>0</v>
      </c>
      <c r="J7" s="8">
        <f>+J5-J6</f>
        <v>0</v>
      </c>
      <c r="K7" s="56" t="e">
        <f>+J7/$S$5</f>
        <v>#DIV/0!</v>
      </c>
      <c r="L7" s="87" t="e">
        <f>+L5-L6</f>
        <v>#DIV/0!</v>
      </c>
      <c r="M7" s="8">
        <f>+M5-M6</f>
        <v>0</v>
      </c>
      <c r="N7" s="56" t="e">
        <f>+M7/$S$5</f>
        <v>#DIV/0!</v>
      </c>
      <c r="O7" s="87" t="e">
        <f>+O5-O6</f>
        <v>#DIV/0!</v>
      </c>
      <c r="P7" s="8">
        <f>+P5-P6</f>
        <v>0</v>
      </c>
      <c r="Q7" s="56" t="e">
        <f>+P7/$S$5</f>
        <v>#DIV/0!</v>
      </c>
      <c r="R7" s="87" t="e">
        <f>+R5-R6</f>
        <v>#DIV/0!</v>
      </c>
      <c r="S7" s="8">
        <f>+S5-S6</f>
        <v>0</v>
      </c>
      <c r="T7" s="56" t="e">
        <f>+S7/$S$5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932.25833999999998</v>
      </c>
      <c r="AQ7" s="65">
        <f>+AP7/$AP$5</f>
        <v>0.90676465181424248</v>
      </c>
      <c r="AR7" s="87">
        <f>+AR5-AR6</f>
        <v>46.612916999999996</v>
      </c>
      <c r="AS7" s="13">
        <f t="shared" si="0"/>
        <v>932.25833999999998</v>
      </c>
      <c r="AT7" s="57"/>
      <c r="AU7" s="87">
        <f>+AU5-AU6</f>
        <v>46.612916999999996</v>
      </c>
    </row>
    <row r="8" spans="2:47">
      <c r="B8" s="7" t="s">
        <v>5</v>
      </c>
      <c r="C8" s="16"/>
      <c r="D8" s="11">
        <v>920.12062809999998</v>
      </c>
      <c r="E8" s="55" t="e">
        <f>+D8/$S$5</f>
        <v>#DIV/0!</v>
      </c>
      <c r="F8" s="86">
        <f>+D8/F4</f>
        <v>92.012062810000003</v>
      </c>
      <c r="G8" s="11">
        <v>0</v>
      </c>
      <c r="H8" s="55" t="e">
        <f>+G8/$S$5</f>
        <v>#DIV/0!</v>
      </c>
      <c r="I8" s="86">
        <f>+G8/I4</f>
        <v>0</v>
      </c>
      <c r="J8" s="11">
        <v>0</v>
      </c>
      <c r="K8" s="55" t="e">
        <f>+J8/$S$5</f>
        <v>#DIV/0!</v>
      </c>
      <c r="L8" s="86" t="e">
        <f>+J8/L4</f>
        <v>#DIV/0!</v>
      </c>
      <c r="M8" s="11">
        <v>0</v>
      </c>
      <c r="N8" s="55" t="e">
        <f>+M8/$S$5</f>
        <v>#DIV/0!</v>
      </c>
      <c r="O8" s="86" t="e">
        <f>+M8/O4</f>
        <v>#DIV/0!</v>
      </c>
      <c r="P8" s="11">
        <v>0</v>
      </c>
      <c r="Q8" s="55" t="e">
        <f>+P8/$S$5</f>
        <v>#DIV/0!</v>
      </c>
      <c r="R8" s="86" t="e">
        <f>+P8/R4</f>
        <v>#DIV/0!</v>
      </c>
      <c r="S8" s="11">
        <v>0</v>
      </c>
      <c r="T8" s="55" t="e">
        <f>+S8/$S$5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920.12062809999998</v>
      </c>
      <c r="AQ8" s="65">
        <f>+AP8/$AP$5</f>
        <v>0.89495885975790646</v>
      </c>
      <c r="AR8" s="86">
        <f>+AP8/AR4</f>
        <v>46.006031405000002</v>
      </c>
      <c r="AS8" s="14">
        <f t="shared" si="0"/>
        <v>920.12062809999998</v>
      </c>
      <c r="AT8" s="57"/>
      <c r="AU8" s="86">
        <f>+AS8/AU4</f>
        <v>46.006031405000002</v>
      </c>
    </row>
    <row r="9" spans="2:47">
      <c r="B9" s="18" t="s">
        <v>13</v>
      </c>
      <c r="C9" s="16"/>
      <c r="D9" s="15">
        <f>+D5-D6-D8</f>
        <v>12.137711899999999</v>
      </c>
      <c r="E9" s="54" t="e">
        <f>+D9/$S$5</f>
        <v>#DIV/0!</v>
      </c>
      <c r="F9" s="15">
        <f>+F5-F6-F8</f>
        <v>1.2137711899999886</v>
      </c>
      <c r="G9" s="15">
        <f>+G5-G6-G8</f>
        <v>0</v>
      </c>
      <c r="H9" s="54" t="e">
        <f>+G9/$S$5</f>
        <v>#DIV/0!</v>
      </c>
      <c r="I9" s="15">
        <f>+I5-I6-I8</f>
        <v>0</v>
      </c>
      <c r="J9" s="15">
        <f>+J5-J6-J8</f>
        <v>0</v>
      </c>
      <c r="K9" s="54" t="e">
        <f>+J9/$S$5</f>
        <v>#DIV/0!</v>
      </c>
      <c r="L9" s="15" t="e">
        <f>+L5-L6-L8</f>
        <v>#DIV/0!</v>
      </c>
      <c r="M9" s="15">
        <f>+M5-M6-M8</f>
        <v>0</v>
      </c>
      <c r="N9" s="54" t="e">
        <f>+M9/$S$5</f>
        <v>#DIV/0!</v>
      </c>
      <c r="O9" s="15" t="e">
        <f>+O5-O6-O8</f>
        <v>#DIV/0!</v>
      </c>
      <c r="P9" s="15">
        <f>+P5-P6-P8</f>
        <v>0</v>
      </c>
      <c r="Q9" s="54" t="e">
        <f>+P9/$S$5</f>
        <v>#DIV/0!</v>
      </c>
      <c r="R9" s="15" t="e">
        <f>+R5-R6-R8</f>
        <v>#DIV/0!</v>
      </c>
      <c r="S9" s="15">
        <f>+S5-S6-S8</f>
        <v>0</v>
      </c>
      <c r="T9" s="54" t="e">
        <f>+S9/$S$5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12.137711899999999</v>
      </c>
      <c r="AQ9" s="64">
        <f>+AP9/$AP$5</f>
        <v>1.180579205633611E-2</v>
      </c>
      <c r="AR9" s="15">
        <f>+AR5-AR6-AR8</f>
        <v>0.60688559499999428</v>
      </c>
      <c r="AS9" s="29">
        <f t="shared" si="0"/>
        <v>12.137711899999999</v>
      </c>
      <c r="AT9" s="57"/>
      <c r="AU9" s="15">
        <f>+AU5-AU6-AU8</f>
        <v>0.60688559499999428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0</v>
      </c>
      <c r="H11" s="57"/>
      <c r="I11" s="86">
        <f>+G11/I4</f>
        <v>0</v>
      </c>
      <c r="J11" s="32">
        <v>0</v>
      </c>
      <c r="K11" s="57"/>
      <c r="L11" s="86" t="e">
        <f>+J11/L4</f>
        <v>#DIV/0!</v>
      </c>
      <c r="M11" s="32">
        <v>0</v>
      </c>
      <c r="N11" s="57"/>
      <c r="O11" s="86" t="e">
        <f>+M11/O4</f>
        <v>#DIV/0!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(AB11+AE11+AH11+AK11+Y11+V11+S11+P11+M11+J11+G11+D11)/AS4</f>
        <v>28</v>
      </c>
      <c r="AQ11" s="57"/>
      <c r="AR11" s="86">
        <f>+AP11/AR4</f>
        <v>1.4</v>
      </c>
      <c r="AS11" s="28">
        <f>+AP11</f>
        <v>28</v>
      </c>
      <c r="AT11" s="57"/>
      <c r="AU11" s="86">
        <f>+AS11/AU4</f>
        <v>1.4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v>0</v>
      </c>
      <c r="H12" s="57"/>
      <c r="I12" s="86">
        <f>+G12/I4</f>
        <v>0</v>
      </c>
      <c r="J12" s="32">
        <v>0</v>
      </c>
      <c r="K12" s="57"/>
      <c r="L12" s="86" t="e">
        <f>+J12/L4</f>
        <v>#DIV/0!</v>
      </c>
      <c r="M12" s="32">
        <v>0</v>
      </c>
      <c r="N12" s="57"/>
      <c r="O12" s="86" t="e">
        <f>+M12/O4</f>
        <v>#DIV/0!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790.21401400000002</v>
      </c>
      <c r="AQ12" s="57"/>
      <c r="AR12" s="86">
        <f>+AP12/AR4</f>
        <v>39.510700700000001</v>
      </c>
      <c r="AS12" s="14">
        <f t="shared" ref="AS12" si="1">+AP12/$AS$4</f>
        <v>790.21401400000002</v>
      </c>
      <c r="AT12" s="57"/>
      <c r="AU12" s="86">
        <f>+AS12/AU4</f>
        <v>39.510700700000001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 t="e">
        <f>+G12/G5</f>
        <v>#DIV/0!</v>
      </c>
      <c r="H13" s="57"/>
      <c r="I13" s="33"/>
      <c r="J13" s="33" t="e">
        <f>+J12/J5</f>
        <v>#DIV/0!</v>
      </c>
      <c r="K13" s="57"/>
      <c r="L13" s="33"/>
      <c r="M13" s="33" t="e">
        <f>+M12/M5</f>
        <v>#DIV/0!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0.76860469305476531</v>
      </c>
      <c r="AQ13" s="57"/>
      <c r="AR13" s="33"/>
      <c r="AS13" s="35">
        <f>+AS12/AS5</f>
        <v>0.76860469305476531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 t="e">
        <f>+G5/G11</f>
        <v>#DIV/0!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36.718392857142859</v>
      </c>
      <c r="AQ14" s="57"/>
      <c r="AR14" s="8"/>
      <c r="AS14" s="36">
        <f>+AS5/AS11</f>
        <v>36.718392857142859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 t="e">
        <f>+G12/G11</f>
        <v>#DIV/0!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28.221929071428573</v>
      </c>
      <c r="AQ15" s="57"/>
      <c r="AR15" s="8"/>
      <c r="AS15" s="36">
        <f>+AS12/AS11</f>
        <v>28.221929071428573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 t="e">
        <f>+G12/G7</f>
        <v>#DIV/0!</v>
      </c>
      <c r="H16" s="57"/>
      <c r="I16" s="33"/>
      <c r="J16" s="33" t="e">
        <f>+J12/J7</f>
        <v>#DIV/0!</v>
      </c>
      <c r="K16" s="57"/>
      <c r="L16" s="33"/>
      <c r="M16" s="33" t="e">
        <f>+M12/M7</f>
        <v>#DIV/0!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0.84763415900360839</v>
      </c>
      <c r="AQ16" s="57"/>
      <c r="AR16" s="33"/>
      <c r="AS16" s="35">
        <f>+AS12/AS7</f>
        <v>0.84763415900360839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0</v>
      </c>
      <c r="H18" s="11">
        <v>0</v>
      </c>
      <c r="I18" s="67">
        <f>+G18/I4</f>
        <v>0</v>
      </c>
      <c r="J18" s="11">
        <v>0</v>
      </c>
      <c r="K18" s="11">
        <v>0</v>
      </c>
      <c r="L18" s="67" t="e">
        <f>+J18/L4</f>
        <v>#DIV/0!</v>
      </c>
      <c r="M18" s="11">
        <v>0</v>
      </c>
      <c r="N18" s="11">
        <v>0</v>
      </c>
      <c r="O18" s="67" t="e">
        <f>+M18/O4</f>
        <v>#DIV/0!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9060</v>
      </c>
      <c r="AQ18" s="67">
        <f>+T18+AC18+AF18+AI18+AL18+Z18+W18+Q18+N18+K18+H18+E18</f>
        <v>9060</v>
      </c>
      <c r="AR18" s="67">
        <f>+AP18/AR4</f>
        <v>453</v>
      </c>
      <c r="AS18" s="14">
        <f t="shared" ref="AS18:AT20" si="3">+AP18/$AS$4</f>
        <v>9060</v>
      </c>
      <c r="AT18" s="67">
        <f t="shared" si="3"/>
        <v>9060</v>
      </c>
      <c r="AU18" s="67">
        <f>+AS18/AU4</f>
        <v>453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0</v>
      </c>
      <c r="H19" s="11">
        <v>0</v>
      </c>
      <c r="I19" s="67">
        <f>+G19/I4</f>
        <v>0</v>
      </c>
      <c r="J19" s="11">
        <v>0</v>
      </c>
      <c r="K19" s="11">
        <v>0</v>
      </c>
      <c r="L19" s="67" t="e">
        <f>+J19/L4</f>
        <v>#DIV/0!</v>
      </c>
      <c r="M19" s="11">
        <v>0</v>
      </c>
      <c r="N19" s="11">
        <v>0</v>
      </c>
      <c r="O19" s="67" t="e">
        <f>+M19/O4</f>
        <v>#DIV/0!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842.55</v>
      </c>
      <c r="AQ19" s="67">
        <f t="shared" ref="AQ19:AQ20" si="4">+T19+AC19+AF19+AI19+AL19+Z19+W19+Q19+N19+K19+H19+E19</f>
        <v>842.55</v>
      </c>
      <c r="AR19" s="67">
        <f>+AP19/AR4</f>
        <v>42.127499999999998</v>
      </c>
      <c r="AS19" s="14">
        <f t="shared" si="3"/>
        <v>842.55</v>
      </c>
      <c r="AT19" s="67">
        <f t="shared" si="3"/>
        <v>842.55</v>
      </c>
      <c r="AU19" s="67">
        <f>+AS19/AU4</f>
        <v>42.127499999999998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0</v>
      </c>
      <c r="H20" s="59">
        <v>0</v>
      </c>
      <c r="I20" s="67">
        <f>+G20/I4</f>
        <v>0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30.414709999999999</v>
      </c>
      <c r="AQ20" s="67">
        <f t="shared" si="4"/>
        <v>31.154</v>
      </c>
      <c r="AR20" s="67">
        <f>+AP20/AR4</f>
        <v>1.5207355</v>
      </c>
      <c r="AS20" s="14">
        <f t="shared" si="3"/>
        <v>30.414709999999999</v>
      </c>
      <c r="AT20" s="67">
        <f t="shared" si="3"/>
        <v>31.154</v>
      </c>
      <c r="AU20" s="67">
        <f>+AS20/AU4</f>
        <v>1.5207355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 t="e">
        <f t="shared" ref="G21:H21" si="6">+G20/G19*1000</f>
        <v>#DIV/0!</v>
      </c>
      <c r="H21" s="60" t="e">
        <f t="shared" si="6"/>
        <v>#DIV/0!</v>
      </c>
      <c r="I21" s="60"/>
      <c r="J21" s="44" t="e">
        <f t="shared" ref="J21:K21" si="7">+J20/J19*1000</f>
        <v>#DIV/0!</v>
      </c>
      <c r="K21" s="60" t="e">
        <f t="shared" si="7"/>
        <v>#DIV/0!</v>
      </c>
      <c r="L21" s="60"/>
      <c r="M21" s="44" t="e">
        <f t="shared" ref="M21:N21" si="8">+M20/M19*1000</f>
        <v>#DIV/0!</v>
      </c>
      <c r="N21" s="60" t="e">
        <f t="shared" si="8"/>
        <v>#DIV/0!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36.098403655569406</v>
      </c>
      <c r="AQ21" s="68">
        <f>+AQ20/AQ19*1000</f>
        <v>36.975847130734081</v>
      </c>
      <c r="AR21" s="60"/>
      <c r="AS21" s="45">
        <f>+AS20/AS19*1000</f>
        <v>36.098403655569406</v>
      </c>
      <c r="AT21" s="68">
        <f>+AT20/AT19*1000</f>
        <v>36.975847130734081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 t="e">
        <f>+G19/G18</f>
        <v>#DIV/0!</v>
      </c>
      <c r="H22" s="46" t="e">
        <f>+H19/H18</f>
        <v>#DIV/0!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9.2996688741721845E-2</v>
      </c>
      <c r="AQ22" s="47">
        <f>+AQ19/AQ18</f>
        <v>9.2996688741721845E-2</v>
      </c>
      <c r="AR22" s="61"/>
      <c r="AS22" s="47">
        <f>+AS19/AS18</f>
        <v>9.2996688741721845E-2</v>
      </c>
      <c r="AT22" s="47">
        <f>+AT19/AT18</f>
        <v>9.2996688741721845E-2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 t="e">
        <f>+G20*1000/(G18*G21)*100</f>
        <v>#DIV/0!</v>
      </c>
      <c r="H23" s="48" t="e">
        <f>+H20*1000/(H18*H21)*100</f>
        <v>#DIV/0!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9.2996688741721822</v>
      </c>
      <c r="AQ23" s="49">
        <f>+AQ20/(AQ18*AQ21)*1000*100</f>
        <v>9.299668874172184</v>
      </c>
      <c r="AR23" s="62"/>
      <c r="AS23" s="49">
        <f>+AS20/(AS18*AS21)*1000*100</f>
        <v>9.2996688741721822</v>
      </c>
      <c r="AT23" s="49">
        <f>+AT20/(AT18*AT21)*1000*100</f>
        <v>9.299668874172184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 t="e">
        <f>+G20/G18*1000</f>
        <v>#DIV/0!</v>
      </c>
      <c r="H24" s="48" t="e">
        <f>+H20/H18*1000</f>
        <v>#DIV/0!</v>
      </c>
      <c r="I24" s="62"/>
      <c r="J24" s="48" t="e">
        <f>+J20/J18*1000</f>
        <v>#DIV/0!</v>
      </c>
      <c r="K24" s="48" t="e">
        <f>+K20/K18*1000</f>
        <v>#DIV/0!</v>
      </c>
      <c r="L24" s="62"/>
      <c r="M24" s="48" t="e">
        <f>+M20/M18*1000</f>
        <v>#DIV/0!</v>
      </c>
      <c r="N24" s="48" t="e">
        <f>+N20/N18*1000</f>
        <v>#DIV/0!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3.3570320088300218</v>
      </c>
      <c r="AQ24" s="48">
        <f>+AQ20/AQ18*1000</f>
        <v>3.4386313465783664</v>
      </c>
      <c r="AR24" s="62"/>
      <c r="AS24" s="48">
        <f>+AS20/AS18*1000</f>
        <v>3.3570320088300218</v>
      </c>
      <c r="AT24" s="48">
        <f>+AT20/AT18*1000</f>
        <v>3.4386313465783664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 t="e">
        <f>+G8/(1-G6/G5)</f>
        <v>#DIV/0!</v>
      </c>
      <c r="H26" s="63"/>
      <c r="I26" s="63"/>
      <c r="J26" s="21" t="e">
        <f>+J8/(1-J6/J5)</f>
        <v>#DIV/0!</v>
      </c>
      <c r="K26" s="63"/>
      <c r="L26" s="63"/>
      <c r="M26" s="21" t="e">
        <f>+M8/(1-M6/M5)</f>
        <v>#DIV/0!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1014.7292643786179</v>
      </c>
      <c r="AQ26" s="71"/>
      <c r="AR26" s="71"/>
      <c r="AS26" s="31">
        <f>+AS8/(1-AS6/AS5)</f>
        <v>1014.7292643786179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0</v>
      </c>
      <c r="M4" s="42"/>
      <c r="N4" s="3" t="s">
        <v>26</v>
      </c>
      <c r="O4" s="3">
        <v>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20</v>
      </c>
      <c r="AS4" s="42">
        <v>1</v>
      </c>
      <c r="AT4" s="3" t="s">
        <v>26</v>
      </c>
      <c r="AU4" s="3">
        <f>+AR4</f>
        <v>20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0</v>
      </c>
      <c r="K5" s="54" t="e">
        <f>+J5/J5</f>
        <v>#DIV/0!</v>
      </c>
      <c r="L5" s="85" t="e">
        <f>+J5/L4</f>
        <v>#DIV/0!</v>
      </c>
      <c r="M5" s="9">
        <v>0</v>
      </c>
      <c r="N5" s="54" t="e">
        <f>+M5/M5</f>
        <v>#DIV/0!</v>
      </c>
      <c r="O5" s="85" t="e">
        <f>+M5/O4</f>
        <v>#DIV/0!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2552.6279999999997</v>
      </c>
      <c r="AQ5" s="64">
        <f>+AP5/$AP$5</f>
        <v>1</v>
      </c>
      <c r="AR5" s="85">
        <f>+AP5/AR4</f>
        <v>127.63139999999999</v>
      </c>
      <c r="AS5" s="30">
        <f>+AP5/$AS$4</f>
        <v>2552.6279999999997</v>
      </c>
      <c r="AT5" s="57"/>
      <c r="AU5" s="85">
        <f>+AS5/AU4</f>
        <v>127.63139999999999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v>0</v>
      </c>
      <c r="K6" s="55" t="e">
        <f>+J6/J5</f>
        <v>#DIV/0!</v>
      </c>
      <c r="L6" s="86" t="e">
        <f>+J6/L4</f>
        <v>#DIV/0!</v>
      </c>
      <c r="M6" s="11">
        <v>0</v>
      </c>
      <c r="N6" s="55" t="e">
        <f>+M6/M5</f>
        <v>#DIV/0!</v>
      </c>
      <c r="O6" s="86" t="e">
        <f>+M6/O4</f>
        <v>#DIV/0!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162.68489</v>
      </c>
      <c r="AQ6" s="65">
        <f>+AP6/$AP$5</f>
        <v>6.3732314305100471E-2</v>
      </c>
      <c r="AR6" s="86">
        <f>+AP6/AR4</f>
        <v>8.1342444999999994</v>
      </c>
      <c r="AS6" s="14">
        <f t="shared" ref="AS6:AS9" si="0">+AP6/$AS$4</f>
        <v>162.68489</v>
      </c>
      <c r="AT6" s="57"/>
      <c r="AU6" s="86">
        <f>+AS6/AU4</f>
        <v>8.1342444999999994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0</v>
      </c>
      <c r="K7" s="56" t="e">
        <f>+J7/J5</f>
        <v>#DIV/0!</v>
      </c>
      <c r="L7" s="87" t="e">
        <f>+L5-L6</f>
        <v>#DIV/0!</v>
      </c>
      <c r="M7" s="8">
        <f>+M5-M6</f>
        <v>0</v>
      </c>
      <c r="N7" s="56" t="e">
        <f>+M7/M5</f>
        <v>#DIV/0!</v>
      </c>
      <c r="O7" s="87" t="e">
        <f>+O5-O6</f>
        <v>#DIV/0!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2389.9431100000002</v>
      </c>
      <c r="AQ7" s="65">
        <f>+AP7/$AP$5</f>
        <v>0.93626768569489971</v>
      </c>
      <c r="AR7" s="87">
        <f>+AR5-AR6</f>
        <v>119.49715549999999</v>
      </c>
      <c r="AS7" s="13">
        <f t="shared" si="0"/>
        <v>2389.9431100000002</v>
      </c>
      <c r="AT7" s="57"/>
      <c r="AU7" s="87">
        <f>+AU5-AU6</f>
        <v>119.49715549999999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0</v>
      </c>
      <c r="K8" s="55" t="e">
        <f>+J8/J5</f>
        <v>#DIV/0!</v>
      </c>
      <c r="L8" s="86" t="e">
        <f>+J8/L4</f>
        <v>#DIV/0!</v>
      </c>
      <c r="M8" s="11">
        <v>0</v>
      </c>
      <c r="N8" s="55" t="e">
        <f>+M8/M5</f>
        <v>#DIV/0!</v>
      </c>
      <c r="O8" s="86" t="e">
        <f>+M8/O4</f>
        <v>#DIV/0!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2349.9390000000003</v>
      </c>
      <c r="AQ8" s="65">
        <f>+AP8/$AP$5</f>
        <v>0.9205959505262814</v>
      </c>
      <c r="AR8" s="86">
        <f>+AP8/AR4</f>
        <v>117.49695000000001</v>
      </c>
      <c r="AS8" s="14">
        <f t="shared" si="0"/>
        <v>2349.9390000000003</v>
      </c>
      <c r="AT8" s="57"/>
      <c r="AU8" s="86">
        <f>+AS8/AU4</f>
        <v>117.49695000000001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0</v>
      </c>
      <c r="K9" s="54" t="e">
        <f>+J9/J5</f>
        <v>#DIV/0!</v>
      </c>
      <c r="L9" s="15" t="e">
        <f>+L5-L6-L8</f>
        <v>#DIV/0!</v>
      </c>
      <c r="M9" s="15">
        <f>+M5-M6-M8</f>
        <v>0</v>
      </c>
      <c r="N9" s="54" t="e">
        <f>+M9/M5</f>
        <v>#DIV/0!</v>
      </c>
      <c r="O9" s="15" t="e">
        <f>+O5-O6-O8</f>
        <v>#DIV/0!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40.004109999999855</v>
      </c>
      <c r="AQ9" s="64">
        <f>+AP9/$AP$5</f>
        <v>1.5671735168618327E-2</v>
      </c>
      <c r="AR9" s="15">
        <f>+AR5-AR6-AR8</f>
        <v>2.0002054999999785</v>
      </c>
      <c r="AS9" s="29">
        <f t="shared" si="0"/>
        <v>40.004109999999855</v>
      </c>
      <c r="AT9" s="57"/>
      <c r="AU9" s="15">
        <f>+AU5-AU6-AU8</f>
        <v>2.0002054999999785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0</v>
      </c>
      <c r="K11" s="57"/>
      <c r="L11" s="86" t="e">
        <f>+J11/L4</f>
        <v>#DIV/0!</v>
      </c>
      <c r="M11" s="32">
        <v>0</v>
      </c>
      <c r="N11" s="57"/>
      <c r="O11" s="86" t="e">
        <f>+M11/O4</f>
        <v>#DIV/0!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(AB11+AE11+AH11+AK11+Y11+V11+S11+P11+M11+J11+G11+D11)/AS4</f>
        <v>56</v>
      </c>
      <c r="AQ11" s="57"/>
      <c r="AR11" s="86">
        <f>+AP11/AR4</f>
        <v>2.8</v>
      </c>
      <c r="AS11" s="28">
        <f>+AP11</f>
        <v>56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0</v>
      </c>
      <c r="K12" s="57"/>
      <c r="L12" s="86" t="e">
        <f>+J12/L4</f>
        <v>#DIV/0!</v>
      </c>
      <c r="M12" s="32">
        <v>0</v>
      </c>
      <c r="N12" s="57"/>
      <c r="O12" s="86" t="e">
        <f>+M12/O4</f>
        <v>#DIV/0!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1795.7469999999998</v>
      </c>
      <c r="AQ12" s="57"/>
      <c r="AR12" s="86">
        <f>+AP12/AR4</f>
        <v>89.787349999999989</v>
      </c>
      <c r="AS12" s="14">
        <f t="shared" ref="AS12" si="1">+AP12/$AS$4</f>
        <v>1795.7469999999998</v>
      </c>
      <c r="AT12" s="57"/>
      <c r="AU12" s="86">
        <f>+AS12/AU4</f>
        <v>89.787349999999989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 t="e">
        <f>+J12/J5</f>
        <v>#DIV/0!</v>
      </c>
      <c r="K13" s="57"/>
      <c r="L13" s="33"/>
      <c r="M13" s="33" t="e">
        <f>+M12/M5</f>
        <v>#DIV/0!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0.70348950179971392</v>
      </c>
      <c r="AQ13" s="57"/>
      <c r="AR13" s="33"/>
      <c r="AS13" s="35">
        <f>+AS12/AS5</f>
        <v>0.70348950179971392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 t="e">
        <f>+J5/J11</f>
        <v>#DIV/0!</v>
      </c>
      <c r="K14" s="57"/>
      <c r="L14" s="8"/>
      <c r="M14" s="8" t="e">
        <f>+M5/M11</f>
        <v>#DIV/0!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45.582642857142851</v>
      </c>
      <c r="AQ14" s="57"/>
      <c r="AR14" s="8"/>
      <c r="AS14" s="36">
        <f>+AS5/AS11</f>
        <v>45.582642857142851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 t="e">
        <f>+J12/J11</f>
        <v>#DIV/0!</v>
      </c>
      <c r="K15" s="57"/>
      <c r="L15" s="8"/>
      <c r="M15" s="8" t="e">
        <f>+M12/M11</f>
        <v>#DIV/0!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32.066910714285711</v>
      </c>
      <c r="AQ15" s="57"/>
      <c r="AR15" s="8"/>
      <c r="AS15" s="36">
        <f>+AS12/AS11</f>
        <v>32.066910714285711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 t="e">
        <f>+J12/J7</f>
        <v>#DIV/0!</v>
      </c>
      <c r="K16" s="57"/>
      <c r="L16" s="33"/>
      <c r="M16" s="33" t="e">
        <f>+M12/M7</f>
        <v>#DIV/0!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0.7513764626807371</v>
      </c>
      <c r="AQ16" s="57"/>
      <c r="AR16" s="33"/>
      <c r="AS16" s="35">
        <f>+AS12/AS7</f>
        <v>0.7513764626807371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0</v>
      </c>
      <c r="K18" s="11">
        <v>0</v>
      </c>
      <c r="L18" s="67" t="e">
        <f>+J18/L4</f>
        <v>#DIV/0!</v>
      </c>
      <c r="M18" s="11">
        <v>0</v>
      </c>
      <c r="N18" s="11">
        <v>0</v>
      </c>
      <c r="O18" s="67" t="e">
        <f>+M18/O4</f>
        <v>#DIV/0!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22299</v>
      </c>
      <c r="AQ18" s="67">
        <f>+T18+AC18+AF18+AI18+AL18+Z18+W18+Q18+N18+K18+H18+E18</f>
        <v>22299</v>
      </c>
      <c r="AR18" s="67">
        <f>+AP18/AR4</f>
        <v>1114.95</v>
      </c>
      <c r="AS18" s="14">
        <f t="shared" ref="AS18:AT20" si="3">+AP18/$AS$4</f>
        <v>22299</v>
      </c>
      <c r="AT18" s="67">
        <f t="shared" si="3"/>
        <v>22299</v>
      </c>
      <c r="AU18" s="67">
        <f>+AS18/AU4</f>
        <v>1114.95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0</v>
      </c>
      <c r="K19" s="11">
        <v>0</v>
      </c>
      <c r="L19" s="67" t="e">
        <f>+J19/L4</f>
        <v>#DIV/0!</v>
      </c>
      <c r="M19" s="11">
        <v>0</v>
      </c>
      <c r="N19" s="11">
        <v>0</v>
      </c>
      <c r="O19" s="67" t="e">
        <f>+M19/O4</f>
        <v>#DIV/0!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2135.4299999999998</v>
      </c>
      <c r="AQ19" s="67">
        <f t="shared" ref="AQ19:AQ20" si="4">+T19+AC19+AF19+AI19+AL19+Z19+W19+Q19+N19+K19+H19+E19</f>
        <v>2135.4299999999998</v>
      </c>
      <c r="AR19" s="67">
        <f>+AP19/AR4</f>
        <v>106.77149999999999</v>
      </c>
      <c r="AS19" s="14">
        <f t="shared" si="3"/>
        <v>2135.4299999999998</v>
      </c>
      <c r="AT19" s="67">
        <f t="shared" si="3"/>
        <v>2135.4299999999998</v>
      </c>
      <c r="AU19" s="67">
        <f>+AS19/AU4</f>
        <v>106.77149999999999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v>0</v>
      </c>
      <c r="K20" s="59">
        <v>0</v>
      </c>
      <c r="L20" s="67" t="e">
        <f>+J20/L4</f>
        <v>#DIV/0!</v>
      </c>
      <c r="M20" s="11">
        <v>0</v>
      </c>
      <c r="N20" s="59">
        <v>0</v>
      </c>
      <c r="O20" s="67" t="e">
        <f>+M20/O4</f>
        <v>#DIV/0!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63.599400000000003</v>
      </c>
      <c r="AQ20" s="67">
        <f t="shared" si="4"/>
        <v>63.599410000000006</v>
      </c>
      <c r="AR20" s="67">
        <f>+AP20/AR4</f>
        <v>3.17997</v>
      </c>
      <c r="AS20" s="14">
        <f t="shared" si="3"/>
        <v>63.599400000000003</v>
      </c>
      <c r="AT20" s="67">
        <f t="shared" si="3"/>
        <v>63.599410000000006</v>
      </c>
      <c r="AU20" s="67">
        <f>+AS20/AU4</f>
        <v>3.17997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 t="e">
        <f t="shared" ref="J21:K21" si="7">+J20/J19*1000</f>
        <v>#DIV/0!</v>
      </c>
      <c r="K21" s="60" t="e">
        <f t="shared" si="7"/>
        <v>#DIV/0!</v>
      </c>
      <c r="L21" s="60"/>
      <c r="M21" s="44" t="e">
        <f t="shared" ref="M21:N21" si="8">+M20/M19*1000</f>
        <v>#DIV/0!</v>
      </c>
      <c r="N21" s="60" t="e">
        <f t="shared" si="8"/>
        <v>#DIV/0!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29.782947696716825</v>
      </c>
      <c r="AQ21" s="68">
        <f>+AQ20/AQ19*1000</f>
        <v>29.782952379614414</v>
      </c>
      <c r="AR21" s="60"/>
      <c r="AS21" s="45">
        <f>+AS20/AS19*1000</f>
        <v>29.782947696716825</v>
      </c>
      <c r="AT21" s="68">
        <f>+AT20/AT19*1000</f>
        <v>29.782952379614414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 t="e">
        <f>+J19/J18</f>
        <v>#DIV/0!</v>
      </c>
      <c r="K22" s="46" t="e">
        <f>+K19/K18</f>
        <v>#DIV/0!</v>
      </c>
      <c r="L22" s="61"/>
      <c r="M22" s="46" t="e">
        <f>+M19/M18</f>
        <v>#DIV/0!</v>
      </c>
      <c r="N22" s="46" t="e">
        <f>+N19/N18</f>
        <v>#DIV/0!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9.5763487151890217E-2</v>
      </c>
      <c r="AQ22" s="47">
        <f>+AQ19/AQ18</f>
        <v>9.5763487151890217E-2</v>
      </c>
      <c r="AR22" s="61"/>
      <c r="AS22" s="47">
        <f>+AS19/AS18</f>
        <v>9.5763487151890217E-2</v>
      </c>
      <c r="AT22" s="47">
        <f>+AT19/AT18</f>
        <v>9.5763487151890217E-2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 t="e">
        <f>+J20*1000/(J18*J21)*100</f>
        <v>#DIV/0!</v>
      </c>
      <c r="K23" s="48" t="e">
        <f>+K20*1000/(K18*K21)*100</f>
        <v>#DIV/0!</v>
      </c>
      <c r="L23" s="62"/>
      <c r="M23" s="48" t="e">
        <f>+M20*1000/(M18*M21)*100</f>
        <v>#DIV/0!</v>
      </c>
      <c r="N23" s="48" t="e">
        <f>+N20*1000/(N18*N21)*100</f>
        <v>#DIV/0!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9.5763487151890203</v>
      </c>
      <c r="AQ23" s="49">
        <f>+AQ20/(AQ18*AQ21)*1000*100</f>
        <v>9.5763487151890203</v>
      </c>
      <c r="AR23" s="62"/>
      <c r="AS23" s="49">
        <f>+AS20/(AS18*AS21)*1000*100</f>
        <v>9.5763487151890203</v>
      </c>
      <c r="AT23" s="49">
        <f>+AT20/(AT18*AT21)*1000*100</f>
        <v>9.5763487151890203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 t="e">
        <f>+J20/J18*1000</f>
        <v>#DIV/0!</v>
      </c>
      <c r="K24" s="48" t="e">
        <f>+K20/K18*1000</f>
        <v>#DIV/0!</v>
      </c>
      <c r="L24" s="62"/>
      <c r="M24" s="48" t="e">
        <f>+M20/M18*1000</f>
        <v>#DIV/0!</v>
      </c>
      <c r="N24" s="48" t="e">
        <f>+N20/N18*1000</f>
        <v>#DIV/0!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2.8521189290999596</v>
      </c>
      <c r="AQ24" s="48">
        <f>+AQ20/AQ18*1000</f>
        <v>2.8521193775505629</v>
      </c>
      <c r="AR24" s="62"/>
      <c r="AS24" s="48">
        <f>+AS20/AS18*1000</f>
        <v>2.8521189290999596</v>
      </c>
      <c r="AT24" s="48">
        <f>+AT20/AT18*1000</f>
        <v>2.8521193775505629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 t="e">
        <f>+J8/(1-J6/J5)</f>
        <v>#DIV/0!</v>
      </c>
      <c r="K26" s="63"/>
      <c r="L26" s="63"/>
      <c r="M26" s="21" t="e">
        <f>+M8/(1-M6/M5)</f>
        <v>#DIV/0!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2509.9007857521769</v>
      </c>
      <c r="AQ26" s="71"/>
      <c r="AR26" s="71"/>
      <c r="AS26" s="31">
        <f>+AS8/(1-AS6/AS5)</f>
        <v>2509.9007857521769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2014-12-09T07:22:27Z</cp:lastPrinted>
  <dcterms:created xsi:type="dcterms:W3CDTF">2014-10-14T11:21:48Z</dcterms:created>
  <dcterms:modified xsi:type="dcterms:W3CDTF">2015-03-18T10:18:10Z</dcterms:modified>
</cp:coreProperties>
</file>