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J8" i="7"/>
  <c r="J6"/>
  <c r="J20" i="1"/>
  <c r="J6"/>
  <c r="H20" i="6" l="1"/>
  <c r="H19"/>
  <c r="H18"/>
  <c r="G20"/>
  <c r="G19"/>
  <c r="G18"/>
  <c r="G12"/>
  <c r="G11"/>
  <c r="G8"/>
  <c r="G6"/>
  <c r="G5"/>
  <c r="E20"/>
  <c r="E19"/>
  <c r="E18"/>
  <c r="D18"/>
  <c r="D12"/>
  <c r="D11"/>
  <c r="D8"/>
  <c r="D20"/>
  <c r="D19"/>
  <c r="D6"/>
  <c r="D5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8"/>
  <c r="K6"/>
  <c r="K5"/>
  <c r="N9"/>
  <c r="N8"/>
  <c r="N7"/>
  <c r="N6"/>
  <c r="N5"/>
  <c r="Q9"/>
  <c r="Q8"/>
  <c r="Q7"/>
  <c r="Q6"/>
  <c r="Q5"/>
  <c r="T9"/>
  <c r="T8"/>
  <c r="T7"/>
  <c r="T6"/>
  <c r="T5"/>
  <c r="G20" i="1"/>
  <c r="E9"/>
  <c r="E8"/>
  <c r="E7"/>
  <c r="E6"/>
  <c r="E5"/>
  <c r="H9"/>
  <c r="H8"/>
  <c r="H7"/>
  <c r="H6"/>
  <c r="H5"/>
  <c r="K8"/>
  <c r="K6"/>
  <c r="K5"/>
  <c r="N9"/>
  <c r="N8"/>
  <c r="N7"/>
  <c r="N6"/>
  <c r="N5"/>
  <c r="Q9"/>
  <c r="Q8"/>
  <c r="Q7"/>
  <c r="Q6"/>
  <c r="Q5"/>
  <c r="T9"/>
  <c r="T8"/>
  <c r="T7"/>
  <c r="T6"/>
  <c r="T5"/>
  <c r="G6"/>
  <c r="D20"/>
  <c r="D15"/>
  <c r="D14"/>
  <c r="D13"/>
  <c r="D7"/>
  <c r="D16" s="1"/>
  <c r="D6"/>
  <c r="D9" s="1"/>
  <c r="I4" i="6" l="1"/>
  <c r="F4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P9"/>
  <c r="M9"/>
  <c r="J9"/>
  <c r="K9" s="1"/>
  <c r="G9"/>
  <c r="H9" s="1"/>
  <c r="D9"/>
  <c r="AP8"/>
  <c r="D8" i="5" s="1"/>
  <c r="AM8" i="7"/>
  <c r="AL8"/>
  <c r="AJ8"/>
  <c r="AI8"/>
  <c r="AG8"/>
  <c r="AF8"/>
  <c r="AD8"/>
  <c r="AC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AC7"/>
  <c r="AB7"/>
  <c r="AB16" s="1"/>
  <c r="Y7"/>
  <c r="Y16" s="1"/>
  <c r="W7"/>
  <c r="V7"/>
  <c r="V16" s="1"/>
  <c r="S7"/>
  <c r="S16" s="1"/>
  <c r="P7"/>
  <c r="P16" s="1"/>
  <c r="M7"/>
  <c r="M16" s="1"/>
  <c r="J7"/>
  <c r="G7"/>
  <c r="D7"/>
  <c r="D16" s="1"/>
  <c r="AP6"/>
  <c r="AM6"/>
  <c r="AL6"/>
  <c r="AJ6"/>
  <c r="AI6"/>
  <c r="AG6"/>
  <c r="AF6"/>
  <c r="AD6"/>
  <c r="AC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R5"/>
  <c r="R9" s="1"/>
  <c r="O5"/>
  <c r="O9" s="1"/>
  <c r="L5"/>
  <c r="I5"/>
  <c r="F5"/>
  <c r="F9" s="1"/>
  <c r="AR4"/>
  <c r="AU4" s="1"/>
  <c r="AK9" i="1"/>
  <c r="AK7"/>
  <c r="AH9"/>
  <c r="AH7"/>
  <c r="AE9"/>
  <c r="AE7"/>
  <c r="AB9"/>
  <c r="AB7"/>
  <c r="Y9"/>
  <c r="Y7"/>
  <c r="V9"/>
  <c r="V7"/>
  <c r="S9"/>
  <c r="S7"/>
  <c r="P9"/>
  <c r="P7"/>
  <c r="M9"/>
  <c r="M7"/>
  <c r="J9"/>
  <c r="K9" s="1"/>
  <c r="J7"/>
  <c r="AQ20"/>
  <c r="AQ19"/>
  <c r="AQ18"/>
  <c r="AP20"/>
  <c r="AP19"/>
  <c r="AP18"/>
  <c r="AP12"/>
  <c r="AR4"/>
  <c r="AP8"/>
  <c r="AP6"/>
  <c r="AP5"/>
  <c r="G9"/>
  <c r="AP9" s="1"/>
  <c r="G7"/>
  <c r="AP7" s="1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O7" s="1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R7" s="1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L9" i="7" l="1"/>
  <c r="J16"/>
  <c r="D7" i="6"/>
  <c r="K7" i="7"/>
  <c r="L7" i="1"/>
  <c r="G7" i="6"/>
  <c r="K7" i="1"/>
  <c r="I9" i="7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U11"/>
  <c r="AR5"/>
  <c r="AQ6"/>
  <c r="AS6"/>
  <c r="AU6" s="1"/>
  <c r="F7"/>
  <c r="L7"/>
  <c r="R7"/>
  <c r="X7"/>
  <c r="Z7"/>
  <c r="AD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L8" s="1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E23" i="5" l="1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<sst xmlns="http://schemas.openxmlformats.org/spreadsheetml/2006/main" count="326" uniqueCount="64">
  <si>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</si>
  <si>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</si>
  <si>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</si>
  <si>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</si>
  <si>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</si>
  <si>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</si>
  <si>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</si>
  <si>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</si>
  <si>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</si>
  <si>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</si>
  <si>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</si>
  <si>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</si>
  <si>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</si>
  <si>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</si>
  <si>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</si>
  <si>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</si>
  <si>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</si>
  <si>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</si>
  <si>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</si>
  <si>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</si>
  <si>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</si>
  <si>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</si>
  <si>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</si>
  <si>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</si>
  <si>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</si>
  <si>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</si>
  <si>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</si>
  <si>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</si>
  <si>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</si>
  <si>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</si>
  <si>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</si>
  <si>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</si>
  <si>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</si>
  <si>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</si>
  <si>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</si>
  <si>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</si>
  <si>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</si>
  <si>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</si>
  <si>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</si>
  <si>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</si>
  <si>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</si>
  <si>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</si>
  <si>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</si>
  <si>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</si>
  <si>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</si>
  <si>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</si>
  <si>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</si>
  <si>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</si>
  <si>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</si>
  <si>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</si>
  <si>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</si>
  <si>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</si>
  <si>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</si>
  <si>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</si>
  <si>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</si>
  <si>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</si>
  <si>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</si>
  <si>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</si>
  <si>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</si>
  <si>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</si>
  <si>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</si>
  <si>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</si>
  <si>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1 - 3 2014</t>
  </si>
  <si>
    <t xml:space="preserve"> 1 - 3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</si>
</sst>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15</v>
      </c>
      <c r="J4" s="25"/>
    </row>
    <row r="5" spans="2:21">
      <c r="B5" s="10" t="s">
        <v>3</v>
      </c>
      <c r="C5" s="16"/>
      <c r="D5" s="8">
        <f>+'2014'!AP5</f>
        <v>3063.63</v>
      </c>
      <c r="E5" s="54">
        <f>+D5/$D$5</f>
        <v>1</v>
      </c>
      <c r="F5" s="85">
        <f>+D5/F4</f>
        <v>306.363</v>
      </c>
      <c r="G5" s="13">
        <f>+'2015'!AP5</f>
        <v>4027.6879999999996</v>
      </c>
      <c r="H5" s="54">
        <f>+G5/$G$5</f>
        <v>1</v>
      </c>
      <c r="I5" s="85">
        <f>+G5/I4</f>
        <v>268.51253333333329</v>
      </c>
      <c r="J5" s="77">
        <f t="shared" ref="J5:J24" si="0">+G5/D5</f>
        <v>1.3146783390944727</v>
      </c>
      <c r="K5" s="78">
        <f>+G5-D5</f>
        <v>964.05799999999954</v>
      </c>
      <c r="L5" s="78">
        <f>+I5-F5</f>
        <v>-37.850466666666705</v>
      </c>
      <c r="M5" s="57"/>
    </row>
    <row r="6" spans="2:21">
      <c r="B6" s="7" t="s">
        <v>4</v>
      </c>
      <c r="C6" s="16"/>
      <c r="D6" s="11">
        <f>+'2014'!AP6</f>
        <v>256.3009041496</v>
      </c>
      <c r="E6" s="55">
        <f>+D6/$D$5</f>
        <v>8.3659222605079589E-2</v>
      </c>
      <c r="F6" s="67">
        <f>+D6/F4</f>
        <v>25.630090414960002</v>
      </c>
      <c r="G6" s="14">
        <f>+'2015'!AP6</f>
        <v>287.19879000000003</v>
      </c>
      <c r="H6" s="55">
        <f>+G6/$G$5</f>
        <v>7.1306116561163646E-2</v>
      </c>
      <c r="I6" s="67">
        <f>+G6/I4</f>
        <v>19.146586000000003</v>
      </c>
      <c r="J6" s="79">
        <f t="shared" si="0"/>
        <v>1.120553167586039</v>
      </c>
      <c r="K6" s="80">
        <f>+G6-D6</f>
        <v>30.89788585040003</v>
      </c>
      <c r="L6" s="80">
        <f>+I6-F6</f>
        <v>-6.4835044149599987</v>
      </c>
      <c r="M6" s="57"/>
    </row>
    <row r="7" spans="2:21">
      <c r="B7" s="10" t="s">
        <v>7</v>
      </c>
      <c r="C7" s="16"/>
      <c r="D7" s="8">
        <f>+D5-D6</f>
        <v>2807.3290958504003</v>
      </c>
      <c r="E7" s="56">
        <f>+D7/$D$5</f>
        <v>0.91634077739492048</v>
      </c>
      <c r="F7" s="87">
        <f>+F5-F6</f>
        <v>280.73290958503998</v>
      </c>
      <c r="G7" s="8">
        <f>+G5-G6</f>
        <v>3740.4892099999997</v>
      </c>
      <c r="H7" s="56">
        <f>+G7/$G$5</f>
        <v>0.92869388343883641</v>
      </c>
      <c r="I7" s="87">
        <f>+I5-I6</f>
        <v>249.36594733333328</v>
      </c>
      <c r="J7" s="81">
        <f t="shared" si="0"/>
        <v>1.3324013973028428</v>
      </c>
      <c r="K7" s="78">
        <f>+G7-D7</f>
        <v>933.16011414959939</v>
      </c>
      <c r="L7" s="78">
        <f>+I7-F7</f>
        <v>-31.366962251706695</v>
      </c>
      <c r="M7" s="57"/>
    </row>
    <row r="8" spans="2:21">
      <c r="B8" s="7" t="s">
        <v>5</v>
      </c>
      <c r="C8" s="16"/>
      <c r="D8" s="11">
        <f>+'2014'!AP8</f>
        <v>2783.8490568239999</v>
      </c>
      <c r="E8" s="55">
        <f>+D8/$D$5</f>
        <v>0.90867665378129858</v>
      </c>
      <c r="F8" s="67">
        <f>+D8/F4</f>
        <v>278.38490568240002</v>
      </c>
      <c r="G8" s="14">
        <f>+'2015'!AP8</f>
        <v>3504.569</v>
      </c>
      <c r="H8" s="55">
        <f>+G8/$G$5</f>
        <v>0.87011928431397867</v>
      </c>
      <c r="I8" s="67">
        <f>+G8/I4</f>
        <v>233.63793333333334</v>
      </c>
      <c r="J8" s="79">
        <f t="shared" si="0"/>
        <v>1.2588933266368418</v>
      </c>
      <c r="K8" s="80">
        <f>+G8-D8</f>
        <v>720.71994317600002</v>
      </c>
      <c r="L8" s="80">
        <f>+I8-F8</f>
        <v>-44.746972349066681</v>
      </c>
      <c r="M8" s="57"/>
    </row>
    <row r="9" spans="2:21">
      <c r="B9" s="18" t="s">
        <v>13</v>
      </c>
      <c r="C9" s="16"/>
      <c r="D9" s="15">
        <f>+D5-D6-D8</f>
        <v>23.480039026400391</v>
      </c>
      <c r="E9" s="54">
        <f>+D9/$D$5</f>
        <v>7.6641236136218765E-3</v>
      </c>
      <c r="F9" s="15">
        <f>+F5-F6-F8</f>
        <v>2.3480039026399595</v>
      </c>
      <c r="G9" s="15">
        <f>+G5-G6-G8</f>
        <v>235.92020999999977</v>
      </c>
      <c r="H9" s="54">
        <f>+G9/$G$5</f>
        <v>5.8574599124857685E-2</v>
      </c>
      <c r="I9" s="15">
        <f>+I5-I6-I8</f>
        <v>15.728013999999945</v>
      </c>
      <c r="J9" s="81">
        <f t="shared" si="0"/>
        <v>10.047692413745001</v>
      </c>
      <c r="K9" s="78">
        <f>+G9-D9</f>
        <v>212.44017097359938</v>
      </c>
      <c r="L9" s="78">
        <f>+I9-F9</f>
        <v>13.380010097359985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84</v>
      </c>
      <c r="E11" s="57"/>
      <c r="F11" s="67">
        <f>+D11/F4</f>
        <v>8.4</v>
      </c>
      <c r="G11" s="28">
        <f>+'2015'!AP11</f>
        <v>84</v>
      </c>
      <c r="H11" s="57"/>
      <c r="I11" s="67">
        <f>+G11/I4</f>
        <v>5.6</v>
      </c>
      <c r="J11" s="79">
        <f t="shared" si="0"/>
        <v>1</v>
      </c>
      <c r="K11" s="80">
        <f t="shared" ref="K11:K16" si="1">+G11-D11</f>
        <v>0</v>
      </c>
      <c r="L11" s="80">
        <f>+I11-F11</f>
        <v>-2.8000000000000007</v>
      </c>
      <c r="M11" s="57"/>
    </row>
    <row r="12" spans="2:21">
      <c r="B12" s="17" t="s">
        <v>14</v>
      </c>
      <c r="C12" s="16"/>
      <c r="D12" s="32">
        <f>+'2014'!AP12</f>
        <v>2379.1467211429999</v>
      </c>
      <c r="E12" s="57"/>
      <c r="F12" s="67">
        <f>+D12/F4</f>
        <v>237.9146721143</v>
      </c>
      <c r="G12" s="14">
        <f>+'2015'!AP12</f>
        <v>2714.3490000000002</v>
      </c>
      <c r="H12" s="57"/>
      <c r="I12" s="67">
        <f>+G12/I4</f>
        <v>180.95660000000001</v>
      </c>
      <c r="J12" s="79">
        <f t="shared" si="0"/>
        <v>1.1408918062421811</v>
      </c>
      <c r="K12" s="80">
        <f t="shared" si="1"/>
        <v>335.20227885700024</v>
      </c>
      <c r="L12" s="80">
        <f>+I12-F12</f>
        <v>-56.958072114299995</v>
      </c>
      <c r="M12" s="57"/>
    </row>
    <row r="13" spans="2:21">
      <c r="B13" s="18" t="s">
        <v>19</v>
      </c>
      <c r="C13" s="16"/>
      <c r="D13" s="33">
        <f>+D12/D5</f>
        <v>0.77657769415464661</v>
      </c>
      <c r="E13" s="57"/>
      <c r="F13" s="33"/>
      <c r="G13" s="33">
        <f>+G12/G5</f>
        <v>0.67392235942803924</v>
      </c>
      <c r="H13" s="57"/>
      <c r="I13" s="33"/>
      <c r="J13" s="77">
        <f t="shared" si="0"/>
        <v>0.86781060607418792</v>
      </c>
      <c r="K13" s="54">
        <f t="shared" si="1"/>
        <v>-0.10265533472660737</v>
      </c>
      <c r="L13" s="57"/>
      <c r="M13" s="57"/>
    </row>
    <row r="14" spans="2:21">
      <c r="B14" s="18" t="s">
        <v>15</v>
      </c>
      <c r="C14" s="16"/>
      <c r="D14" s="8">
        <f>+D5/D11</f>
        <v>36.471785714285716</v>
      </c>
      <c r="E14" s="57"/>
      <c r="F14" s="8"/>
      <c r="G14" s="8">
        <f>+G5/G11</f>
        <v>47.948666666666661</v>
      </c>
      <c r="H14" s="57"/>
      <c r="I14" s="8"/>
      <c r="J14" s="77">
        <f t="shared" si="0"/>
        <v>1.3146783390944727</v>
      </c>
      <c r="K14" s="78">
        <f t="shared" si="1"/>
        <v>11.476880952380945</v>
      </c>
      <c r="L14" s="57"/>
      <c r="M14" s="57"/>
    </row>
    <row r="15" spans="2:21">
      <c r="B15" s="10" t="s">
        <v>33</v>
      </c>
      <c r="C15" s="16"/>
      <c r="D15" s="8">
        <f>+D12/D11</f>
        <v>28.323175251702381</v>
      </c>
      <c r="E15" s="57"/>
      <c r="F15" s="8"/>
      <c r="G15" s="8">
        <f>+G12/G11</f>
        <v>32.313678571428575</v>
      </c>
      <c r="H15" s="57"/>
      <c r="I15" s="8"/>
      <c r="J15" s="77">
        <f t="shared" si="0"/>
        <v>1.1408918062421811</v>
      </c>
      <c r="K15" s="78">
        <f t="shared" si="1"/>
        <v>3.9905033197261943</v>
      </c>
      <c r="L15" s="57"/>
      <c r="M15" s="57"/>
    </row>
    <row r="16" spans="2:21">
      <c r="B16" s="18" t="s">
        <v>20</v>
      </c>
      <c r="C16" s="16"/>
      <c r="D16" s="33">
        <f>+D12/D7</f>
        <v>0.84747695760347086</v>
      </c>
      <c r="E16" s="57"/>
      <c r="F16" s="33"/>
      <c r="G16" s="33">
        <f>+G12/G7</f>
        <v>0.72566684399017434</v>
      </c>
      <c r="H16" s="57"/>
      <c r="I16" s="33"/>
      <c r="J16" s="77">
        <f t="shared" si="0"/>
        <v>0.85626734447417185</v>
      </c>
      <c r="K16" s="54">
        <f t="shared" si="1"/>
        <v>-0.12181011361329652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29917</v>
      </c>
      <c r="E18" s="58">
        <f>+'2014'!AQ18</f>
        <v>29917</v>
      </c>
      <c r="F18" s="67">
        <f>+D18/F4</f>
        <v>2991.7</v>
      </c>
      <c r="G18" s="14">
        <f>+'2015'!AP18</f>
        <v>34239</v>
      </c>
      <c r="H18" s="67">
        <f>+'2015'!AQ18</f>
        <v>34239</v>
      </c>
      <c r="I18" s="67">
        <f>+G18/I4</f>
        <v>2282.6</v>
      </c>
      <c r="J18" s="79">
        <f t="shared" si="0"/>
        <v>1.1444663569208142</v>
      </c>
      <c r="K18" s="80">
        <f t="shared" ref="K18:K24" si="2">+G18-D18</f>
        <v>4322</v>
      </c>
      <c r="L18" s="80">
        <f>+I18-F18</f>
        <v>-709.09999999999991</v>
      </c>
      <c r="M18" s="57"/>
    </row>
    <row r="19" spans="2:13">
      <c r="B19" s="17" t="s">
        <v>16</v>
      </c>
      <c r="C19" s="16"/>
      <c r="D19" s="11">
        <f>+'2014'!AP19</f>
        <v>2628.09</v>
      </c>
      <c r="E19" s="59">
        <f>+'2014'!AQ19</f>
        <v>2628.09</v>
      </c>
      <c r="F19" s="67">
        <f>+D19/F4</f>
        <v>262.80900000000003</v>
      </c>
      <c r="G19" s="14">
        <f>+'2015'!AP19</f>
        <v>3221.55</v>
      </c>
      <c r="H19" s="67">
        <f>+'2015'!AQ19</f>
        <v>3221.55</v>
      </c>
      <c r="I19" s="67">
        <f>+G19/I4</f>
        <v>214.77</v>
      </c>
      <c r="J19" s="79">
        <f t="shared" si="0"/>
        <v>1.2258141844457382</v>
      </c>
      <c r="K19" s="80">
        <f t="shared" si="2"/>
        <v>593.46</v>
      </c>
      <c r="L19" s="80">
        <f>+I19-F19</f>
        <v>-48.039000000000016</v>
      </c>
      <c r="M19" s="57"/>
    </row>
    <row r="20" spans="2:13">
      <c r="B20" s="17" t="s">
        <v>27</v>
      </c>
      <c r="C20" s="16"/>
      <c r="D20" s="11">
        <f>+'2014'!AP20</f>
        <v>96.388639999999995</v>
      </c>
      <c r="E20" s="59">
        <f>+'2014'!AQ20</f>
        <v>97.128569999999996</v>
      </c>
      <c r="F20" s="67">
        <f>+D20/F4</f>
        <v>9.6388639999999999</v>
      </c>
      <c r="G20" s="14">
        <f>+'2015'!AP20</f>
        <v>96.787399999999991</v>
      </c>
      <c r="H20" s="67">
        <f>+'2015'!AQ20</f>
        <v>96.787410000000008</v>
      </c>
      <c r="I20" s="67">
        <f>+G20/I4</f>
        <v>6.452493333333333</v>
      </c>
      <c r="J20" s="79">
        <f t="shared" si="0"/>
        <v>1.0041370020367546</v>
      </c>
      <c r="K20" s="80">
        <f t="shared" si="2"/>
        <v>0.39875999999999578</v>
      </c>
      <c r="L20" s="80">
        <f>+I20-F20</f>
        <v>-3.1863706666666669</v>
      </c>
      <c r="M20" s="57"/>
    </row>
    <row r="21" spans="2:13">
      <c r="B21" s="18" t="s">
        <v>18</v>
      </c>
      <c r="C21" s="16"/>
      <c r="D21" s="44">
        <f>+D20/D19*1000</f>
        <v>36.676308650008174</v>
      </c>
      <c r="E21" s="60">
        <f>+E20/E19*1000</f>
        <v>36.957855324589339</v>
      </c>
      <c r="F21" s="60"/>
      <c r="G21" s="44">
        <f>+G20/G19*1000</f>
        <v>30.04373671058962</v>
      </c>
      <c r="H21" s="75">
        <f>+H20/H19*1000</f>
        <v>30.04373981468548</v>
      </c>
      <c r="I21" s="75"/>
      <c r="J21" s="77">
        <f t="shared" si="0"/>
        <v>0.81915922884411985</v>
      </c>
      <c r="K21" s="78">
        <f t="shared" si="2"/>
        <v>-6.6325719394185541</v>
      </c>
      <c r="L21" s="83">
        <f>+H21/E21</f>
        <v>0.81291891942377781</v>
      </c>
      <c r="M21" s="84">
        <f>+H21-E21</f>
        <v>-6.9141155099038585</v>
      </c>
    </row>
    <row r="22" spans="2:13">
      <c r="B22" s="18" t="s">
        <v>21</v>
      </c>
      <c r="C22" s="16"/>
      <c r="D22" s="46">
        <f>+D19/D18</f>
        <v>8.784604071263831E-2</v>
      </c>
      <c r="E22" s="46">
        <f>+E19/E18</f>
        <v>8.784604071263831E-2</v>
      </c>
      <c r="F22" s="61"/>
      <c r="G22" s="53">
        <f>+G19/G18</f>
        <v>9.4090072724086579E-2</v>
      </c>
      <c r="H22" s="46">
        <f>+H19/H18</f>
        <v>9.4090072724086579E-2</v>
      </c>
      <c r="I22" s="76"/>
      <c r="J22" s="77">
        <f t="shared" si="0"/>
        <v>1.071079265050473</v>
      </c>
      <c r="K22" s="78">
        <f t="shared" si="2"/>
        <v>6.2440320114482695E-3</v>
      </c>
      <c r="L22" s="57"/>
      <c r="M22" s="57"/>
    </row>
    <row r="23" spans="2:13">
      <c r="B23" s="10" t="s">
        <v>28</v>
      </c>
      <c r="C23" s="10"/>
      <c r="D23" s="48">
        <f>+D20*1000/(D18*D21)*100</f>
        <v>8.784604071263832</v>
      </c>
      <c r="E23" s="48">
        <f>+E20*1000/(E18*E21)*100</f>
        <v>8.7846040712638302</v>
      </c>
      <c r="F23" s="62"/>
      <c r="G23" s="48">
        <f>+G20/(G18*G21)*1000*100</f>
        <v>9.4090072724086582</v>
      </c>
      <c r="H23" s="48">
        <f>+H20*1000/(H18*H21)*100</f>
        <v>9.4090072724086564</v>
      </c>
      <c r="I23" s="62"/>
      <c r="J23" s="77">
        <f t="shared" si="0"/>
        <v>1.071079265050473</v>
      </c>
      <c r="K23" s="78">
        <f t="shared" si="2"/>
        <v>0.62440320114482617</v>
      </c>
      <c r="L23" s="57"/>
      <c r="M23" s="57"/>
    </row>
    <row r="24" spans="2:13">
      <c r="B24" s="18" t="s">
        <v>38</v>
      </c>
      <c r="C24" s="10"/>
      <c r="D24" s="48">
        <f>+D20/D18*1000</f>
        <v>3.221868502857907</v>
      </c>
      <c r="E24" s="48">
        <f>+E20/E18*1000</f>
        <v>3.2466012634956711</v>
      </c>
      <c r="F24" s="62"/>
      <c r="G24" s="48">
        <f>+G20/G18*1000</f>
        <v>2.8268173720026866</v>
      </c>
      <c r="H24" s="48">
        <f>+H20/H18*1000</f>
        <v>2.826817664067292</v>
      </c>
      <c r="I24" s="62"/>
      <c r="J24" s="77">
        <f t="shared" si="0"/>
        <v>0.87738446478967203</v>
      </c>
      <c r="K24" s="78">
        <f t="shared" si="2"/>
        <v>-0.39505113085522048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3038.0063023477446</v>
      </c>
      <c r="E26" s="63"/>
      <c r="F26" s="63"/>
      <c r="G26" s="21">
        <f>+G8/(1-G6/G5)</f>
        <v>3773.6535821933307</v>
      </c>
      <c r="H26" s="63"/>
      <c r="I26" s="63"/>
      <c r="J26" s="37">
        <f>+G26/D26</f>
        <v>1.2421480427071807</v>
      </c>
      <c r="K26" s="21">
        <f>+G26-D26</f>
        <v>735.64727984558613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18" sqref="H1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57</v>
      </c>
      <c r="E3" s="23" t="s">
        <v>24</v>
      </c>
      <c r="F3" s="3" t="s">
        <v>37</v>
      </c>
      <c r="G3" s="4" t="s">
        <v>52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+'2014'!F4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+'2014'!J5</f>
        <v>1055.19</v>
      </c>
      <c r="E5" s="54">
        <f>+D5/$D$5</f>
        <v>1</v>
      </c>
      <c r="F5" s="85">
        <f>+D5/F4</f>
        <v>105.51900000000001</v>
      </c>
      <c r="G5" s="13">
        <f>+'2015'!J5</f>
        <v>1475.06</v>
      </c>
      <c r="H5" s="54">
        <f>+G5/$G$5</f>
        <v>1</v>
      </c>
      <c r="I5" s="85">
        <f>+G5/I4</f>
        <v>147.506</v>
      </c>
      <c r="J5" s="77">
        <f t="shared" ref="J5:J24" si="0">+G5/D5</f>
        <v>1.3979093812488745</v>
      </c>
      <c r="K5" s="78">
        <f>+G5-D5</f>
        <v>419.86999999999989</v>
      </c>
      <c r="L5" s="78">
        <f>+I5-F5</f>
        <v>41.986999999999995</v>
      </c>
      <c r="M5" s="57"/>
    </row>
    <row r="6" spans="2:21">
      <c r="B6" s="7" t="s">
        <v>4</v>
      </c>
      <c r="C6" s="16"/>
      <c r="D6" s="11">
        <f>+'2014'!J6</f>
        <v>69.064610999999985</v>
      </c>
      <c r="E6" s="55">
        <f>+D6/$D$5</f>
        <v>6.5452298638159934E-2</v>
      </c>
      <c r="F6" s="67">
        <f>+D6/F4</f>
        <v>6.9064610999999987</v>
      </c>
      <c r="G6" s="14">
        <f>+'2015'!J6</f>
        <v>124.51390000000001</v>
      </c>
      <c r="H6" s="55">
        <f>+G6/$G$5</f>
        <v>8.4412769650048139E-2</v>
      </c>
      <c r="I6" s="67">
        <f>+G6/I4</f>
        <v>12.45139</v>
      </c>
      <c r="J6" s="79">
        <f t="shared" si="0"/>
        <v>1.8028610919129051</v>
      </c>
      <c r="K6" s="80">
        <f>+G6-D6</f>
        <v>55.449289000000022</v>
      </c>
      <c r="L6" s="80">
        <f>+I6-F6</f>
        <v>5.5449289000000013</v>
      </c>
      <c r="M6" s="57"/>
    </row>
    <row r="7" spans="2:21">
      <c r="B7" s="10" t="s">
        <v>7</v>
      </c>
      <c r="C7" s="16"/>
      <c r="D7" s="9">
        <f>+'2014'!J7</f>
        <v>986.12538900000004</v>
      </c>
      <c r="E7" s="56">
        <f>+D7/$D$5</f>
        <v>0.93454770136184007</v>
      </c>
      <c r="F7" s="87">
        <f>+F5-F6</f>
        <v>98.612538900000004</v>
      </c>
      <c r="G7" s="8">
        <f>+'2015'!J7</f>
        <v>1350.5461</v>
      </c>
      <c r="H7" s="56">
        <f>+G7/$G$5</f>
        <v>0.91558723034995193</v>
      </c>
      <c r="I7" s="87">
        <f>+I5-I6</f>
        <v>135.05461</v>
      </c>
      <c r="J7" s="81">
        <f t="shared" si="0"/>
        <v>1.3695480463894638</v>
      </c>
      <c r="K7" s="78">
        <f>+G7-D7</f>
        <v>364.42071099999998</v>
      </c>
      <c r="L7" s="78">
        <f>+I7-F7</f>
        <v>36.442071099999993</v>
      </c>
      <c r="M7" s="57"/>
    </row>
    <row r="8" spans="2:21">
      <c r="B8" s="7" t="s">
        <v>5</v>
      </c>
      <c r="C8" s="16"/>
      <c r="D8" s="11">
        <f>+'2014'!J8</f>
        <v>952.0558638</v>
      </c>
      <c r="E8" s="55">
        <f>+D8/$D$5</f>
        <v>0.90226012737042616</v>
      </c>
      <c r="F8" s="67">
        <f>+D8/F4</f>
        <v>95.20558638</v>
      </c>
      <c r="G8" s="14">
        <f>+'2015'!J8</f>
        <v>1154.6300000000001</v>
      </c>
      <c r="H8" s="55">
        <f>+G8/$G$5</f>
        <v>0.78276815858337978</v>
      </c>
      <c r="I8" s="67">
        <f>+G8/I4</f>
        <v>115.46300000000001</v>
      </c>
      <c r="J8" s="79">
        <f t="shared" si="0"/>
        <v>1.2127754724302136</v>
      </c>
      <c r="K8" s="80">
        <f>+G8-D8</f>
        <v>202.57413620000011</v>
      </c>
      <c r="L8" s="80">
        <f>+I8-F8</f>
        <v>20.257413620000008</v>
      </c>
      <c r="M8" s="57"/>
    </row>
    <row r="9" spans="2:21">
      <c r="B9" s="18" t="s">
        <v>13</v>
      </c>
      <c r="C9" s="16"/>
      <c r="D9" s="15">
        <f>+D5-D6-D8</f>
        <v>34.069525200000044</v>
      </c>
      <c r="E9" s="54">
        <f>+D9/$D$5</f>
        <v>3.2287573991413909E-2</v>
      </c>
      <c r="F9" s="15">
        <f>+F5-F6-F8</f>
        <v>3.4069525200000044</v>
      </c>
      <c r="G9" s="15">
        <f>+G5-G6-G8</f>
        <v>195.91609999999991</v>
      </c>
      <c r="H9" s="54">
        <f>+G9/$G$5</f>
        <v>0.13281907176657215</v>
      </c>
      <c r="I9" s="15">
        <f>+I5-I6-I8</f>
        <v>19.591609999999989</v>
      </c>
      <c r="J9" s="81">
        <f t="shared" si="0"/>
        <v>5.7504793169233732</v>
      </c>
      <c r="K9" s="78">
        <f>+G9-D9</f>
        <v>161.84657479999987</v>
      </c>
      <c r="L9" s="78">
        <f>+I9-F9</f>
        <v>16.184657479999984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+'2014'!J11</f>
        <v>28</v>
      </c>
      <c r="E11" s="57"/>
      <c r="F11" s="67">
        <f>+D11/F4</f>
        <v>2.8</v>
      </c>
      <c r="G11" s="28">
        <f>+'2015'!J11</f>
        <v>28</v>
      </c>
      <c r="H11" s="57"/>
      <c r="I11" s="67">
        <f>+G11/I4</f>
        <v>2.8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+'2014'!J12</f>
        <v>865.1</v>
      </c>
      <c r="E12" s="57"/>
      <c r="F12" s="67">
        <f>+D12/F4</f>
        <v>86.51</v>
      </c>
      <c r="G12" s="14">
        <f>+'2015'!J12</f>
        <v>918.60199999999998</v>
      </c>
      <c r="H12" s="57"/>
      <c r="I12" s="67">
        <f>+G12/I4</f>
        <v>91.860199999999992</v>
      </c>
      <c r="J12" s="79">
        <f t="shared" si="0"/>
        <v>1.0618448734250374</v>
      </c>
      <c r="K12" s="80">
        <f t="shared" si="1"/>
        <v>53.501999999999953</v>
      </c>
      <c r="L12" s="80">
        <f>+I12-F12</f>
        <v>5.3501999999999867</v>
      </c>
      <c r="M12" s="57"/>
    </row>
    <row r="13" spans="2:21">
      <c r="B13" s="18" t="s">
        <v>19</v>
      </c>
      <c r="C13" s="16"/>
      <c r="D13" s="33">
        <f>+D12/D5</f>
        <v>0.81985234886608094</v>
      </c>
      <c r="E13" s="57"/>
      <c r="F13" s="33"/>
      <c r="G13" s="33">
        <f>+G12/G5</f>
        <v>0.62275568451452823</v>
      </c>
      <c r="H13" s="57"/>
      <c r="I13" s="33"/>
      <c r="J13" s="77">
        <f t="shared" si="0"/>
        <v>0.75959492630087277</v>
      </c>
      <c r="K13" s="54">
        <f t="shared" si="1"/>
        <v>-0.19709666435155271</v>
      </c>
      <c r="L13" s="57"/>
      <c r="M13" s="57"/>
    </row>
    <row r="14" spans="2:21">
      <c r="B14" s="18" t="s">
        <v>15</v>
      </c>
      <c r="C14" s="16"/>
      <c r="D14" s="8">
        <f>+D5/D11</f>
        <v>37.685357142857143</v>
      </c>
      <c r="E14" s="57"/>
      <c r="F14" s="8"/>
      <c r="G14" s="8">
        <f>+G5/G11</f>
        <v>52.680714285714281</v>
      </c>
      <c r="H14" s="57"/>
      <c r="I14" s="8"/>
      <c r="J14" s="77">
        <f t="shared" si="0"/>
        <v>1.3979093812488745</v>
      </c>
      <c r="K14" s="78">
        <f t="shared" si="1"/>
        <v>14.995357142857138</v>
      </c>
      <c r="L14" s="57"/>
      <c r="M14" s="57"/>
    </row>
    <row r="15" spans="2:21">
      <c r="B15" s="10" t="s">
        <v>33</v>
      </c>
      <c r="C15" s="16"/>
      <c r="D15" s="8">
        <f>+D12/D11</f>
        <v>30.896428571428572</v>
      </c>
      <c r="E15" s="57"/>
      <c r="F15" s="8"/>
      <c r="G15" s="8">
        <f>+G12/G11</f>
        <v>32.807214285714288</v>
      </c>
      <c r="H15" s="57"/>
      <c r="I15" s="8"/>
      <c r="J15" s="77">
        <f t="shared" si="0"/>
        <v>1.0618448734250376</v>
      </c>
      <c r="K15" s="78">
        <f t="shared" si="1"/>
        <v>1.9107857142857156</v>
      </c>
      <c r="L15" s="57"/>
      <c r="M15" s="57"/>
    </row>
    <row r="16" spans="2:21">
      <c r="B16" s="18" t="s">
        <v>20</v>
      </c>
      <c r="C16" s="16"/>
      <c r="D16" s="33">
        <f>+D12/D7</f>
        <v>0.87727180503614433</v>
      </c>
      <c r="E16" s="57"/>
      <c r="F16" s="33"/>
      <c r="G16" s="33">
        <f>+G12/G7</f>
        <v>0.68017078424794231</v>
      </c>
      <c r="H16" s="57"/>
      <c r="I16" s="33"/>
      <c r="J16" s="77">
        <f t="shared" si="0"/>
        <v>0.77532502508720058</v>
      </c>
      <c r="K16" s="54">
        <f t="shared" si="1"/>
        <v>-0.19710102078820202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+'2014'!J18</f>
        <v>11755</v>
      </c>
      <c r="E18" s="58">
        <f>+'2014'!K18</f>
        <v>11755</v>
      </c>
      <c r="F18" s="67">
        <f>+D18/F4</f>
        <v>1175.5</v>
      </c>
      <c r="G18" s="14">
        <f>+'2015'!J18</f>
        <v>11940</v>
      </c>
      <c r="H18" s="67">
        <f>+'2015'!K18</f>
        <v>11940</v>
      </c>
      <c r="I18" s="67">
        <f>+G18/I4</f>
        <v>1194</v>
      </c>
      <c r="J18" s="79">
        <f t="shared" si="0"/>
        <v>1.0157379838366654</v>
      </c>
      <c r="K18" s="80">
        <f t="shared" ref="K18:K24" si="2">+G18-D18</f>
        <v>185</v>
      </c>
      <c r="L18" s="80">
        <f>+I18-F18</f>
        <v>18.5</v>
      </c>
      <c r="M18" s="57"/>
    </row>
    <row r="19" spans="2:13">
      <c r="B19" s="17" t="s">
        <v>16</v>
      </c>
      <c r="C19" s="16"/>
      <c r="D19" s="11">
        <f>+'2014'!J19</f>
        <v>938.22</v>
      </c>
      <c r="E19" s="58">
        <f>+'2014'!K19</f>
        <v>938.22</v>
      </c>
      <c r="F19" s="67">
        <f>+D19/F4</f>
        <v>93.822000000000003</v>
      </c>
      <c r="G19" s="14">
        <f>+'2015'!J19</f>
        <v>1086.1199999999999</v>
      </c>
      <c r="H19" s="67">
        <f>+'2015'!K19</f>
        <v>1086.1199999999999</v>
      </c>
      <c r="I19" s="67">
        <f>+G19/I4</f>
        <v>108.61199999999999</v>
      </c>
      <c r="J19" s="79">
        <f t="shared" si="0"/>
        <v>1.1576389332992261</v>
      </c>
      <c r="K19" s="80">
        <f t="shared" si="2"/>
        <v>147.89999999999986</v>
      </c>
      <c r="L19" s="80">
        <f>+I19-F19</f>
        <v>14.789999999999992</v>
      </c>
      <c r="M19" s="57"/>
    </row>
    <row r="20" spans="2:13">
      <c r="B20" s="17" t="s">
        <v>27</v>
      </c>
      <c r="C20" s="16"/>
      <c r="D20" s="11">
        <f>+'2014'!J20</f>
        <v>34.390999999999998</v>
      </c>
      <c r="E20" s="58">
        <f>+'2014'!K20</f>
        <v>34.391640000000002</v>
      </c>
      <c r="F20" s="67">
        <f>+D20/F4</f>
        <v>3.4390999999999998</v>
      </c>
      <c r="G20" s="14">
        <f>+'2015'!J20</f>
        <v>33.188000000000002</v>
      </c>
      <c r="H20" s="67">
        <f>+'2015'!K20</f>
        <v>33.188000000000002</v>
      </c>
      <c r="I20" s="67">
        <f>+G20/I4</f>
        <v>3.3188000000000004</v>
      </c>
      <c r="J20" s="79">
        <f t="shared" si="0"/>
        <v>0.96501991800180287</v>
      </c>
      <c r="K20" s="80">
        <f t="shared" si="2"/>
        <v>-1.2029999999999959</v>
      </c>
      <c r="L20" s="80">
        <f>+I20-F20</f>
        <v>-0.12029999999999941</v>
      </c>
      <c r="M20" s="57"/>
    </row>
    <row r="21" spans="2:13">
      <c r="B21" s="18" t="s">
        <v>18</v>
      </c>
      <c r="C21" s="16"/>
      <c r="D21" s="44">
        <f>+D20/D19*1000</f>
        <v>36.655581846475236</v>
      </c>
      <c r="E21" s="60">
        <f>+E20/E19*1000</f>
        <v>36.656263989256253</v>
      </c>
      <c r="F21" s="60"/>
      <c r="G21" s="44">
        <f>+G20/G19*1000</f>
        <v>30.556476264132883</v>
      </c>
      <c r="H21" s="75">
        <f>+H20/H19*1000</f>
        <v>30.556476264132883</v>
      </c>
      <c r="I21" s="60"/>
      <c r="J21" s="77">
        <f t="shared" si="0"/>
        <v>0.83361045507646636</v>
      </c>
      <c r="K21" s="78">
        <f t="shared" si="2"/>
        <v>-6.0991055823423537</v>
      </c>
      <c r="L21" s="83">
        <f>+H21/E21</f>
        <v>0.83359494227477238</v>
      </c>
      <c r="M21" s="84">
        <f>+H21-E21</f>
        <v>-6.0997877251233703</v>
      </c>
    </row>
    <row r="22" spans="2:13">
      <c r="B22" s="18" t="s">
        <v>21</v>
      </c>
      <c r="C22" s="16"/>
      <c r="D22" s="46">
        <f>+D19/D18</f>
        <v>7.9814547001276048E-2</v>
      </c>
      <c r="E22" s="46">
        <f>+E19/E18</f>
        <v>7.9814547001276048E-2</v>
      </c>
      <c r="F22" s="61"/>
      <c r="G22" s="53">
        <f>+G19/G18</f>
        <v>9.0964824120602999E-2</v>
      </c>
      <c r="H22" s="46">
        <f>+H19/H18</f>
        <v>9.0964824120602999E-2</v>
      </c>
      <c r="I22" s="61"/>
      <c r="J22" s="77">
        <f t="shared" si="0"/>
        <v>1.1397023166610052</v>
      </c>
      <c r="K22" s="78">
        <f t="shared" si="2"/>
        <v>1.1150277119326951E-2</v>
      </c>
      <c r="L22" s="57"/>
      <c r="M22" s="57"/>
    </row>
    <row r="23" spans="2:13">
      <c r="B23" s="10" t="s">
        <v>28</v>
      </c>
      <c r="C23" s="10"/>
      <c r="D23" s="48">
        <f>+D20*1000/(D18*D21)*100</f>
        <v>7.9814547001276059</v>
      </c>
      <c r="E23" s="48">
        <f>+E20*1000/(E18*E21)*100</f>
        <v>7.9814547001276051</v>
      </c>
      <c r="F23" s="62"/>
      <c r="G23" s="48">
        <f>+G20/(G18*G21)*1000*100</f>
        <v>9.0964824120603005</v>
      </c>
      <c r="H23" s="48">
        <f>+H20*1000/(H18*H21)*100</f>
        <v>9.0964824120603005</v>
      </c>
      <c r="I23" s="62"/>
      <c r="J23" s="77">
        <f t="shared" si="0"/>
        <v>1.1397023166610052</v>
      </c>
      <c r="K23" s="78">
        <f t="shared" si="2"/>
        <v>1.1150277119326946</v>
      </c>
      <c r="L23" s="57"/>
      <c r="M23" s="57"/>
    </row>
    <row r="24" spans="2:13">
      <c r="B24" s="18" t="s">
        <v>38</v>
      </c>
      <c r="C24" s="10"/>
      <c r="D24" s="48">
        <f>+D20/D18*1000</f>
        <v>2.9256486601446188</v>
      </c>
      <c r="E24" s="48">
        <f>+E20/E18*1000</f>
        <v>2.9257031050616757</v>
      </c>
      <c r="F24" s="62"/>
      <c r="G24" s="48">
        <f>+G20/G18*1000</f>
        <v>2.7795644891122282</v>
      </c>
      <c r="H24" s="48">
        <f>+H20/H18*1000</f>
        <v>2.7795644891122282</v>
      </c>
      <c r="I24" s="62"/>
      <c r="J24" s="77">
        <f t="shared" si="0"/>
        <v>0.95006776684348371</v>
      </c>
      <c r="K24" s="78">
        <f t="shared" si="2"/>
        <v>-0.14608417103239058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1018.7343700194722</v>
      </c>
      <c r="E26" s="57"/>
      <c r="F26" s="57"/>
      <c r="G26" s="21">
        <f>+G8/(1-G6/G5)</f>
        <v>1261.0813713060222</v>
      </c>
      <c r="H26" s="57"/>
      <c r="I26" s="57"/>
      <c r="J26" s="37">
        <f>+G26/D26</f>
        <v>1.2378902768166327</v>
      </c>
      <c r="K26" s="21">
        <f>+G26-D26</f>
        <v>242.34700128655004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3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1055.19</v>
      </c>
      <c r="K5" s="54">
        <f>+J5/J5</f>
        <v>1</v>
      </c>
      <c r="L5" s="85">
        <f>+J5/L4</f>
        <v>105.51900000000001</v>
      </c>
      <c r="M5" s="9">
        <v>0</v>
      </c>
      <c r="N5" s="54" t="e">
        <f>+M5/M5</f>
        <v>#DIV/0!</v>
      </c>
      <c r="O5" s="85" t="e">
        <f>+M5/O4</f>
        <v>#DIV/0!</v>
      </c>
      <c r="P5" s="9">
        <v>0</v>
      </c>
      <c r="Q5" s="54" t="e">
        <f>+P5/P5</f>
        <v>#DIV/0!</v>
      </c>
      <c r="R5" s="85" t="e">
        <f>+P5/R4</f>
        <v>#DIV/0!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3063.63</v>
      </c>
      <c r="AQ5" s="64">
        <f>+AP5/$AP$5</f>
        <v>1</v>
      </c>
      <c r="AR5" s="85">
        <f>+AP5/AR4</f>
        <v>306.363</v>
      </c>
      <c r="AS5" s="30">
        <f>+AP5/$AS$4</f>
        <v>1021.21</v>
      </c>
      <c r="AT5" s="57"/>
      <c r="AU5" s="85">
        <f>+AS5/AU4</f>
        <v>102.12100000000001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f>6.6067+172.17659+20.30943+74.067-204.095109</f>
        <v>69.064610999999985</v>
      </c>
      <c r="K6" s="55">
        <f>+J6/J5</f>
        <v>6.5452298638159934E-2</v>
      </c>
      <c r="L6" s="86">
        <f>+J6/L4</f>
        <v>6.9064610999999987</v>
      </c>
      <c r="M6" s="11">
        <v>0</v>
      </c>
      <c r="N6" s="55" t="e">
        <f>+M6/M5</f>
        <v>#DIV/0!</v>
      </c>
      <c r="O6" s="86" t="e">
        <f>+M6/O4</f>
        <v>#DIV/0!</v>
      </c>
      <c r="P6" s="11">
        <v>0</v>
      </c>
      <c r="Q6" s="55" t="e">
        <f>+P6/P5</f>
        <v>#DIV/0!</v>
      </c>
      <c r="R6" s="86" t="e">
        <f>+P6/R4</f>
        <v>#DIV/0!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256.3009041496</v>
      </c>
      <c r="AQ6" s="65">
        <f>+AP6/$AP$5</f>
        <v>8.3659222605079589E-2</v>
      </c>
      <c r="AR6" s="86">
        <f>+AP6/AR4</f>
        <v>25.630090414960002</v>
      </c>
      <c r="AS6" s="14">
        <f t="shared" ref="AS6:AS9" si="0">+AP6/$AS$4</f>
        <v>85.433634716533334</v>
      </c>
      <c r="AT6" s="57"/>
      <c r="AU6" s="86">
        <f>+AS6/AU4</f>
        <v>8.5433634716533327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986.12538900000004</v>
      </c>
      <c r="K7" s="56">
        <f>+J7/J5</f>
        <v>0.93454770136184007</v>
      </c>
      <c r="L7" s="87">
        <f>+L5-L6</f>
        <v>98.612538900000004</v>
      </c>
      <c r="M7" s="8">
        <f>+M5-M6</f>
        <v>0</v>
      </c>
      <c r="N7" s="56" t="e">
        <f>+M7/M5</f>
        <v>#DIV/0!</v>
      </c>
      <c r="O7" s="87" t="e">
        <f>+O5-O6</f>
        <v>#DIV/0!</v>
      </c>
      <c r="P7" s="8">
        <f>+P5-P6</f>
        <v>0</v>
      </c>
      <c r="Q7" s="56" t="e">
        <f>+P7/P5</f>
        <v>#DIV/0!</v>
      </c>
      <c r="R7" s="87" t="e">
        <f>+R5-R6</f>
        <v>#DIV/0!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2807.3290958503999</v>
      </c>
      <c r="AQ7" s="65">
        <f>+AP7/$AP$5</f>
        <v>0.91634077739492037</v>
      </c>
      <c r="AR7" s="87">
        <f>+AR5-AR6</f>
        <v>280.73290958503998</v>
      </c>
      <c r="AS7" s="13">
        <f t="shared" si="0"/>
        <v>935.77636528346659</v>
      </c>
      <c r="AT7" s="57"/>
      <c r="AU7" s="87">
        <f>+AU5-AU6</f>
        <v>93.577636528346673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f>1409.854-457.7981362</f>
        <v>952.0558638</v>
      </c>
      <c r="K8" s="55">
        <f>+J8/J5</f>
        <v>0.90226012737042616</v>
      </c>
      <c r="L8" s="86">
        <f>+J8/L4</f>
        <v>95.20558638</v>
      </c>
      <c r="M8" s="11">
        <v>0</v>
      </c>
      <c r="N8" s="55" t="e">
        <f>+M8/M5</f>
        <v>#DIV/0!</v>
      </c>
      <c r="O8" s="86" t="e">
        <f>+M8/O4</f>
        <v>#DIV/0!</v>
      </c>
      <c r="P8" s="11">
        <v>0</v>
      </c>
      <c r="Q8" s="55" t="e">
        <f>+P8/P5</f>
        <v>#DIV/0!</v>
      </c>
      <c r="R8" s="86" t="e">
        <f>+P8/R4</f>
        <v>#DIV/0!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2783.8490568239999</v>
      </c>
      <c r="AQ8" s="65">
        <f>+AP8/$AP$5</f>
        <v>0.90867665378129858</v>
      </c>
      <c r="AR8" s="86">
        <f>+AP8/AR4</f>
        <v>278.38490568240002</v>
      </c>
      <c r="AS8" s="14">
        <f t="shared" si="0"/>
        <v>927.94968560799998</v>
      </c>
      <c r="AT8" s="57"/>
      <c r="AU8" s="86">
        <f>+AS8/AU4</f>
        <v>92.794968560800001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34.069525200000044</v>
      </c>
      <c r="K9" s="54">
        <f>+J9/J5</f>
        <v>3.2287573991413909E-2</v>
      </c>
      <c r="L9" s="15">
        <f>+L5-L6-L8</f>
        <v>3.4069525200000044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23.480039026400277</v>
      </c>
      <c r="AQ9" s="64">
        <f>+AP9/$AP$5</f>
        <v>7.6641236136218392E-3</v>
      </c>
      <c r="AR9" s="15">
        <f>+AR5-AR6-AR8</f>
        <v>2.3480039026399595</v>
      </c>
      <c r="AS9" s="29">
        <f t="shared" si="0"/>
        <v>7.8266796754667594</v>
      </c>
      <c r="AT9" s="57"/>
      <c r="AU9" s="15">
        <f>+AU5-AU6-AU8</f>
        <v>0.78266796754667212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0</v>
      </c>
      <c r="N11" s="57"/>
      <c r="O11" s="86" t="e">
        <f>+M11/O4</f>
        <v>#DIV/0!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84</v>
      </c>
      <c r="AQ11" s="57"/>
      <c r="AR11" s="86">
        <f>+AP11/AR4</f>
        <v>8.4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865.1</v>
      </c>
      <c r="K12" s="57"/>
      <c r="L12" s="86">
        <f>+J12/L4</f>
        <v>86.51</v>
      </c>
      <c r="M12" s="32">
        <v>0</v>
      </c>
      <c r="N12" s="57"/>
      <c r="O12" s="86" t="e">
        <f>+M12/O4</f>
        <v>#DIV/0!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2379.1467211429999</v>
      </c>
      <c r="AQ12" s="57"/>
      <c r="AR12" s="86">
        <f>+AP12/AR4</f>
        <v>237.9146721143</v>
      </c>
      <c r="AS12" s="14">
        <f t="shared" ref="AS12" si="1">+AP12/$AS$4</f>
        <v>793.0489070476666</v>
      </c>
      <c r="AT12" s="57"/>
      <c r="AU12" s="86">
        <f>+AS12/AU4</f>
        <v>79.304890704766663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>
        <f>+J12/J5</f>
        <v>0.81985234886608094</v>
      </c>
      <c r="K13" s="57"/>
      <c r="L13" s="33"/>
      <c r="M13" s="33" t="e">
        <f>+M12/M5</f>
        <v>#DIV/0!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0.77657769415464661</v>
      </c>
      <c r="AQ13" s="57"/>
      <c r="AR13" s="33"/>
      <c r="AS13" s="35">
        <f>+AS12/AS5</f>
        <v>0.7765776941546465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>
        <f>+J5/J11</f>
        <v>37.685357142857143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36.471785714285716</v>
      </c>
      <c r="AQ14" s="57"/>
      <c r="AR14" s="8"/>
      <c r="AS14" s="36">
        <f>+AS5/AS11</f>
        <v>36.471785714285716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>
        <f>+J12/J11</f>
        <v>30.896428571428572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28.323175251702381</v>
      </c>
      <c r="AQ15" s="57"/>
      <c r="AR15" s="8"/>
      <c r="AS15" s="36">
        <f>+AS12/AS11</f>
        <v>28.323175251702377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>
        <f>+J12/J7</f>
        <v>0.87727180503614433</v>
      </c>
      <c r="K16" s="57"/>
      <c r="L16" s="33"/>
      <c r="M16" s="33" t="e">
        <f>+M12/M7</f>
        <v>#DIV/0!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0.84747695760347097</v>
      </c>
      <c r="AQ16" s="57"/>
      <c r="AR16" s="33"/>
      <c r="AS16" s="35">
        <f>+AS12/AS7</f>
        <v>0.84747695760347097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11755</v>
      </c>
      <c r="K18" s="11">
        <v>11755</v>
      </c>
      <c r="L18" s="67">
        <f>+J18/L4</f>
        <v>1175.5</v>
      </c>
      <c r="M18" s="11">
        <v>0</v>
      </c>
      <c r="N18" s="11">
        <v>0</v>
      </c>
      <c r="O18" s="67" t="e">
        <f>+M18/O4</f>
        <v>#DIV/0!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29917</v>
      </c>
      <c r="AQ18" s="67">
        <f>+T18+AC18+AF18+AI18+AL18+Z18+W18+Q18+N18+K18+H18+E18</f>
        <v>29917</v>
      </c>
      <c r="AR18" s="67">
        <f>+AP18/AR4</f>
        <v>2991.7</v>
      </c>
      <c r="AS18" s="14">
        <f t="shared" ref="AS18:AT20" si="3">+AP18/$AS$4</f>
        <v>9972.3333333333339</v>
      </c>
      <c r="AT18" s="67">
        <f t="shared" si="3"/>
        <v>9972.3333333333339</v>
      </c>
      <c r="AU18" s="67">
        <f>+AS18/AU4</f>
        <v>997.23333333333335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938.22</v>
      </c>
      <c r="K19" s="11">
        <v>938.22</v>
      </c>
      <c r="L19" s="67">
        <f>+J19/L4</f>
        <v>93.822000000000003</v>
      </c>
      <c r="M19" s="11">
        <v>0</v>
      </c>
      <c r="N19" s="11">
        <v>0</v>
      </c>
      <c r="O19" s="67" t="e">
        <f>+M19/O4</f>
        <v>#DIV/0!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2628.09</v>
      </c>
      <c r="AQ19" s="67">
        <f t="shared" ref="AQ19:AQ20" si="4">+T19+AC19+AF19+AI19+AL19+Z19+W19+Q19+N19+K19+H19+E19</f>
        <v>2628.09</v>
      </c>
      <c r="AR19" s="67">
        <f>+AP19/AR4</f>
        <v>262.80900000000003</v>
      </c>
      <c r="AS19" s="14">
        <f t="shared" si="3"/>
        <v>876.03000000000009</v>
      </c>
      <c r="AT19" s="67">
        <f t="shared" si="3"/>
        <v>876.03000000000009</v>
      </c>
      <c r="AU19" s="67">
        <f>+AS19/AU4</f>
        <v>87.603000000000009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34.390999999999998</v>
      </c>
      <c r="K20" s="59">
        <v>34.391640000000002</v>
      </c>
      <c r="L20" s="67">
        <f>+J20/L4</f>
        <v>3.4390999999999998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96.388639999999995</v>
      </c>
      <c r="AQ20" s="67">
        <f t="shared" si="4"/>
        <v>97.128569999999996</v>
      </c>
      <c r="AR20" s="67">
        <f>+AP20/AR4</f>
        <v>9.6388639999999999</v>
      </c>
      <c r="AS20" s="14">
        <f t="shared" si="3"/>
        <v>32.129546666666663</v>
      </c>
      <c r="AT20" s="67">
        <f t="shared" si="3"/>
        <v>32.376190000000001</v>
      </c>
      <c r="AU20" s="67">
        <f>+AS20/AU4</f>
        <v>3.2129546666666662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>
        <f t="shared" ref="J21:K21" si="7">+J20/J19*1000</f>
        <v>36.655581846475236</v>
      </c>
      <c r="K21" s="60">
        <f t="shared" si="7"/>
        <v>36.656263989256253</v>
      </c>
      <c r="L21" s="60"/>
      <c r="M21" s="44" t="e">
        <f t="shared" ref="M21:N21" si="8">+M20/M19*1000</f>
        <v>#DIV/0!</v>
      </c>
      <c r="N21" s="60" t="e">
        <f t="shared" si="8"/>
        <v>#DIV/0!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36.676308650008174</v>
      </c>
      <c r="AQ21" s="68">
        <f>+AQ20/AQ19*1000</f>
        <v>36.957855324589339</v>
      </c>
      <c r="AR21" s="60"/>
      <c r="AS21" s="45">
        <f>+AS20/AS19*1000</f>
        <v>36.676308650008167</v>
      </c>
      <c r="AT21" s="68">
        <f>+AT20/AT19*1000</f>
        <v>36.957855324589339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>
        <f>+J19/J18</f>
        <v>7.9814547001276048E-2</v>
      </c>
      <c r="K22" s="46">
        <f>+K19/K18</f>
        <v>7.9814547001276048E-2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8.784604071263831E-2</v>
      </c>
      <c r="AQ22" s="47">
        <f>+AQ19/AQ18</f>
        <v>8.784604071263831E-2</v>
      </c>
      <c r="AR22" s="61"/>
      <c r="AS22" s="47">
        <f>+AS19/AS18</f>
        <v>8.7846040712638296E-2</v>
      </c>
      <c r="AT22" s="47">
        <f>+AT19/AT18</f>
        <v>8.7846040712638296E-2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>
        <f>+J20*1000/(J18*J21)*100</f>
        <v>7.9814547001276059</v>
      </c>
      <c r="K23" s="48">
        <f>+K20*1000/(K18*K21)*100</f>
        <v>7.9814547001276051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8.7846040712638302</v>
      </c>
      <c r="AQ23" s="49">
        <f>+AQ20/(AQ18*AQ21)*1000*100</f>
        <v>8.7846040712638302</v>
      </c>
      <c r="AR23" s="62"/>
      <c r="AS23" s="49">
        <f>+AS20/(AS18*AS21)*1000*100</f>
        <v>8.784604071263832</v>
      </c>
      <c r="AT23" s="49">
        <f>+AT20/(AT18*AT21)*1000*100</f>
        <v>8.7846040712638302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>
        <f>+J20/J18*1000</f>
        <v>2.9256486601446188</v>
      </c>
      <c r="K24" s="48">
        <f>+K20/K18*1000</f>
        <v>2.9257031050616757</v>
      </c>
      <c r="L24" s="62"/>
      <c r="M24" s="48" t="e">
        <f>+M20/M18*1000</f>
        <v>#DIV/0!</v>
      </c>
      <c r="N24" s="48" t="e">
        <f>+N20/N18*1000</f>
        <v>#DIV/0!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3.221868502857907</v>
      </c>
      <c r="AQ24" s="48">
        <f>+AQ20/AQ18*1000</f>
        <v>3.2466012634956711</v>
      </c>
      <c r="AR24" s="62"/>
      <c r="AS24" s="48">
        <f>+AS20/AS18*1000</f>
        <v>3.2218685028579066</v>
      </c>
      <c r="AT24" s="48">
        <f>+AT20/AT18*1000</f>
        <v>3.2466012634956716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>
        <f>+J8/(1-J6/J5)</f>
        <v>1018.7343700194722</v>
      </c>
      <c r="K26" s="63"/>
      <c r="L26" s="63"/>
      <c r="M26" s="21" t="e">
        <f>+M8/(1-M6/M5)</f>
        <v>#DIV/0!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3038.0063023477446</v>
      </c>
      <c r="AQ26" s="71"/>
      <c r="AR26" s="71"/>
      <c r="AS26" s="31">
        <f>+AS8/(1-AS6/AS5)</f>
        <v>1012.6687674492482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J8" sqref="J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15</v>
      </c>
      <c r="AS4" s="42">
        <v>2</v>
      </c>
      <c r="AT4" s="3" t="s">
        <v>26</v>
      </c>
      <c r="AU4" s="3">
        <f>+AR4</f>
        <v>15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1475.06</v>
      </c>
      <c r="K5" s="54">
        <f>+J5/J5</f>
        <v>1</v>
      </c>
      <c r="L5" s="85">
        <f>+J5/L4</f>
        <v>147.506</v>
      </c>
      <c r="M5" s="9">
        <v>0</v>
      </c>
      <c r="N5" s="54" t="e">
        <f>+M5/M5</f>
        <v>#DIV/0!</v>
      </c>
      <c r="O5" s="85" t="e">
        <f>+M5/O4</f>
        <v>#DIV/0!</v>
      </c>
      <c r="P5" s="9">
        <v>0</v>
      </c>
      <c r="Q5" s="54" t="e">
        <f>+P5/P5</f>
        <v>#DIV/0!</v>
      </c>
      <c r="R5" s="85" t="e">
        <f>+P5/R4</f>
        <v>#DIV/0!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4027.6879999999996</v>
      </c>
      <c r="AQ5" s="64">
        <f>+AP5/$AP$5</f>
        <v>1</v>
      </c>
      <c r="AR5" s="85">
        <f>+AP5/AR4</f>
        <v>268.51253333333329</v>
      </c>
      <c r="AS5" s="30">
        <f>+AP5/$AS$4</f>
        <v>2013.8439999999998</v>
      </c>
      <c r="AT5" s="57"/>
      <c r="AU5" s="85">
        <f>+AS5/AU4</f>
        <v>134.25626666666665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f>4.5329+28.655+1.453+89.873</f>
        <v>124.51390000000001</v>
      </c>
      <c r="K6" s="55">
        <f>+J6/J5</f>
        <v>8.4412769650048139E-2</v>
      </c>
      <c r="L6" s="86">
        <f>+J6/L4</f>
        <v>12.45139</v>
      </c>
      <c r="M6" s="11">
        <v>0</v>
      </c>
      <c r="N6" s="55" t="e">
        <f>+M6/M5</f>
        <v>#DIV/0!</v>
      </c>
      <c r="O6" s="86" t="e">
        <f>+M6/O4</f>
        <v>#DIV/0!</v>
      </c>
      <c r="P6" s="11">
        <v>0</v>
      </c>
      <c r="Q6" s="55" t="e">
        <f>+P6/P5</f>
        <v>#DIV/0!</v>
      </c>
      <c r="R6" s="86" t="e">
        <f>+P6/R4</f>
        <v>#DIV/0!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287.19879000000003</v>
      </c>
      <c r="AQ6" s="65">
        <f>+AP6/$AP$5</f>
        <v>7.1306116561163646E-2</v>
      </c>
      <c r="AR6" s="86">
        <f>+AP6/AR4</f>
        <v>19.146586000000003</v>
      </c>
      <c r="AS6" s="14">
        <f t="shared" ref="AS6:AS9" si="0">+AP6/$AS$4</f>
        <v>143.59939500000002</v>
      </c>
      <c r="AT6" s="57"/>
      <c r="AU6" s="86">
        <f>+AS6/AU4</f>
        <v>9.5732930000000014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1350.5461</v>
      </c>
      <c r="K7" s="56">
        <f>+J7/J5</f>
        <v>0.91558723034995193</v>
      </c>
      <c r="L7" s="87">
        <f>+L5-L6</f>
        <v>135.05461</v>
      </c>
      <c r="M7" s="8">
        <f>+M5-M6</f>
        <v>0</v>
      </c>
      <c r="N7" s="56" t="e">
        <f>+M7/M5</f>
        <v>#DIV/0!</v>
      </c>
      <c r="O7" s="87" t="e">
        <f>+O5-O6</f>
        <v>#DIV/0!</v>
      </c>
      <c r="P7" s="8">
        <f>+P5-P6</f>
        <v>0</v>
      </c>
      <c r="Q7" s="56" t="e">
        <f>+P7/P5</f>
        <v>#DIV/0!</v>
      </c>
      <c r="R7" s="87" t="e">
        <f>+R5-R6</f>
        <v>#DIV/0!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3740.4892099999997</v>
      </c>
      <c r="AQ7" s="65">
        <f>+AP7/$AP$5</f>
        <v>0.92869388343883641</v>
      </c>
      <c r="AR7" s="87">
        <f>+AR5-AR6</f>
        <v>249.36594733333328</v>
      </c>
      <c r="AS7" s="13">
        <f t="shared" si="0"/>
        <v>1870.2446049999999</v>
      </c>
      <c r="AT7" s="57"/>
      <c r="AU7" s="87">
        <f>+AU5-AU6</f>
        <v>124.68297366666664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1154.6300000000001</v>
      </c>
      <c r="K8" s="55">
        <f>+J8/J5</f>
        <v>0.78276815858337978</v>
      </c>
      <c r="L8" s="86">
        <f>+J8/L4</f>
        <v>115.46300000000001</v>
      </c>
      <c r="M8" s="11">
        <v>0</v>
      </c>
      <c r="N8" s="55" t="e">
        <f>+M8/M5</f>
        <v>#DIV/0!</v>
      </c>
      <c r="O8" s="86" t="e">
        <f>+M8/O4</f>
        <v>#DIV/0!</v>
      </c>
      <c r="P8" s="11">
        <v>0</v>
      </c>
      <c r="Q8" s="55" t="e">
        <f>+P8/P5</f>
        <v>#DIV/0!</v>
      </c>
      <c r="R8" s="86" t="e">
        <f>+P8/R4</f>
        <v>#DIV/0!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3504.569</v>
      </c>
      <c r="AQ8" s="65">
        <f>+AP8/$AP$5</f>
        <v>0.87011928431397867</v>
      </c>
      <c r="AR8" s="86">
        <f>+AP8/AR4</f>
        <v>233.63793333333334</v>
      </c>
      <c r="AS8" s="14">
        <f t="shared" si="0"/>
        <v>1752.2845</v>
      </c>
      <c r="AT8" s="57"/>
      <c r="AU8" s="86">
        <f>+AS8/AU4</f>
        <v>116.81896666666667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195.91609999999991</v>
      </c>
      <c r="K9" s="54">
        <f>+J9/J5</f>
        <v>0.13281907176657215</v>
      </c>
      <c r="L9" s="15">
        <f>+L5-L6-L8</f>
        <v>19.591609999999989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235.92020999999977</v>
      </c>
      <c r="AQ9" s="64">
        <f>+AP9/$AP$5</f>
        <v>5.8574599124857685E-2</v>
      </c>
      <c r="AR9" s="15">
        <f>+AR5-AR6-AR8</f>
        <v>15.728013999999945</v>
      </c>
      <c r="AS9" s="29">
        <f t="shared" si="0"/>
        <v>117.96010499999988</v>
      </c>
      <c r="AT9" s="57"/>
      <c r="AU9" s="15">
        <f>+AU5-AU6-AU8</f>
        <v>7.8640069999999724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0</v>
      </c>
      <c r="N11" s="57"/>
      <c r="O11" s="86" t="e">
        <f>+M11/O4</f>
        <v>#DIV/0!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84</v>
      </c>
      <c r="AQ11" s="57"/>
      <c r="AR11" s="86">
        <f>+AP11/AR4</f>
        <v>5.6</v>
      </c>
      <c r="AS11" s="28">
        <f>+AP11/AS4</f>
        <v>42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918.60199999999998</v>
      </c>
      <c r="K12" s="57"/>
      <c r="L12" s="86">
        <f>+J12/L4</f>
        <v>91.860199999999992</v>
      </c>
      <c r="M12" s="32">
        <v>0</v>
      </c>
      <c r="N12" s="57"/>
      <c r="O12" s="86" t="e">
        <f>+M12/O4</f>
        <v>#DIV/0!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2714.3490000000002</v>
      </c>
      <c r="AQ12" s="57"/>
      <c r="AR12" s="86">
        <f>+AP12/AR4</f>
        <v>180.95660000000001</v>
      </c>
      <c r="AS12" s="14">
        <f t="shared" ref="AS12" si="1">+AP12/$AS$4</f>
        <v>1357.1745000000001</v>
      </c>
      <c r="AT12" s="57"/>
      <c r="AU12" s="86">
        <f>+AS12/AU4</f>
        <v>90.478300000000004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>
        <f>+J12/J5</f>
        <v>0.62275568451452823</v>
      </c>
      <c r="K13" s="57"/>
      <c r="L13" s="33"/>
      <c r="M13" s="33" t="e">
        <f>+M12/M5</f>
        <v>#DIV/0!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0.67392235942803924</v>
      </c>
      <c r="AQ13" s="57"/>
      <c r="AR13" s="33"/>
      <c r="AS13" s="35">
        <f>+AS12/AS5</f>
        <v>0.67392235942803924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>
        <f>+J5/J11</f>
        <v>52.680714285714281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47.948666666666661</v>
      </c>
      <c r="AQ14" s="57"/>
      <c r="AR14" s="8"/>
      <c r="AS14" s="36">
        <f>+AS5/AS11</f>
        <v>47.948666666666661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>
        <f>+J12/J11</f>
        <v>32.807214285714288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32.313678571428575</v>
      </c>
      <c r="AQ15" s="57"/>
      <c r="AR15" s="8"/>
      <c r="AS15" s="36">
        <f>+AS12/AS11</f>
        <v>32.313678571428575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>
        <f>+J12/J7</f>
        <v>0.68017078424794231</v>
      </c>
      <c r="K16" s="57"/>
      <c r="L16" s="33"/>
      <c r="M16" s="33" t="e">
        <f>+M12/M7</f>
        <v>#DIV/0!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0.72566684399017434</v>
      </c>
      <c r="AQ16" s="57"/>
      <c r="AR16" s="33"/>
      <c r="AS16" s="35">
        <f>+AS12/AS7</f>
        <v>0.72566684399017434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11940</v>
      </c>
      <c r="K18" s="11">
        <v>11940</v>
      </c>
      <c r="L18" s="67">
        <f>+J18/L4</f>
        <v>1194</v>
      </c>
      <c r="M18" s="11">
        <v>0</v>
      </c>
      <c r="N18" s="11">
        <v>0</v>
      </c>
      <c r="O18" s="67" t="e">
        <f>+M18/O4</f>
        <v>#DIV/0!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34239</v>
      </c>
      <c r="AQ18" s="67">
        <f>+T18+AC18+AF18+AI18+AL18+Z18+W18+Q18+N18+K18+H18+E18</f>
        <v>34239</v>
      </c>
      <c r="AR18" s="67">
        <f>+AP18/AR4</f>
        <v>2282.6</v>
      </c>
      <c r="AS18" s="14">
        <f t="shared" ref="AS18:AT20" si="3">+AP18/$AS$4</f>
        <v>17119.5</v>
      </c>
      <c r="AT18" s="67">
        <f t="shared" si="3"/>
        <v>17119.5</v>
      </c>
      <c r="AU18" s="67">
        <f>+AS18/AU4</f>
        <v>1141.3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1086.1199999999999</v>
      </c>
      <c r="K19" s="11">
        <v>1086.1199999999999</v>
      </c>
      <c r="L19" s="67">
        <f>+J19/L4</f>
        <v>108.61199999999999</v>
      </c>
      <c r="M19" s="11">
        <v>0</v>
      </c>
      <c r="N19" s="11">
        <v>0</v>
      </c>
      <c r="O19" s="67" t="e">
        <f>+M19/O4</f>
        <v>#DIV/0!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3221.55</v>
      </c>
      <c r="AQ19" s="67">
        <f t="shared" ref="AQ19:AQ20" si="4">+T19+AC19+AF19+AI19+AL19+Z19+W19+Q19+N19+K19+H19+E19</f>
        <v>3221.55</v>
      </c>
      <c r="AR19" s="67">
        <f>+AP19/AR4</f>
        <v>214.77</v>
      </c>
      <c r="AS19" s="14">
        <f t="shared" si="3"/>
        <v>1610.7750000000001</v>
      </c>
      <c r="AT19" s="67">
        <f t="shared" si="3"/>
        <v>1610.7750000000001</v>
      </c>
      <c r="AU19" s="67">
        <f>+AS19/AU4</f>
        <v>107.38500000000001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f>4.5329+28.6551</f>
        <v>33.188000000000002</v>
      </c>
      <c r="K20" s="59">
        <v>33.188000000000002</v>
      </c>
      <c r="L20" s="67">
        <f>+J20/L4</f>
        <v>3.3188000000000004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96.787399999999991</v>
      </c>
      <c r="AQ20" s="67">
        <f t="shared" si="4"/>
        <v>96.787410000000008</v>
      </c>
      <c r="AR20" s="67">
        <f>+AP20/AR4</f>
        <v>6.452493333333333</v>
      </c>
      <c r="AS20" s="14">
        <f t="shared" si="3"/>
        <v>48.393699999999995</v>
      </c>
      <c r="AT20" s="67">
        <f t="shared" si="3"/>
        <v>48.393705000000004</v>
      </c>
      <c r="AU20" s="67">
        <f>+AS20/AU4</f>
        <v>3.2262466666666665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>
        <f t="shared" ref="J21:K21" si="7">+J20/J19*1000</f>
        <v>30.556476264132883</v>
      </c>
      <c r="K21" s="60">
        <f t="shared" si="7"/>
        <v>30.556476264132883</v>
      </c>
      <c r="L21" s="60"/>
      <c r="M21" s="44" t="e">
        <f t="shared" ref="M21:N21" si="8">+M20/M19*1000</f>
        <v>#DIV/0!</v>
      </c>
      <c r="N21" s="60" t="e">
        <f t="shared" si="8"/>
        <v>#DIV/0!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30.04373671058962</v>
      </c>
      <c r="AQ21" s="68">
        <f>+AQ20/AQ19*1000</f>
        <v>30.04373981468548</v>
      </c>
      <c r="AR21" s="60"/>
      <c r="AS21" s="45">
        <f>+AS20/AS19*1000</f>
        <v>30.04373671058962</v>
      </c>
      <c r="AT21" s="68">
        <f>+AT20/AT19*1000</f>
        <v>30.04373981468548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>
        <f>+J19/J18</f>
        <v>9.0964824120602999E-2</v>
      </c>
      <c r="K22" s="46">
        <f>+K19/K18</f>
        <v>9.0964824120602999E-2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9.4090072724086579E-2</v>
      </c>
      <c r="AQ22" s="47">
        <f>+AQ19/AQ18</f>
        <v>9.4090072724086579E-2</v>
      </c>
      <c r="AR22" s="61"/>
      <c r="AS22" s="47">
        <f>+AS19/AS18</f>
        <v>9.4090072724086579E-2</v>
      </c>
      <c r="AT22" s="47">
        <f>+AT19/AT18</f>
        <v>9.4090072724086579E-2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>
        <f>+J20*1000/(J18*J21)*100</f>
        <v>9.0964824120603005</v>
      </c>
      <c r="K23" s="48">
        <f>+K20*1000/(K18*K21)*100</f>
        <v>9.0964824120603005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9.4090072724086582</v>
      </c>
      <c r="AQ23" s="49">
        <f>+AQ20/(AQ18*AQ21)*1000*100</f>
        <v>9.4090072724086582</v>
      </c>
      <c r="AR23" s="62"/>
      <c r="AS23" s="49">
        <f>+AS20/(AS18*AS21)*1000*100</f>
        <v>9.4090072724086582</v>
      </c>
      <c r="AT23" s="49">
        <f>+AT20/(AT18*AT21)*1000*100</f>
        <v>9.4090072724086582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>
        <f>+J20/J18*1000</f>
        <v>2.7795644891122282</v>
      </c>
      <c r="K24" s="48">
        <f>+K20/K18*1000</f>
        <v>2.7795644891122282</v>
      </c>
      <c r="L24" s="62"/>
      <c r="M24" s="48" t="e">
        <f>+M20/M18*1000</f>
        <v>#DIV/0!</v>
      </c>
      <c r="N24" s="48" t="e">
        <f>+N20/N18*1000</f>
        <v>#DIV/0!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2.8268173720026866</v>
      </c>
      <c r="AQ24" s="48">
        <f>+AQ20/AQ18*1000</f>
        <v>2.826817664067292</v>
      </c>
      <c r="AR24" s="62"/>
      <c r="AS24" s="48">
        <f>+AS20/AS18*1000</f>
        <v>2.8268173720026866</v>
      </c>
      <c r="AT24" s="48">
        <f>+AT20/AT18*1000</f>
        <v>2.826817664067292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>
        <f>+J8/(1-J6/J5)</f>
        <v>1261.0813713060222</v>
      </c>
      <c r="K26" s="63"/>
      <c r="L26" s="63"/>
      <c r="M26" s="21" t="e">
        <f>+M8/(1-M6/M5)</f>
        <v>#DIV/0!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3773.6535821933307</v>
      </c>
      <c r="AQ26" s="71"/>
      <c r="AR26" s="71"/>
      <c r="AS26" s="31">
        <f>+AS8/(1-AS6/AS5)</f>
        <v>1886.8267910966654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2014-12-09T07:22:27Z</cp:lastPrinted>
  <dcterms:created xsi:type="dcterms:W3CDTF">2014-10-14T11:21:48Z</dcterms:created>
  <dcterms:modified xsi:type="dcterms:W3CDTF">2015-04-27T09:41:16Z</dcterms:modified>
</cp:coreProperties>
</file>