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D20" i="7"/>
  <c r="D6"/>
  <c r="D5"/>
  <c r="D20" i="1"/>
  <c r="D6"/>
  <c r="D5"/>
  <c r="F4" i="5" l="1"/>
  <c r="H20" i="6"/>
  <c r="H19"/>
  <c r="G20"/>
  <c r="G19"/>
  <c r="G18"/>
  <c r="H18"/>
  <c r="G12"/>
  <c r="G11"/>
  <c r="G8"/>
  <c r="G6"/>
  <c r="G5"/>
  <c r="F4"/>
  <c r="E20"/>
  <c r="E19"/>
  <c r="E18"/>
  <c r="D20"/>
  <c r="D19"/>
  <c r="D18"/>
  <c r="D12"/>
  <c r="D11"/>
  <c r="D8"/>
  <c r="D6"/>
  <c r="D5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R18" s="1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W9" s="1"/>
  <c r="T9"/>
  <c r="S9"/>
  <c r="P9"/>
  <c r="Q9" s="1"/>
  <c r="N9"/>
  <c r="M9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V16" s="1"/>
  <c r="T7"/>
  <c r="S7"/>
  <c r="S16" s="1"/>
  <c r="P7"/>
  <c r="P16" s="1"/>
  <c r="N7"/>
  <c r="M7"/>
  <c r="M16" s="1"/>
  <c r="J7"/>
  <c r="J16" s="1"/>
  <c r="H7"/>
  <c r="G7"/>
  <c r="G16" s="1"/>
  <c r="D7"/>
  <c r="D16" s="1"/>
  <c r="AP6"/>
  <c r="AR6" s="1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R4"/>
  <c r="AU4" s="1"/>
  <c r="E18" i="5" l="1"/>
  <c r="D18"/>
  <c r="AP22" i="7"/>
  <c r="AP24"/>
  <c r="E20" i="5"/>
  <c r="E19"/>
  <c r="D19"/>
  <c r="D20"/>
  <c r="D11"/>
  <c r="D6"/>
  <c r="AP26" i="7"/>
  <c r="D7" i="6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11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M16" s="1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P16" s="1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S16" s="1"/>
  <c r="T6"/>
  <c r="S9"/>
  <c r="T9" s="1"/>
  <c r="U5"/>
  <c r="T5"/>
  <c r="X20"/>
  <c r="X19"/>
  <c r="X18"/>
  <c r="V22"/>
  <c r="V24"/>
  <c r="V15"/>
  <c r="V14"/>
  <c r="V13"/>
  <c r="V7"/>
  <c r="V16" s="1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D16" l="1"/>
  <c r="G7" i="6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I4" i="6"/>
  <c r="AK24" i="1"/>
  <c r="AK22"/>
  <c r="AK21"/>
  <c r="AK23" s="1"/>
  <c r="AM20"/>
  <c r="AM19"/>
  <c r="AM18"/>
  <c r="AM12"/>
  <c r="AM11"/>
  <c r="AM6"/>
  <c r="AM5"/>
  <c r="D26" i="6" l="1"/>
  <c r="J26" s="1"/>
  <c r="AU9" i="7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K26" i="6" l="1"/>
  <c r="AK26" i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S11" i="1"/>
  <c r="AU11" s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3"/>
  <c r="G15"/>
  <c r="Z21" i="1"/>
  <c r="Z23" s="1"/>
  <c r="G21" i="6"/>
  <c r="G23" s="1"/>
  <c r="J12"/>
  <c r="K5"/>
  <c r="L12" i="5" l="1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22" s="1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AS21" i="1" l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<sst xmlns="http://schemas.openxmlformats.org/spreadsheetml/2006/main" count="326" uniqueCount="65">
  <si>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</si>
  <si>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</si>
  <si>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</si>
  <si>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</si>
  <si>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</si>
  <si>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</si>
  <si>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</si>
  <si>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</si>
  <si>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</si>
  <si>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</si>
  <si>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</si>
  <si>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</si>
  <si>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</si>
  <si>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</si>
  <si>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</si>
  <si>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</si>
  <si>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</si>
  <si>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</si>
  <si>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</si>
  <si>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</si>
  <si>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</si>
  <si>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</si>
  <si>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</si>
  <si>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</si>
  <si>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</si>
  <si>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</si>
  <si>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</si>
  <si>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</si>
  <si>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</si>
  <si>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</si>
  <si>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</si>
  <si>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</si>
  <si>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</si>
  <si>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</si>
  <si>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</si>
  <si>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</si>
  <si>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</si>
  <si>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</si>
  <si>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</si>
  <si>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</si>
  <si>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</si>
  <si>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</si>
  <si>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</si>
  <si>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</si>
  <si>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</si>
  <si>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</si>
  <si>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</si>
  <si>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</si>
  <si>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</si>
  <si>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</si>
  <si>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</si>
  <si>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</si>
  <si>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</si>
  <si>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</si>
  <si>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</si>
  <si>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</si>
  <si>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</si>
  <si>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</si>
  <si>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</si>
  <si>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</si>
  <si>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</si>
  <si>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</si>
  <si>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</si>
  <si>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1 - 1 2014</t>
  </si>
  <si>
    <t xml:space="preserve"> 1 - 1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</si>
</sst>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13</v>
      </c>
      <c r="G4" s="23" t="s">
        <v>27</v>
      </c>
      <c r="H4" s="3" t="s">
        <v>28</v>
      </c>
      <c r="I4" s="94">
        <f>+'2015'!AR4</f>
        <v>11</v>
      </c>
      <c r="J4" s="26"/>
    </row>
    <row r="5" spans="2:21">
      <c r="B5" s="10" t="s">
        <v>3</v>
      </c>
      <c r="C5" s="17"/>
      <c r="D5" s="8">
        <f>+'2014'!AP5</f>
        <v>61.274999999999999</v>
      </c>
      <c r="E5" s="54">
        <f>+D5/$D$5</f>
        <v>1</v>
      </c>
      <c r="F5" s="84">
        <f>+D5/F4</f>
        <v>4.7134615384615381</v>
      </c>
      <c r="G5" s="13">
        <f>+'2015'!AP5</f>
        <v>92.657749999999993</v>
      </c>
      <c r="H5" s="54">
        <f>+G5/$G$5</f>
        <v>1</v>
      </c>
      <c r="I5" s="84">
        <f>+G5/I4</f>
        <v>8.4234318181818182</v>
      </c>
      <c r="J5" s="76">
        <f t="shared" ref="J5:J24" si="0">+G5/D5</f>
        <v>1.5121623827009383</v>
      </c>
      <c r="K5" s="77">
        <f>+G5-D5</f>
        <v>31.382749999999994</v>
      </c>
      <c r="L5" s="77">
        <f>+I5-F5</f>
        <v>3.70997027972028</v>
      </c>
      <c r="M5" s="57"/>
    </row>
    <row r="6" spans="2:21">
      <c r="B6" s="7" t="s">
        <v>4</v>
      </c>
      <c r="C6" s="17"/>
      <c r="D6" s="11">
        <f>+'2014'!AP6</f>
        <v>56.471220000000002</v>
      </c>
      <c r="E6" s="55">
        <f>+D6/$D$5</f>
        <v>0.92160293757649947</v>
      </c>
      <c r="F6" s="67">
        <f>+D6/F4</f>
        <v>4.3439399999999999</v>
      </c>
      <c r="G6" s="14">
        <f>+'2015'!AP6</f>
        <v>47.004760000000005</v>
      </c>
      <c r="H6" s="55">
        <f>+G6/$G$5</f>
        <v>0.50729442491318866</v>
      </c>
      <c r="I6" s="67">
        <f>+G6/I4</f>
        <v>4.2731600000000007</v>
      </c>
      <c r="J6" s="78">
        <f t="shared" si="0"/>
        <v>0.83236664623147871</v>
      </c>
      <c r="K6" s="79">
        <f>+G6-D6</f>
        <v>-9.4664599999999979</v>
      </c>
      <c r="L6" s="79">
        <f>+I6-F6</f>
        <v>-7.0779999999999177E-2</v>
      </c>
      <c r="M6" s="57"/>
    </row>
    <row r="7" spans="2:21">
      <c r="B7" s="10" t="s">
        <v>7</v>
      </c>
      <c r="C7" s="17"/>
      <c r="D7" s="8">
        <f>+D5-D6</f>
        <v>4.8037799999999962</v>
      </c>
      <c r="E7" s="56">
        <f>+D7/$D$5</f>
        <v>7.8397062423500558E-2</v>
      </c>
      <c r="F7" s="86">
        <f>+F5-F6</f>
        <v>0.36952153846153823</v>
      </c>
      <c r="G7" s="8">
        <f>+G5-G6</f>
        <v>45.652989999999988</v>
      </c>
      <c r="H7" s="56">
        <f>+G7/$G$5</f>
        <v>0.49270557508681134</v>
      </c>
      <c r="I7" s="86">
        <f>+I5-I6</f>
        <v>4.1502718181818175</v>
      </c>
      <c r="J7" s="80">
        <f t="shared" si="0"/>
        <v>9.5035555333508253</v>
      </c>
      <c r="K7" s="77">
        <f>+G7-D7</f>
        <v>40.849209999999992</v>
      </c>
      <c r="L7" s="77">
        <f>+I7-F7</f>
        <v>3.7807502797202792</v>
      </c>
      <c r="M7" s="57"/>
    </row>
    <row r="8" spans="2:21">
      <c r="B8" s="7" t="s">
        <v>5</v>
      </c>
      <c r="C8" s="17"/>
      <c r="D8" s="11">
        <f>+'2014'!AP8</f>
        <v>260.30500000000001</v>
      </c>
      <c r="E8" s="55">
        <f>+D8/$D$5</f>
        <v>4.2481436148510818</v>
      </c>
      <c r="F8" s="67">
        <f>+D8/F4</f>
        <v>20.02346153846154</v>
      </c>
      <c r="G8" s="14">
        <f>+'2015'!AP8</f>
        <v>187.41300000000001</v>
      </c>
      <c r="H8" s="55">
        <f>+G8/$G$5</f>
        <v>2.0226370702936345</v>
      </c>
      <c r="I8" s="67">
        <f>+G8/I4</f>
        <v>17.037545454545455</v>
      </c>
      <c r="J8" s="78">
        <f t="shared" si="0"/>
        <v>0.71997464512783083</v>
      </c>
      <c r="K8" s="79">
        <f>+G8-D8</f>
        <v>-72.891999999999996</v>
      </c>
      <c r="L8" s="79">
        <f>+I8-F8</f>
        <v>-2.9859160839160843</v>
      </c>
      <c r="M8" s="57"/>
    </row>
    <row r="9" spans="2:21">
      <c r="B9" s="19" t="s">
        <v>14</v>
      </c>
      <c r="C9" s="17"/>
      <c r="D9" s="15">
        <f>+D5-D6-D8</f>
        <v>-255.50122000000002</v>
      </c>
      <c r="E9" s="54">
        <f>+D9/$D$5</f>
        <v>-4.169746552427581</v>
      </c>
      <c r="F9" s="15">
        <f>+F5-F6-F8</f>
        <v>-19.653940000000002</v>
      </c>
      <c r="G9" s="15">
        <f>+G5-G6-G8</f>
        <v>-141.76001000000002</v>
      </c>
      <c r="H9" s="54">
        <f>+G9/$G$5</f>
        <v>-1.5299314952068233</v>
      </c>
      <c r="I9" s="15">
        <f>+I5-I6-I8</f>
        <v>-12.887273636363638</v>
      </c>
      <c r="J9" s="80">
        <f t="shared" si="0"/>
        <v>0.55483104933902083</v>
      </c>
      <c r="K9" s="77">
        <f>+G9-D9</f>
        <v>113.74121</v>
      </c>
      <c r="L9" s="77">
        <f>+I9-F9</f>
        <v>6.7666663636363644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3</v>
      </c>
      <c r="E11" s="57"/>
      <c r="F11" s="67">
        <f>+D11/F4</f>
        <v>0.23076923076923078</v>
      </c>
      <c r="G11" s="29">
        <f>+'2015'!AP11</f>
        <v>2</v>
      </c>
      <c r="H11" s="57"/>
      <c r="I11" s="67">
        <f>+G11/I4</f>
        <v>0.18181818181818182</v>
      </c>
      <c r="J11" s="78">
        <f t="shared" si="0"/>
        <v>0.66666666666666663</v>
      </c>
      <c r="K11" s="79">
        <f t="shared" ref="K11:K16" si="1">+G11-D11</f>
        <v>-1</v>
      </c>
      <c r="L11" s="79">
        <f>+I11-F11</f>
        <v>-4.8951048951048959E-2</v>
      </c>
      <c r="M11" s="57"/>
    </row>
    <row r="12" spans="2:21">
      <c r="B12" s="18" t="s">
        <v>15</v>
      </c>
      <c r="C12" s="17"/>
      <c r="D12" s="33">
        <f>+'2014'!AP12</f>
        <v>140.83199999999999</v>
      </c>
      <c r="E12" s="57"/>
      <c r="F12" s="67">
        <f>+D12/F4</f>
        <v>10.833230769230768</v>
      </c>
      <c r="G12" s="14">
        <f>+'2015'!AP12</f>
        <v>97.966579999999993</v>
      </c>
      <c r="H12" s="57"/>
      <c r="I12" s="67">
        <f>+G12/I4</f>
        <v>8.9060527272727263</v>
      </c>
      <c r="J12" s="78">
        <f t="shared" si="0"/>
        <v>0.69562727221086118</v>
      </c>
      <c r="K12" s="79">
        <f t="shared" si="1"/>
        <v>-42.86542</v>
      </c>
      <c r="L12" s="79">
        <f>+I12-F12</f>
        <v>-1.927178041958042</v>
      </c>
      <c r="M12" s="57"/>
    </row>
    <row r="13" spans="2:21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1.0572950454764982</v>
      </c>
      <c r="H13" s="57"/>
      <c r="I13" s="34"/>
      <c r="J13" s="76">
        <f t="shared" si="0"/>
        <v>0.46002154277133339</v>
      </c>
      <c r="K13" s="54">
        <f t="shared" si="1"/>
        <v>-1.2410648076446769</v>
      </c>
      <c r="L13" s="57"/>
      <c r="M13" s="57"/>
    </row>
    <row r="14" spans="2:21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46.328874999999996</v>
      </c>
      <c r="H14" s="57"/>
      <c r="I14" s="8"/>
      <c r="J14" s="76">
        <f t="shared" si="0"/>
        <v>2.2682435740514073</v>
      </c>
      <c r="K14" s="77">
        <f t="shared" si="1"/>
        <v>25.903874999999996</v>
      </c>
      <c r="L14" s="57"/>
      <c r="M14" s="57"/>
    </row>
    <row r="15" spans="2:21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48.983289999999997</v>
      </c>
      <c r="H15" s="57"/>
      <c r="I15" s="8"/>
      <c r="J15" s="76">
        <f t="shared" si="0"/>
        <v>1.0434409083162919</v>
      </c>
      <c r="K15" s="77">
        <f t="shared" si="1"/>
        <v>2.0392900000000012</v>
      </c>
      <c r="L15" s="57"/>
      <c r="M15" s="57"/>
    </row>
    <row r="16" spans="2:21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2.1458962490737195</v>
      </c>
      <c r="H16" s="57"/>
      <c r="I16" s="34"/>
      <c r="J16" s="76">
        <f t="shared" si="0"/>
        <v>7.3196528369797662E-2</v>
      </c>
      <c r="K16" s="54">
        <f t="shared" si="1"/>
        <v>-27.171016681993088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4755</v>
      </c>
      <c r="E18" s="58">
        <f>+'2014'!AQ18</f>
        <v>4755</v>
      </c>
      <c r="F18" s="67">
        <f>+D18/F4</f>
        <v>365.76923076923077</v>
      </c>
      <c r="G18" s="14">
        <f>+'2015'!AP18</f>
        <v>7596</v>
      </c>
      <c r="H18" s="67">
        <f>+'2015'!AQ18</f>
        <v>7596</v>
      </c>
      <c r="I18" s="67">
        <f>+G18/I4</f>
        <v>690.5454545454545</v>
      </c>
      <c r="J18" s="78">
        <f t="shared" si="0"/>
        <v>1.5974763406940062</v>
      </c>
      <c r="K18" s="79">
        <f t="shared" ref="K18:K24" si="2">+G18-D18</f>
        <v>2841</v>
      </c>
      <c r="L18" s="79">
        <f>+I18-F18</f>
        <v>324.77622377622373</v>
      </c>
      <c r="M18" s="57"/>
    </row>
    <row r="19" spans="2:13">
      <c r="B19" s="18" t="s">
        <v>17</v>
      </c>
      <c r="C19" s="17"/>
      <c r="D19" s="11">
        <f>+'2014'!AP19</f>
        <v>353.88</v>
      </c>
      <c r="E19" s="59">
        <f>+'2014'!AQ19</f>
        <v>353.88</v>
      </c>
      <c r="F19" s="67">
        <f>+D19/F4</f>
        <v>27.221538461538461</v>
      </c>
      <c r="G19" s="14">
        <f>+'2015'!AP19</f>
        <v>630.98</v>
      </c>
      <c r="H19" s="67">
        <f>+'2015'!AQ19</f>
        <v>630.98</v>
      </c>
      <c r="I19" s="67">
        <f>+G19/I4</f>
        <v>57.361818181818187</v>
      </c>
      <c r="J19" s="78">
        <f t="shared" si="0"/>
        <v>1.7830337967672658</v>
      </c>
      <c r="K19" s="79">
        <f t="shared" si="2"/>
        <v>277.10000000000002</v>
      </c>
      <c r="L19" s="79">
        <f>+I19-F19</f>
        <v>30.140279720279725</v>
      </c>
      <c r="M19" s="57"/>
    </row>
    <row r="20" spans="2:13">
      <c r="B20" s="18" t="s">
        <v>29</v>
      </c>
      <c r="C20" s="17"/>
      <c r="D20" s="11">
        <f>+'2014'!AP20</f>
        <v>37.115279999999998</v>
      </c>
      <c r="E20" s="59">
        <f>+'2014'!AQ20</f>
        <v>13.140560000000001</v>
      </c>
      <c r="F20" s="67">
        <f>+D20/F4</f>
        <v>2.8550215384615383</v>
      </c>
      <c r="G20" s="14">
        <f>+'2015'!AP20</f>
        <v>25.64096</v>
      </c>
      <c r="H20" s="67">
        <f>+'2015'!AQ20</f>
        <v>19.398710000000001</v>
      </c>
      <c r="I20" s="67">
        <f>+G20/I4</f>
        <v>2.3309963636363635</v>
      </c>
      <c r="J20" s="78">
        <f t="shared" si="0"/>
        <v>0.69084646539107342</v>
      </c>
      <c r="K20" s="79">
        <f t="shared" si="2"/>
        <v>-11.474319999999999</v>
      </c>
      <c r="L20" s="79">
        <f>+I20-F20</f>
        <v>-0.52402517482517474</v>
      </c>
      <c r="M20" s="57"/>
    </row>
    <row r="21" spans="2:13">
      <c r="B21" s="19" t="s">
        <v>19</v>
      </c>
      <c r="C21" s="17"/>
      <c r="D21" s="44">
        <f>+D20/D19*1000</f>
        <v>104.88097660223804</v>
      </c>
      <c r="E21" s="60">
        <f>+E20/E19*1000</f>
        <v>37.132813383067713</v>
      </c>
      <c r="F21" s="60"/>
      <c r="G21" s="44">
        <f>+G20/G19*1000</f>
        <v>40.636723826428728</v>
      </c>
      <c r="H21" s="74">
        <f>+H20/H19*1000</f>
        <v>30.743779517575835</v>
      </c>
      <c r="I21" s="74"/>
      <c r="J21" s="76">
        <f t="shared" si="0"/>
        <v>0.38745562010300338</v>
      </c>
      <c r="K21" s="77">
        <f t="shared" si="2"/>
        <v>-64.244252775809315</v>
      </c>
      <c r="L21" s="82">
        <f>+H21/E21</f>
        <v>0.82794102349365128</v>
      </c>
      <c r="M21" s="83">
        <f>+H21-E21</f>
        <v>-6.3890338654918786</v>
      </c>
    </row>
    <row r="22" spans="2:13">
      <c r="B22" s="19" t="s">
        <v>23</v>
      </c>
      <c r="C22" s="17"/>
      <c r="D22" s="46">
        <f>+D19/D18</f>
        <v>7.4422712933753937E-2</v>
      </c>
      <c r="E22" s="61"/>
      <c r="F22" s="61"/>
      <c r="G22" s="53">
        <f>+G19/G18</f>
        <v>8.3067403896787781E-2</v>
      </c>
      <c r="H22" s="75"/>
      <c r="I22" s="75"/>
      <c r="J22" s="76">
        <f t="shared" si="0"/>
        <v>1.1161566223839323</v>
      </c>
      <c r="K22" s="77">
        <f t="shared" si="2"/>
        <v>8.6446909630338437E-3</v>
      </c>
      <c r="L22" s="57"/>
      <c r="M22" s="57"/>
    </row>
    <row r="23" spans="2:13">
      <c r="B23" s="10" t="s">
        <v>30</v>
      </c>
      <c r="C23" s="10"/>
      <c r="D23" s="48">
        <f>+D20*1000/(D18*D21)*100</f>
        <v>7.4422712933753949</v>
      </c>
      <c r="E23" s="62"/>
      <c r="F23" s="62"/>
      <c r="G23" s="48">
        <f>+G20/(G18*G21)*1000*100</f>
        <v>8.3067403896787777</v>
      </c>
      <c r="H23" s="62"/>
      <c r="I23" s="62"/>
      <c r="J23" s="76">
        <f t="shared" si="0"/>
        <v>1.1161566223839319</v>
      </c>
      <c r="K23" s="77">
        <f t="shared" si="2"/>
        <v>0.86446909630338276</v>
      </c>
      <c r="L23" s="57"/>
      <c r="M23" s="57"/>
    </row>
    <row r="24" spans="2:13">
      <c r="B24" s="19" t="s">
        <v>39</v>
      </c>
      <c r="C24" s="10"/>
      <c r="D24" s="48">
        <f>+D20/D18*1000</f>
        <v>7.8055268138801255</v>
      </c>
      <c r="E24" s="48">
        <f>+E20/E18*1000</f>
        <v>2.7635247108307044</v>
      </c>
      <c r="F24" s="62"/>
      <c r="G24" s="48">
        <f>+G20/G18*1000</f>
        <v>3.3755871511321747</v>
      </c>
      <c r="H24" s="48">
        <f>+H20/H18*1000</f>
        <v>2.5538059505002635</v>
      </c>
      <c r="I24" s="62"/>
      <c r="J24" s="76">
        <f t="shared" si="0"/>
        <v>0.43246115625784021</v>
      </c>
      <c r="K24" s="77">
        <f t="shared" si="2"/>
        <v>-4.4299396627479508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380.37523721337863</v>
      </c>
      <c r="H26" s="63"/>
      <c r="I26" s="63"/>
      <c r="J26" s="37">
        <f>+G26/D26</f>
        <v>0.11455907960343084</v>
      </c>
      <c r="K26" s="22">
        <f>+G26-D26</f>
        <v>-2939.9660096796965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42" sqref="D4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5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55</v>
      </c>
      <c r="E3" s="24" t="s">
        <v>26</v>
      </c>
      <c r="F3" s="3" t="s">
        <v>38</v>
      </c>
      <c r="G3" s="4" t="s">
        <v>54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+'2014'!F4</f>
        <v>13</v>
      </c>
      <c r="G4" s="23" t="s">
        <v>27</v>
      </c>
      <c r="H4" s="3" t="s">
        <v>28</v>
      </c>
      <c r="I4" s="3">
        <f>+'2015'!AM4</f>
        <v>0</v>
      </c>
      <c r="J4" s="26"/>
    </row>
    <row r="5" spans="2:21">
      <c r="B5" s="10" t="s">
        <v>3</v>
      </c>
      <c r="C5" s="17"/>
      <c r="D5" s="8">
        <f>+'2014'!D5</f>
        <v>61.274999999999999</v>
      </c>
      <c r="E5" s="54">
        <f>+D5/$D$5</f>
        <v>1</v>
      </c>
      <c r="F5" s="84">
        <f>+D5/F4</f>
        <v>4.7134615384615381</v>
      </c>
      <c r="G5" s="13">
        <f>+'2015'!D5</f>
        <v>92.657749999999993</v>
      </c>
      <c r="H5" s="54">
        <f>+G5/$G$5</f>
        <v>1</v>
      </c>
      <c r="I5" s="84" t="e">
        <f>+G5/I4</f>
        <v>#DIV/0!</v>
      </c>
      <c r="J5" s="76">
        <f t="shared" ref="J5:J24" si="0">+G5/D5</f>
        <v>1.5121623827009383</v>
      </c>
      <c r="K5" s="77">
        <f>+G5-D5</f>
        <v>31.382749999999994</v>
      </c>
      <c r="L5" s="77" t="e">
        <f>+I5-F5</f>
        <v>#DIV/0!</v>
      </c>
      <c r="M5" s="57"/>
    </row>
    <row r="6" spans="2:21">
      <c r="B6" s="7" t="s">
        <v>4</v>
      </c>
      <c r="C6" s="17"/>
      <c r="D6" s="11">
        <f>+'2014'!D6</f>
        <v>56.471220000000002</v>
      </c>
      <c r="E6" s="55">
        <f>+D6/$D$5</f>
        <v>0.92160293757649947</v>
      </c>
      <c r="F6" s="67">
        <f>+D6/F4</f>
        <v>4.3439399999999999</v>
      </c>
      <c r="G6" s="14">
        <f>+'2015'!D6</f>
        <v>47.004760000000005</v>
      </c>
      <c r="H6" s="55">
        <f>+G6/$G$5</f>
        <v>0.50729442491318866</v>
      </c>
      <c r="I6" s="67" t="e">
        <f>+G6/I4</f>
        <v>#DIV/0!</v>
      </c>
      <c r="J6" s="78">
        <f t="shared" si="0"/>
        <v>0.83236664623147871</v>
      </c>
      <c r="K6" s="79">
        <f>+G6-D6</f>
        <v>-9.4664599999999979</v>
      </c>
      <c r="L6" s="79" t="e">
        <f>+I6-F6</f>
        <v>#DIV/0!</v>
      </c>
      <c r="M6" s="57"/>
    </row>
    <row r="7" spans="2:21">
      <c r="B7" s="10" t="s">
        <v>7</v>
      </c>
      <c r="C7" s="17"/>
      <c r="D7" s="9">
        <f>+'2014'!D7</f>
        <v>4.8037799999999962</v>
      </c>
      <c r="E7" s="56">
        <f>+D7/$D$5</f>
        <v>7.8397062423500558E-2</v>
      </c>
      <c r="F7" s="86">
        <f>+F5-F6</f>
        <v>0.36952153846153823</v>
      </c>
      <c r="G7" s="8">
        <f>+'2015'!D7</f>
        <v>45.652989999999988</v>
      </c>
      <c r="H7" s="56">
        <f>+G7/$G$5</f>
        <v>0.49270557508681134</v>
      </c>
      <c r="I7" s="86" t="e">
        <f>+I5-I6</f>
        <v>#DIV/0!</v>
      </c>
      <c r="J7" s="80">
        <f t="shared" si="0"/>
        <v>9.5035555333508253</v>
      </c>
      <c r="K7" s="77">
        <f>+G7-D7</f>
        <v>40.849209999999992</v>
      </c>
      <c r="L7" s="77" t="e">
        <f>+I7-F7</f>
        <v>#DIV/0!</v>
      </c>
      <c r="M7" s="57"/>
    </row>
    <row r="8" spans="2:21">
      <c r="B8" s="7" t="s">
        <v>5</v>
      </c>
      <c r="C8" s="17"/>
      <c r="D8" s="11">
        <f>+'2014'!D8</f>
        <v>260.30500000000001</v>
      </c>
      <c r="E8" s="55">
        <f>+D8/$D$5</f>
        <v>4.2481436148510818</v>
      </c>
      <c r="F8" s="67">
        <f>+D8/F4</f>
        <v>20.02346153846154</v>
      </c>
      <c r="G8" s="14">
        <f>+'2015'!D8</f>
        <v>187.41300000000001</v>
      </c>
      <c r="H8" s="55">
        <f>+G8/$G$5</f>
        <v>2.0226370702936345</v>
      </c>
      <c r="I8" s="67" t="e">
        <f>+G8/I4</f>
        <v>#DIV/0!</v>
      </c>
      <c r="J8" s="78">
        <f t="shared" si="0"/>
        <v>0.71997464512783083</v>
      </c>
      <c r="K8" s="79">
        <f>+G8-D8</f>
        <v>-72.891999999999996</v>
      </c>
      <c r="L8" s="79" t="e">
        <f>+I8-F8</f>
        <v>#DIV/0!</v>
      </c>
      <c r="M8" s="57"/>
    </row>
    <row r="9" spans="2:21">
      <c r="B9" s="19" t="s">
        <v>14</v>
      </c>
      <c r="C9" s="17"/>
      <c r="D9" s="15">
        <f>+D5-D6-D8</f>
        <v>-255.50122000000002</v>
      </c>
      <c r="E9" s="54">
        <f>+D9/$D$5</f>
        <v>-4.169746552427581</v>
      </c>
      <c r="F9" s="15">
        <f>+F5-F6-F8</f>
        <v>-19.653940000000002</v>
      </c>
      <c r="G9" s="15">
        <f>+G5-G6-G8</f>
        <v>-141.76001000000002</v>
      </c>
      <c r="H9" s="54">
        <f>+G9/$G$5</f>
        <v>-1.5299314952068233</v>
      </c>
      <c r="I9" s="15" t="e">
        <f>+I5-I6-I8</f>
        <v>#DIV/0!</v>
      </c>
      <c r="J9" s="80">
        <f t="shared" si="0"/>
        <v>0.55483104933902083</v>
      </c>
      <c r="K9" s="77">
        <f>+G9-D9</f>
        <v>113.74121</v>
      </c>
      <c r="L9" s="77" t="e">
        <f>+I9-F9</f>
        <v>#DIV/0!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+'2014'!D11</f>
        <v>3</v>
      </c>
      <c r="E11" s="57"/>
      <c r="F11" s="67">
        <f>+D11/F4</f>
        <v>0.23076923076923078</v>
      </c>
      <c r="G11" s="29">
        <f>+'2015'!D11</f>
        <v>2</v>
      </c>
      <c r="H11" s="57"/>
      <c r="I11" s="67" t="e">
        <f>+G11/I4</f>
        <v>#DIV/0!</v>
      </c>
      <c r="J11" s="78">
        <f t="shared" si="0"/>
        <v>0.66666666666666663</v>
      </c>
      <c r="K11" s="79">
        <f t="shared" ref="K11:K16" si="1">+G11-D11</f>
        <v>-1</v>
      </c>
      <c r="L11" s="79" t="e">
        <f>+I11-F11</f>
        <v>#DIV/0!</v>
      </c>
      <c r="M11" s="57"/>
    </row>
    <row r="12" spans="2:21">
      <c r="B12" s="18" t="s">
        <v>15</v>
      </c>
      <c r="C12" s="17"/>
      <c r="D12" s="33">
        <f>+'2014'!D12</f>
        <v>140.83199999999999</v>
      </c>
      <c r="E12" s="57"/>
      <c r="F12" s="67">
        <f>+D12/F4</f>
        <v>10.833230769230768</v>
      </c>
      <c r="G12" s="14">
        <f>+'2015'!D12</f>
        <v>97.966579999999993</v>
      </c>
      <c r="H12" s="57"/>
      <c r="I12" s="67" t="e">
        <f>+G12/I4</f>
        <v>#DIV/0!</v>
      </c>
      <c r="J12" s="78">
        <f t="shared" si="0"/>
        <v>0.69562727221086118</v>
      </c>
      <c r="K12" s="79">
        <f t="shared" si="1"/>
        <v>-42.86542</v>
      </c>
      <c r="L12" s="79" t="e">
        <f>+I12-F12</f>
        <v>#DIV/0!</v>
      </c>
      <c r="M12" s="57"/>
    </row>
    <row r="13" spans="2:21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1.0572950454764982</v>
      </c>
      <c r="H13" s="57"/>
      <c r="I13" s="34"/>
      <c r="J13" s="76">
        <f t="shared" si="0"/>
        <v>0.46002154277133339</v>
      </c>
      <c r="K13" s="54">
        <f t="shared" si="1"/>
        <v>-1.2410648076446769</v>
      </c>
      <c r="L13" s="57"/>
      <c r="M13" s="57"/>
    </row>
    <row r="14" spans="2:21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46.328874999999996</v>
      </c>
      <c r="H14" s="57"/>
      <c r="I14" s="8"/>
      <c r="J14" s="76">
        <f t="shared" si="0"/>
        <v>2.2682435740514073</v>
      </c>
      <c r="K14" s="77">
        <f t="shared" si="1"/>
        <v>25.903874999999996</v>
      </c>
      <c r="L14" s="57"/>
      <c r="M14" s="57"/>
    </row>
    <row r="15" spans="2:21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48.983289999999997</v>
      </c>
      <c r="H15" s="57"/>
      <c r="I15" s="8"/>
      <c r="J15" s="76">
        <f t="shared" si="0"/>
        <v>1.0434409083162919</v>
      </c>
      <c r="K15" s="77">
        <f t="shared" si="1"/>
        <v>2.0392900000000012</v>
      </c>
      <c r="L15" s="57"/>
      <c r="M15" s="57"/>
    </row>
    <row r="16" spans="2:21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2.1458962490737195</v>
      </c>
      <c r="H16" s="57"/>
      <c r="I16" s="34"/>
      <c r="J16" s="76">
        <f t="shared" si="0"/>
        <v>7.3196528369797662E-2</v>
      </c>
      <c r="K16" s="54">
        <f t="shared" si="1"/>
        <v>-27.171016681993088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+'2014'!D18</f>
        <v>4755</v>
      </c>
      <c r="E18" s="58">
        <f>+'2014'!E18</f>
        <v>4755</v>
      </c>
      <c r="F18" s="67">
        <f>+D18/F4</f>
        <v>365.76923076923077</v>
      </c>
      <c r="G18" s="14">
        <f>+'2015'!D18</f>
        <v>7596</v>
      </c>
      <c r="H18" s="90">
        <f>+'2015'!E18</f>
        <v>7596</v>
      </c>
      <c r="I18" s="67" t="e">
        <f>+G18/I4</f>
        <v>#DIV/0!</v>
      </c>
      <c r="J18" s="78">
        <f t="shared" si="0"/>
        <v>1.5974763406940062</v>
      </c>
      <c r="K18" s="79">
        <f t="shared" ref="K18:K24" si="2">+G18-D18</f>
        <v>2841</v>
      </c>
      <c r="L18" s="79" t="e">
        <f>+I18-F18</f>
        <v>#DIV/0!</v>
      </c>
      <c r="M18" s="57"/>
    </row>
    <row r="19" spans="2:13">
      <c r="B19" s="18" t="s">
        <v>17</v>
      </c>
      <c r="C19" s="17"/>
      <c r="D19" s="11">
        <f>+'2014'!D19</f>
        <v>353.88</v>
      </c>
      <c r="E19" s="58">
        <f>+'2014'!E19</f>
        <v>353.88</v>
      </c>
      <c r="F19" s="67">
        <f>+D19/F4</f>
        <v>27.221538461538461</v>
      </c>
      <c r="G19" s="14">
        <f>+'2015'!D19</f>
        <v>630.98</v>
      </c>
      <c r="H19" s="90">
        <f>+'2015'!E19</f>
        <v>630.98</v>
      </c>
      <c r="I19" s="67" t="e">
        <f>+G19/I4</f>
        <v>#DIV/0!</v>
      </c>
      <c r="J19" s="78">
        <f t="shared" si="0"/>
        <v>1.7830337967672658</v>
      </c>
      <c r="K19" s="79">
        <f t="shared" si="2"/>
        <v>277.10000000000002</v>
      </c>
      <c r="L19" s="79" t="e">
        <f>+I19-F19</f>
        <v>#DIV/0!</v>
      </c>
      <c r="M19" s="57"/>
    </row>
    <row r="20" spans="2:13">
      <c r="B20" s="18" t="s">
        <v>29</v>
      </c>
      <c r="C20" s="17"/>
      <c r="D20" s="11">
        <f>+'2014'!D20</f>
        <v>37.115279999999998</v>
      </c>
      <c r="E20" s="58">
        <f>+'2014'!E20</f>
        <v>13.140560000000001</v>
      </c>
      <c r="F20" s="67">
        <f>+D20/F4</f>
        <v>2.8550215384615383</v>
      </c>
      <c r="G20" s="14">
        <f>+'2015'!D20</f>
        <v>25.64096</v>
      </c>
      <c r="H20" s="90">
        <f>+'2015'!E20</f>
        <v>19.398710000000001</v>
      </c>
      <c r="I20" s="67" t="e">
        <f>+G20/I4</f>
        <v>#DIV/0!</v>
      </c>
      <c r="J20" s="78">
        <f t="shared" si="0"/>
        <v>0.69084646539107342</v>
      </c>
      <c r="K20" s="79">
        <f t="shared" si="2"/>
        <v>-11.474319999999999</v>
      </c>
      <c r="L20" s="79" t="e">
        <f>+I20-F20</f>
        <v>#DIV/0!</v>
      </c>
      <c r="M20" s="57"/>
    </row>
    <row r="21" spans="2:13">
      <c r="B21" s="19" t="s">
        <v>19</v>
      </c>
      <c r="C21" s="17"/>
      <c r="D21" s="44">
        <f>+D20/D19*1000</f>
        <v>104.88097660223804</v>
      </c>
      <c r="E21" s="60">
        <f>+E20/E19*1000</f>
        <v>37.132813383067713</v>
      </c>
      <c r="F21" s="60"/>
      <c r="G21" s="44">
        <f>+G20/G19*1000</f>
        <v>40.636723826428728</v>
      </c>
      <c r="H21" s="91">
        <f>+H20/H19*1000</f>
        <v>30.743779517575835</v>
      </c>
      <c r="I21" s="60"/>
      <c r="J21" s="76">
        <f t="shared" si="0"/>
        <v>0.38745562010300338</v>
      </c>
      <c r="K21" s="77">
        <f t="shared" si="2"/>
        <v>-64.244252775809315</v>
      </c>
      <c r="L21" s="82">
        <f>+H21/E21</f>
        <v>0.82794102349365128</v>
      </c>
      <c r="M21" s="83">
        <f>+H21-E21</f>
        <v>-6.3890338654918786</v>
      </c>
    </row>
    <row r="22" spans="2:13">
      <c r="B22" s="19" t="s">
        <v>23</v>
      </c>
      <c r="C22" s="17"/>
      <c r="D22" s="46">
        <f>+D19/D18</f>
        <v>7.4422712933753937E-2</v>
      </c>
      <c r="E22" s="46">
        <f>+E19/E18</f>
        <v>7.4422712933753937E-2</v>
      </c>
      <c r="F22" s="61"/>
      <c r="G22" s="53">
        <f>+G19/G18</f>
        <v>8.3067403896787781E-2</v>
      </c>
      <c r="H22" s="92">
        <f>+H19/H18</f>
        <v>8.3067403896787781E-2</v>
      </c>
      <c r="I22" s="61"/>
      <c r="J22" s="76">
        <f t="shared" si="0"/>
        <v>1.1161566223839323</v>
      </c>
      <c r="K22" s="77">
        <f t="shared" si="2"/>
        <v>8.6446909630338437E-3</v>
      </c>
      <c r="L22" s="57"/>
      <c r="M22" s="57"/>
    </row>
    <row r="23" spans="2:13">
      <c r="B23" s="10" t="s">
        <v>30</v>
      </c>
      <c r="C23" s="10"/>
      <c r="D23" s="48">
        <f>+D20*1000/(D18*D21)*100</f>
        <v>7.4422712933753949</v>
      </c>
      <c r="E23" s="48">
        <f>+E20*1000/(E18*E21)*100</f>
        <v>7.4422712933753941</v>
      </c>
      <c r="F23" s="62"/>
      <c r="G23" s="48">
        <f>+G20/(G18*G21)*1000*100</f>
        <v>8.3067403896787777</v>
      </c>
      <c r="H23" s="93">
        <f>+H20*1000/(H18*H21)*100</f>
        <v>8.3067403896787795</v>
      </c>
      <c r="I23" s="62"/>
      <c r="J23" s="76">
        <f t="shared" si="0"/>
        <v>1.1161566223839319</v>
      </c>
      <c r="K23" s="77">
        <f t="shared" si="2"/>
        <v>0.86446909630338276</v>
      </c>
      <c r="L23" s="57"/>
      <c r="M23" s="57"/>
    </row>
    <row r="24" spans="2:13">
      <c r="B24" s="19" t="s">
        <v>39</v>
      </c>
      <c r="C24" s="10"/>
      <c r="D24" s="48">
        <f>+D20/D18*1000</f>
        <v>7.8055268138801255</v>
      </c>
      <c r="E24" s="48">
        <f>+E20/E18*1000</f>
        <v>2.7635247108307044</v>
      </c>
      <c r="F24" s="62"/>
      <c r="G24" s="48">
        <f>+G20/G18*1000</f>
        <v>3.3755871511321747</v>
      </c>
      <c r="H24" s="93">
        <f>+H20/H18*1000</f>
        <v>2.5538059505002635</v>
      </c>
      <c r="I24" s="62"/>
      <c r="J24" s="76">
        <f t="shared" si="0"/>
        <v>0.43246115625784021</v>
      </c>
      <c r="K24" s="77">
        <f t="shared" si="2"/>
        <v>-4.4299396627479508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89">
        <f>IF(+(D8/(1-D6/D5))&lt;0,"---",)</f>
        <v>0</v>
      </c>
      <c r="E26" s="57"/>
      <c r="F26" s="57"/>
      <c r="G26" s="22">
        <f>+G8/(1-G6/G5)</f>
        <v>380.37523721337863</v>
      </c>
      <c r="H26" s="57"/>
      <c r="I26" s="57"/>
      <c r="J26" s="95" t="e">
        <f>IF(D26="---","---",+G26/D26)</f>
        <v>#DIV/0!</v>
      </c>
      <c r="K26" s="89">
        <f>IF(D26="---","---",+G26-D26)</f>
        <v>380.37523721337863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13</v>
      </c>
      <c r="G4" s="42"/>
      <c r="H4" s="3" t="s">
        <v>28</v>
      </c>
      <c r="I4" s="3">
        <v>0</v>
      </c>
      <c r="J4" s="42"/>
      <c r="K4" s="3" t="s">
        <v>28</v>
      </c>
      <c r="L4" s="3">
        <v>0</v>
      </c>
      <c r="M4" s="42"/>
      <c r="N4" s="3" t="s">
        <v>28</v>
      </c>
      <c r="O4" s="3">
        <v>0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13</v>
      </c>
      <c r="AS4" s="42">
        <v>1</v>
      </c>
      <c r="AT4" s="3" t="s">
        <v>28</v>
      </c>
      <c r="AU4" s="88">
        <f>+AR4</f>
        <v>13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4.7134615384615381</v>
      </c>
      <c r="G5" s="9">
        <v>0</v>
      </c>
      <c r="H5" s="54" t="e">
        <f>+G5/G5</f>
        <v>#DIV/0!</v>
      </c>
      <c r="I5" s="84" t="e">
        <f>+G5/I4</f>
        <v>#DIV/0!</v>
      </c>
      <c r="J5" s="9">
        <v>0</v>
      </c>
      <c r="K5" s="54" t="e">
        <f>+J5/J5</f>
        <v>#DIV/0!</v>
      </c>
      <c r="L5" s="84" t="e">
        <f>+J5/L4</f>
        <v>#DIV/0!</v>
      </c>
      <c r="M5" s="9">
        <v>0</v>
      </c>
      <c r="N5" s="54" t="e">
        <f>+M5/M5</f>
        <v>#DIV/0!</v>
      </c>
      <c r="O5" s="84" t="e">
        <f>+M5/O4</f>
        <v>#DIV/0!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61.274999999999999</v>
      </c>
      <c r="AQ5" s="64">
        <f>+AP5/$AP$5</f>
        <v>1</v>
      </c>
      <c r="AR5" s="84">
        <f>+AP5/AR4</f>
        <v>4.7134615384615381</v>
      </c>
      <c r="AS5" s="31">
        <f>+AP5/$AS$4</f>
        <v>61.274999999999999</v>
      </c>
      <c r="AT5" s="57"/>
      <c r="AU5" s="84">
        <f>+AS5/AU4</f>
        <v>4.7134615384615381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4.3439399999999999</v>
      </c>
      <c r="G6" s="11">
        <v>0</v>
      </c>
      <c r="H6" s="55" t="e">
        <f>+G6/G5</f>
        <v>#DIV/0!</v>
      </c>
      <c r="I6" s="85" t="e">
        <f>+G6/I4</f>
        <v>#DIV/0!</v>
      </c>
      <c r="J6" s="11">
        <v>0</v>
      </c>
      <c r="K6" s="55" t="e">
        <f>+J6/J5</f>
        <v>#DIV/0!</v>
      </c>
      <c r="L6" s="85" t="e">
        <f>+J6/L4</f>
        <v>#DIV/0!</v>
      </c>
      <c r="M6" s="11">
        <v>0</v>
      </c>
      <c r="N6" s="55" t="e">
        <f>+M6/M5</f>
        <v>#DIV/0!</v>
      </c>
      <c r="O6" s="85" t="e">
        <f>+M6/O4</f>
        <v>#DIV/0!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56.471220000000002</v>
      </c>
      <c r="AQ6" s="65">
        <f>+AP6/$AP$5</f>
        <v>0.92160293757649947</v>
      </c>
      <c r="AR6" s="85">
        <f>+AP6/AR4</f>
        <v>4.3439399999999999</v>
      </c>
      <c r="AS6" s="14">
        <f t="shared" ref="AS6:AS9" si="0">+AP6/$AS$4</f>
        <v>56.471220000000002</v>
      </c>
      <c r="AT6" s="57"/>
      <c r="AU6" s="85">
        <f>+AS6/AU4</f>
        <v>4.3439399999999999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0.36952153846153823</v>
      </c>
      <c r="G7" s="8">
        <f>+G5-G6</f>
        <v>0</v>
      </c>
      <c r="H7" s="56" t="e">
        <f>+G7/G5</f>
        <v>#DIV/0!</v>
      </c>
      <c r="I7" s="86" t="e">
        <f>+I5-I6</f>
        <v>#DIV/0!</v>
      </c>
      <c r="J7" s="8">
        <f>+J5-J6</f>
        <v>0</v>
      </c>
      <c r="K7" s="56" t="e">
        <f>+J7/J5</f>
        <v>#DIV/0!</v>
      </c>
      <c r="L7" s="86" t="e">
        <f>+L5-L6</f>
        <v>#DIV/0!</v>
      </c>
      <c r="M7" s="8">
        <f>+M5-M6</f>
        <v>0</v>
      </c>
      <c r="N7" s="56" t="e">
        <f>+M7/M5</f>
        <v>#DIV/0!</v>
      </c>
      <c r="O7" s="86" t="e">
        <f>+O5-O6</f>
        <v>#DIV/0!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4.8037799999999962</v>
      </c>
      <c r="AQ7" s="65">
        <f>+AP7/$AP$5</f>
        <v>7.8397062423500558E-2</v>
      </c>
      <c r="AR7" s="86">
        <f>+AR5-AR6</f>
        <v>0.36952153846153823</v>
      </c>
      <c r="AS7" s="13">
        <f t="shared" si="0"/>
        <v>4.8037799999999962</v>
      </c>
      <c r="AT7" s="57"/>
      <c r="AU7" s="86">
        <f>+AU5-AU6</f>
        <v>0.36952153846153823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20.02346153846154</v>
      </c>
      <c r="G8" s="11">
        <v>0</v>
      </c>
      <c r="H8" s="55" t="e">
        <f>+G8/G5</f>
        <v>#DIV/0!</v>
      </c>
      <c r="I8" s="85" t="e">
        <f>+G8/I4</f>
        <v>#DIV/0!</v>
      </c>
      <c r="J8" s="11">
        <v>0</v>
      </c>
      <c r="K8" s="55" t="e">
        <f>+J8/J5</f>
        <v>#DIV/0!</v>
      </c>
      <c r="L8" s="85" t="e">
        <f>+J8/L4</f>
        <v>#DIV/0!</v>
      </c>
      <c r="M8" s="11">
        <v>0</v>
      </c>
      <c r="N8" s="55" t="e">
        <f>+M8/M5</f>
        <v>#DIV/0!</v>
      </c>
      <c r="O8" s="85" t="e">
        <f>+M8/O4</f>
        <v>#DIV/0!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260.30500000000001</v>
      </c>
      <c r="AQ8" s="65">
        <f>+AP8/$AP$5</f>
        <v>4.2481436148510818</v>
      </c>
      <c r="AR8" s="67">
        <f>+AP8/AR4</f>
        <v>20.02346153846154</v>
      </c>
      <c r="AS8" s="14">
        <f t="shared" si="0"/>
        <v>260.30500000000001</v>
      </c>
      <c r="AT8" s="57"/>
      <c r="AU8" s="85">
        <f>+AS8/AU4</f>
        <v>20.02346153846154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-19.653940000000002</v>
      </c>
      <c r="G9" s="15">
        <f>+G5-G6-G8</f>
        <v>0</v>
      </c>
      <c r="H9" s="54" t="e">
        <f>+G9/G5</f>
        <v>#DIV/0!</v>
      </c>
      <c r="I9" s="15" t="e">
        <f>+I5-I6-I8</f>
        <v>#DIV/0!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-255.50122000000002</v>
      </c>
      <c r="AQ9" s="64">
        <f>+AP9/$AP$5</f>
        <v>-4.169746552427581</v>
      </c>
      <c r="AR9" s="15">
        <f>+AR5-AR6-AR8</f>
        <v>-19.653940000000002</v>
      </c>
      <c r="AS9" s="30">
        <f t="shared" si="0"/>
        <v>-255.50122000000002</v>
      </c>
      <c r="AT9" s="57"/>
      <c r="AU9" s="15">
        <f>+AU5-AU6-AU8</f>
        <v>-19.653940000000002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0.23076923076923078</v>
      </c>
      <c r="G11" s="33">
        <v>0</v>
      </c>
      <c r="H11" s="57"/>
      <c r="I11" s="85" t="e">
        <f>+G11/I4</f>
        <v>#DIV/0!</v>
      </c>
      <c r="J11" s="33">
        <v>0</v>
      </c>
      <c r="K11" s="57"/>
      <c r="L11" s="85" t="e">
        <f>+J11/L4</f>
        <v>#DIV/0!</v>
      </c>
      <c r="M11" s="33">
        <v>0</v>
      </c>
      <c r="N11" s="57"/>
      <c r="O11" s="85" t="e">
        <f>+M11/O4</f>
        <v>#DIV/0!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(AB11+AE11+AH11+AK11+Y11+V11+S11+P11+M11+J11+G11+D11)/AS4</f>
        <v>3</v>
      </c>
      <c r="AQ11" s="57"/>
      <c r="AR11" s="85">
        <f>+AP11/AR4</f>
        <v>0.23076923076923078</v>
      </c>
      <c r="AS11" s="29">
        <f>+AP11</f>
        <v>3</v>
      </c>
      <c r="AT11" s="57"/>
      <c r="AU11" s="85">
        <f>+AS11/AU4</f>
        <v>0.23076923076923078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10.833230769230768</v>
      </c>
      <c r="G12" s="33">
        <v>0</v>
      </c>
      <c r="H12" s="57"/>
      <c r="I12" s="85" t="e">
        <f>+G12/I4</f>
        <v>#DIV/0!</v>
      </c>
      <c r="J12" s="33">
        <v>0</v>
      </c>
      <c r="K12" s="57"/>
      <c r="L12" s="85" t="e">
        <f>+J12/L4</f>
        <v>#DIV/0!</v>
      </c>
      <c r="M12" s="33">
        <v>0</v>
      </c>
      <c r="N12" s="57"/>
      <c r="O12" s="85" t="e">
        <f>+M12/O4</f>
        <v>#DIV/0!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140.83199999999999</v>
      </c>
      <c r="AQ12" s="57"/>
      <c r="AR12" s="85">
        <f>+AP12/AR4</f>
        <v>10.833230769230768</v>
      </c>
      <c r="AS12" s="14">
        <f t="shared" ref="AS12" si="1">+AP12/$AS$4</f>
        <v>140.83199999999999</v>
      </c>
      <c r="AT12" s="57"/>
      <c r="AU12" s="85">
        <f>+AS12/AU4</f>
        <v>10.833230769230768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 t="e">
        <f>+G12/G5</f>
        <v>#DIV/0!</v>
      </c>
      <c r="H13" s="57"/>
      <c r="I13" s="34"/>
      <c r="J13" s="34" t="e">
        <f>+J12/J5</f>
        <v>#DIV/0!</v>
      </c>
      <c r="K13" s="57"/>
      <c r="L13" s="34"/>
      <c r="M13" s="34" t="e">
        <f>+M12/M5</f>
        <v>#DIV/0!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2.2983598531211751</v>
      </c>
      <c r="AQ13" s="57"/>
      <c r="AR13" s="34"/>
      <c r="AS13" s="35">
        <f>+AS12/AS5</f>
        <v>2.2983598531211751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 t="e">
        <f>+G5/G11</f>
        <v>#DIV/0!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20.425000000000001</v>
      </c>
      <c r="AQ14" s="57"/>
      <c r="AR14" s="8"/>
      <c r="AS14" s="36">
        <f>+AS5/AS11</f>
        <v>20.425000000000001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 t="e">
        <f>+G12/G11</f>
        <v>#DIV/0!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46.943999999999996</v>
      </c>
      <c r="AQ15" s="57"/>
      <c r="AR15" s="8"/>
      <c r="AS15" s="36">
        <f>+AS12/AS11</f>
        <v>46.943999999999996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 t="e">
        <f>+G12/G7</f>
        <v>#DIV/0!</v>
      </c>
      <c r="H16" s="57"/>
      <c r="I16" s="34"/>
      <c r="J16" s="34" t="e">
        <f>+J12/J7</f>
        <v>#DIV/0!</v>
      </c>
      <c r="K16" s="57"/>
      <c r="L16" s="34"/>
      <c r="M16" s="34" t="e">
        <f>+M12/M7</f>
        <v>#DIV/0!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29.316912931066806</v>
      </c>
      <c r="AQ16" s="57"/>
      <c r="AR16" s="34"/>
      <c r="AS16" s="35">
        <f>+AS12/AS7</f>
        <v>29.316912931066806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4755</v>
      </c>
      <c r="E18" s="58">
        <v>4755</v>
      </c>
      <c r="F18" s="67">
        <f>+D18/F4</f>
        <v>365.76923076923077</v>
      </c>
      <c r="G18" s="11">
        <v>0</v>
      </c>
      <c r="H18" s="58">
        <v>0</v>
      </c>
      <c r="I18" s="67" t="e">
        <f>+G18/I4</f>
        <v>#DIV/0!</v>
      </c>
      <c r="J18" s="11">
        <v>0</v>
      </c>
      <c r="K18" s="58">
        <v>0</v>
      </c>
      <c r="L18" s="67" t="e">
        <f>+J18/L4</f>
        <v>#DIV/0!</v>
      </c>
      <c r="M18" s="11">
        <v>0</v>
      </c>
      <c r="N18" s="58">
        <v>0</v>
      </c>
      <c r="O18" s="67" t="e">
        <f>+M18/O4</f>
        <v>#DIV/0!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>+V18+AB18+AE18+AH18+AK18+Y18+S18+P18+M18+J18+G18+D18</f>
        <v>4755</v>
      </c>
      <c r="AQ18" s="67">
        <f>+W18+AC18+AF18+AI18+AL18+Z18+T18+Q18+N18+K18+H18+E18</f>
        <v>4755</v>
      </c>
      <c r="AR18" s="67">
        <f>+AP18/AR4</f>
        <v>365.76923076923077</v>
      </c>
      <c r="AS18" s="14">
        <f t="shared" ref="AS18:AT20" si="2">+AP18/$AS$4</f>
        <v>4755</v>
      </c>
      <c r="AT18" s="67">
        <f t="shared" si="2"/>
        <v>4755</v>
      </c>
      <c r="AU18" s="67">
        <f>+AS18/AU4</f>
        <v>365.76923076923077</v>
      </c>
    </row>
    <row r="19" spans="2:47">
      <c r="B19" s="18" t="s">
        <v>35</v>
      </c>
      <c r="C19" s="17"/>
      <c r="D19" s="11">
        <v>353.88</v>
      </c>
      <c r="E19" s="11">
        <v>353.88</v>
      </c>
      <c r="F19" s="67">
        <f>+D19/F4</f>
        <v>27.221538461538461</v>
      </c>
      <c r="G19" s="11">
        <v>0</v>
      </c>
      <c r="H19" s="58">
        <v>0</v>
      </c>
      <c r="I19" s="67" t="e">
        <f>+G19/I4</f>
        <v>#DIV/0!</v>
      </c>
      <c r="J19" s="11">
        <v>0</v>
      </c>
      <c r="K19" s="58">
        <v>0</v>
      </c>
      <c r="L19" s="67" t="e">
        <f>+J19/L4</f>
        <v>#DIV/0!</v>
      </c>
      <c r="M19" s="11">
        <v>0</v>
      </c>
      <c r="N19" s="58">
        <v>0</v>
      </c>
      <c r="O19" s="67" t="e">
        <f>+M19/O4</f>
        <v>#DIV/0!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>+V19+AB19+AE19+AH19+AK19+Y19+S19+P19+M19+J19+G19+D19</f>
        <v>353.88</v>
      </c>
      <c r="AQ19" s="67">
        <f>+W19+AC19+AF19+AI19+AL19+Z19+T19+Q19+N19+K19+H19+E19</f>
        <v>353.88</v>
      </c>
      <c r="AR19" s="67">
        <f>+AP19/AR4</f>
        <v>27.221538461538461</v>
      </c>
      <c r="AS19" s="14">
        <f t="shared" si="2"/>
        <v>353.88</v>
      </c>
      <c r="AT19" s="67">
        <f t="shared" si="2"/>
        <v>353.88</v>
      </c>
      <c r="AU19" s="67">
        <f>+AS19/AU4</f>
        <v>27.221538461538461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13.140560000000001</v>
      </c>
      <c r="F20" s="67">
        <f>+D20/F4</f>
        <v>2.8550215384615383</v>
      </c>
      <c r="G20" s="11">
        <v>0</v>
      </c>
      <c r="H20" s="59">
        <v>0</v>
      </c>
      <c r="I20" s="67" t="e">
        <f>+G20/I4</f>
        <v>#DIV/0!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>+V20+AB20+AE20+AH20+AK20+Y20+S20+P20+M20+J20+G20+D20</f>
        <v>37.115279999999998</v>
      </c>
      <c r="AQ20" s="67">
        <f>+W20+AC20+AF20+AI20+AL20+Z20+T20+Q20+N20+K20+H20+E20</f>
        <v>13.140560000000001</v>
      </c>
      <c r="AR20" s="67">
        <f>+AP20/AR4</f>
        <v>2.8550215384615383</v>
      </c>
      <c r="AS20" s="14">
        <f t="shared" si="2"/>
        <v>37.115279999999998</v>
      </c>
      <c r="AT20" s="67">
        <f t="shared" si="2"/>
        <v>13.140560000000001</v>
      </c>
      <c r="AU20" s="67">
        <f>+AS20/AU4</f>
        <v>2.8550215384615383</v>
      </c>
    </row>
    <row r="21" spans="2:47">
      <c r="B21" s="19" t="s">
        <v>19</v>
      </c>
      <c r="C21" s="17"/>
      <c r="D21" s="44">
        <f t="shared" ref="D21:E21" si="3">+D20/D19*1000</f>
        <v>104.88097660223804</v>
      </c>
      <c r="E21" s="60">
        <f t="shared" si="3"/>
        <v>37.132813383067713</v>
      </c>
      <c r="F21" s="60"/>
      <c r="G21" s="44" t="e">
        <f t="shared" ref="G21:H21" si="4">+G20/G19*1000</f>
        <v>#DIV/0!</v>
      </c>
      <c r="H21" s="60" t="e">
        <f t="shared" si="4"/>
        <v>#DIV/0!</v>
      </c>
      <c r="I21" s="60"/>
      <c r="J21" s="44" t="e">
        <f t="shared" ref="J21:K21" si="5">+J20/J19*1000</f>
        <v>#DIV/0!</v>
      </c>
      <c r="K21" s="60" t="e">
        <f t="shared" si="5"/>
        <v>#DIV/0!</v>
      </c>
      <c r="L21" s="60"/>
      <c r="M21" s="44" t="e">
        <f t="shared" ref="M21:N21" si="6">+M20/M19*1000</f>
        <v>#DIV/0!</v>
      </c>
      <c r="N21" s="60" t="e">
        <f t="shared" si="6"/>
        <v>#DIV/0!</v>
      </c>
      <c r="O21" s="60"/>
      <c r="P21" s="44" t="e">
        <f t="shared" ref="P21:Q21" si="7">+P20/P19*1000</f>
        <v>#DIV/0!</v>
      </c>
      <c r="Q21" s="60" t="e">
        <f t="shared" si="7"/>
        <v>#DIV/0!</v>
      </c>
      <c r="R21" s="60"/>
      <c r="S21" s="44" t="e">
        <f t="shared" ref="S21:T21" si="8">+S20/S19*1000</f>
        <v>#DIV/0!</v>
      </c>
      <c r="T21" s="60" t="e">
        <f t="shared" si="8"/>
        <v>#DIV/0!</v>
      </c>
      <c r="U21" s="60"/>
      <c r="V21" s="44" t="e">
        <f t="shared" ref="V21:AC21" si="9">+V20/V19*1000</f>
        <v>#DIV/0!</v>
      </c>
      <c r="W21" s="60" t="e">
        <f t="shared" si="9"/>
        <v>#DIV/0!</v>
      </c>
      <c r="X21" s="60"/>
      <c r="Y21" s="44" t="e">
        <f t="shared" ref="Y21" si="10">+Y20/Y19*1000</f>
        <v>#DIV/0!</v>
      </c>
      <c r="Z21" s="68" t="e">
        <f t="shared" si="9"/>
        <v>#DIV/0!</v>
      </c>
      <c r="AA21" s="68"/>
      <c r="AB21" s="44" t="e">
        <f t="shared" si="9"/>
        <v>#DIV/0!</v>
      </c>
      <c r="AC21" s="60" t="e">
        <f t="shared" si="9"/>
        <v>#DIV/0!</v>
      </c>
      <c r="AD21" s="68"/>
      <c r="AE21" s="44" t="e">
        <f t="shared" ref="AE21:AF21" si="11">+AE20/AE19*1000</f>
        <v>#DIV/0!</v>
      </c>
      <c r="AF21" s="60" t="e">
        <f t="shared" si="11"/>
        <v>#DIV/0!</v>
      </c>
      <c r="AG21" s="68"/>
      <c r="AH21" s="44" t="e">
        <f t="shared" ref="AH21:AI21" si="12">+AH20/AH19*1000</f>
        <v>#DIV/0!</v>
      </c>
      <c r="AI21" s="60" t="e">
        <f t="shared" si="12"/>
        <v>#DIV/0!</v>
      </c>
      <c r="AJ21" s="68"/>
      <c r="AK21" s="44" t="e">
        <f t="shared" ref="AK21:AL21" si="13">+AK20/AK19*1000</f>
        <v>#DIV/0!</v>
      </c>
      <c r="AL21" s="44" t="e">
        <f t="shared" si="13"/>
        <v>#DIV/0!</v>
      </c>
      <c r="AM21" s="17"/>
      <c r="AN21" s="17"/>
      <c r="AO21" s="17"/>
      <c r="AP21" s="45">
        <f>+AP20/AP19*1000</f>
        <v>104.88097660223804</v>
      </c>
      <c r="AQ21" s="68">
        <f>+AQ20/AQ19*1000</f>
        <v>37.132813383067713</v>
      </c>
      <c r="AR21" s="60"/>
      <c r="AS21" s="45">
        <f>+AS20/AS19*1000</f>
        <v>104.88097660223804</v>
      </c>
      <c r="AT21" s="68">
        <f>+AT20/AT19*1000</f>
        <v>37.132813383067713</v>
      </c>
    </row>
    <row r="22" spans="2:47">
      <c r="B22" s="19" t="s">
        <v>23</v>
      </c>
      <c r="C22" s="17"/>
      <c r="D22" s="46">
        <f>+D19/D18</f>
        <v>7.4422712933753937E-2</v>
      </c>
      <c r="E22" s="46">
        <f>+E19/E18</f>
        <v>7.4422712933753937E-2</v>
      </c>
      <c r="F22" s="61"/>
      <c r="G22" s="46" t="e">
        <f>+G19/G18</f>
        <v>#DIV/0!</v>
      </c>
      <c r="H22" s="46" t="e">
        <f>+H19/H18</f>
        <v>#DIV/0!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7.4422712933753937E-2</v>
      </c>
      <c r="AQ22" s="46">
        <f>+AQ19/AQ18</f>
        <v>7.4422712933753937E-2</v>
      </c>
      <c r="AR22" s="69"/>
      <c r="AS22" s="47">
        <f>+AS19/AS18</f>
        <v>7.4422712933753937E-2</v>
      </c>
      <c r="AT22" s="46">
        <f>+AT19/AT18</f>
        <v>7.4422712933753937E-2</v>
      </c>
    </row>
    <row r="23" spans="2:47">
      <c r="B23" s="10" t="s">
        <v>30</v>
      </c>
      <c r="C23" s="10"/>
      <c r="D23" s="48">
        <f>+D20*1000/(D18*D21)*100</f>
        <v>7.4422712933753949</v>
      </c>
      <c r="E23" s="48">
        <f>+E20*1000/(E18*E21)*100</f>
        <v>7.4422712933753941</v>
      </c>
      <c r="F23" s="62"/>
      <c r="G23" s="48" t="e">
        <f>+G20*1000/(G18*G21)*100</f>
        <v>#DIV/0!</v>
      </c>
      <c r="H23" s="48" t="e">
        <f>+H20*1000/(H18*H21)*100</f>
        <v>#DIV/0!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7.4422712933753941</v>
      </c>
      <c r="AQ23" s="48">
        <f>+AQ20*1000/(AQ18*AQ21)*100</f>
        <v>7.4422712933753941</v>
      </c>
      <c r="AR23" s="70"/>
      <c r="AS23" s="49">
        <f>+AS20/(AS18*AS21)*1000*100</f>
        <v>7.4422712933753941</v>
      </c>
      <c r="AT23" s="48">
        <f>+AT20*1000/(AT18*AT21)*100</f>
        <v>7.4422712933753941</v>
      </c>
    </row>
    <row r="24" spans="2:47">
      <c r="B24" s="19" t="s">
        <v>39</v>
      </c>
      <c r="C24" s="10"/>
      <c r="D24" s="49">
        <f>+D20/D18*1000</f>
        <v>7.8055268138801255</v>
      </c>
      <c r="E24" s="48">
        <f>+E20/E18*1000</f>
        <v>2.7635247108307044</v>
      </c>
      <c r="F24" s="62"/>
      <c r="G24" s="49" t="e">
        <f>+G20/G18*1000</f>
        <v>#DIV/0!</v>
      </c>
      <c r="H24" s="48" t="e">
        <f>+H20/H18*1000</f>
        <v>#DIV/0!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7.8055268138801255</v>
      </c>
      <c r="AQ24" s="48">
        <f>+AQ20/AQ18*1000</f>
        <v>2.7635247108307044</v>
      </c>
      <c r="AR24" s="70"/>
      <c r="AS24" s="49">
        <f>+AS20/AS18*1000</f>
        <v>7.8055268138801255</v>
      </c>
      <c r="AT24" s="48">
        <f>+AT20/AT18*1000</f>
        <v>2.7635247108307044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 t="e">
        <f>+G8/(1-G6/G5)</f>
        <v>#DIV/0!</v>
      </c>
      <c r="H26" s="63"/>
      <c r="I26" s="63"/>
      <c r="J26" s="22" t="e">
        <f>+J8/(1-J6/J5)</f>
        <v>#DIV/0!</v>
      </c>
      <c r="K26" s="63"/>
      <c r="L26" s="63"/>
      <c r="M26" s="22" t="e">
        <f>+M8/(1-M6/M5)</f>
        <v>#DIV/0!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3320.3412468930751</v>
      </c>
      <c r="AQ26" s="71"/>
      <c r="AR26" s="71"/>
      <c r="AS26" s="32">
        <f>+AS8/(1-AS6/AS5)</f>
        <v>3320.3412468930751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11</v>
      </c>
      <c r="G4" s="42"/>
      <c r="H4" s="3" t="s">
        <v>28</v>
      </c>
      <c r="I4" s="3">
        <v>0</v>
      </c>
      <c r="J4" s="42"/>
      <c r="K4" s="3" t="s">
        <v>28</v>
      </c>
      <c r="L4" s="3">
        <v>0</v>
      </c>
      <c r="M4" s="42"/>
      <c r="N4" s="3" t="s">
        <v>28</v>
      </c>
      <c r="O4" s="3">
        <v>0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11</v>
      </c>
      <c r="AS4" s="42">
        <v>1</v>
      </c>
      <c r="AT4" s="3" t="s">
        <v>28</v>
      </c>
      <c r="AU4" s="88">
        <f>+AR4</f>
        <v>11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8.4234318181818182</v>
      </c>
      <c r="G5" s="9">
        <v>0</v>
      </c>
      <c r="H5" s="54" t="e">
        <f>+G5/G5</f>
        <v>#DIV/0!</v>
      </c>
      <c r="I5" s="84" t="e">
        <f>+G5/I4</f>
        <v>#DIV/0!</v>
      </c>
      <c r="J5" s="9">
        <v>0</v>
      </c>
      <c r="K5" s="54" t="e">
        <f>+J5/J5</f>
        <v>#DIV/0!</v>
      </c>
      <c r="L5" s="84" t="e">
        <f>+J5/L4</f>
        <v>#DIV/0!</v>
      </c>
      <c r="M5" s="9">
        <v>0</v>
      </c>
      <c r="N5" s="54" t="e">
        <f>+M5/M5</f>
        <v>#DIV/0!</v>
      </c>
      <c r="O5" s="84" t="e">
        <f>+M5/O4</f>
        <v>#DIV/0!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92.657749999999993</v>
      </c>
      <c r="AQ5" s="64">
        <f>+AP5/$AP$5</f>
        <v>1</v>
      </c>
      <c r="AR5" s="84">
        <f>+AP5/AR4</f>
        <v>8.4234318181818182</v>
      </c>
      <c r="AS5" s="31">
        <f>+AP5/$AS$4</f>
        <v>92.657749999999993</v>
      </c>
      <c r="AT5" s="57"/>
      <c r="AU5" s="84">
        <f>+AS5/AU4</f>
        <v>8.4234318181818182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4.2731600000000007</v>
      </c>
      <c r="G6" s="11">
        <v>0</v>
      </c>
      <c r="H6" s="55" t="e">
        <f>+G6/G5</f>
        <v>#DIV/0!</v>
      </c>
      <c r="I6" s="85" t="e">
        <f>+G6/I4</f>
        <v>#DIV/0!</v>
      </c>
      <c r="J6" s="11">
        <v>0</v>
      </c>
      <c r="K6" s="55" t="e">
        <f>+J6/J5</f>
        <v>#DIV/0!</v>
      </c>
      <c r="L6" s="85" t="e">
        <f>+J6/L4</f>
        <v>#DIV/0!</v>
      </c>
      <c r="M6" s="11">
        <v>0</v>
      </c>
      <c r="N6" s="55" t="e">
        <f>+M6/M5</f>
        <v>#DIV/0!</v>
      </c>
      <c r="O6" s="85" t="e">
        <f>+M6/O4</f>
        <v>#DIV/0!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47.004760000000005</v>
      </c>
      <c r="AQ6" s="65">
        <f>+AP6/$AP$5</f>
        <v>0.50729442491318866</v>
      </c>
      <c r="AR6" s="85">
        <f>+AP6/AR4</f>
        <v>4.2731600000000007</v>
      </c>
      <c r="AS6" s="14">
        <f t="shared" ref="AS6:AS9" si="0">+AP6/$AS$4</f>
        <v>47.004760000000005</v>
      </c>
      <c r="AT6" s="57"/>
      <c r="AU6" s="85">
        <f>+AS6/AU4</f>
        <v>4.2731600000000007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4.1502718181818175</v>
      </c>
      <c r="G7" s="8">
        <f>+G5-G6</f>
        <v>0</v>
      </c>
      <c r="H7" s="56" t="e">
        <f>+G7/G5</f>
        <v>#DIV/0!</v>
      </c>
      <c r="I7" s="86" t="e">
        <f>+I5-I6</f>
        <v>#DIV/0!</v>
      </c>
      <c r="J7" s="8">
        <f>+J5-J6</f>
        <v>0</v>
      </c>
      <c r="K7" s="56" t="e">
        <f>+J7/J5</f>
        <v>#DIV/0!</v>
      </c>
      <c r="L7" s="86" t="e">
        <f>+L5-L6</f>
        <v>#DIV/0!</v>
      </c>
      <c r="M7" s="8">
        <f>+M5-M6</f>
        <v>0</v>
      </c>
      <c r="N7" s="56" t="e">
        <f>+M7/M5</f>
        <v>#DIV/0!</v>
      </c>
      <c r="O7" s="86" t="e">
        <f>+O5-O6</f>
        <v>#DIV/0!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45.652989999999988</v>
      </c>
      <c r="AQ7" s="65">
        <f>+AP7/$AP$5</f>
        <v>0.49270557508681134</v>
      </c>
      <c r="AR7" s="86">
        <f>+AR5-AR6</f>
        <v>4.1502718181818175</v>
      </c>
      <c r="AS7" s="13">
        <f t="shared" si="0"/>
        <v>45.652989999999988</v>
      </c>
      <c r="AT7" s="57"/>
      <c r="AU7" s="86">
        <f>+AU5-AU6</f>
        <v>4.1502718181818175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17.037545454545455</v>
      </c>
      <c r="G8" s="11">
        <v>0</v>
      </c>
      <c r="H8" s="55" t="e">
        <f>+G8/G5</f>
        <v>#DIV/0!</v>
      </c>
      <c r="I8" s="85" t="e">
        <f>+G8/I4</f>
        <v>#DIV/0!</v>
      </c>
      <c r="J8" s="11">
        <v>0</v>
      </c>
      <c r="K8" s="55" t="e">
        <f>+J8/J5</f>
        <v>#DIV/0!</v>
      </c>
      <c r="L8" s="85" t="e">
        <f>+J8/L4</f>
        <v>#DIV/0!</v>
      </c>
      <c r="M8" s="11">
        <v>0</v>
      </c>
      <c r="N8" s="55" t="e">
        <f>+M8/M5</f>
        <v>#DIV/0!</v>
      </c>
      <c r="O8" s="85" t="e">
        <f>+M8/O4</f>
        <v>#DIV/0!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187.41300000000001</v>
      </c>
      <c r="AQ8" s="65">
        <f>+AP8/$AP$5</f>
        <v>2.0226370702936345</v>
      </c>
      <c r="AR8" s="67">
        <f>+AP8/AR4</f>
        <v>17.037545454545455</v>
      </c>
      <c r="AS8" s="14">
        <f t="shared" si="0"/>
        <v>187.41300000000001</v>
      </c>
      <c r="AT8" s="57"/>
      <c r="AU8" s="85">
        <f>+AS8/AU4</f>
        <v>17.037545454545455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-12.887273636363638</v>
      </c>
      <c r="G9" s="15">
        <f>+G5-G6-G8</f>
        <v>0</v>
      </c>
      <c r="H9" s="54" t="e">
        <f>+G9/G5</f>
        <v>#DIV/0!</v>
      </c>
      <c r="I9" s="15" t="e">
        <f>+I5-I6-I8</f>
        <v>#DIV/0!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-141.76001000000002</v>
      </c>
      <c r="AQ9" s="64">
        <f>+AP9/$AP$5</f>
        <v>-1.5299314952068233</v>
      </c>
      <c r="AR9" s="15">
        <f>+AR5-AR6-AR8</f>
        <v>-12.887273636363638</v>
      </c>
      <c r="AS9" s="30">
        <f t="shared" si="0"/>
        <v>-141.76001000000002</v>
      </c>
      <c r="AT9" s="57"/>
      <c r="AU9" s="15">
        <f>+AU5-AU6-AU8</f>
        <v>-12.887273636363638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0.18181818181818182</v>
      </c>
      <c r="G11" s="33">
        <v>0</v>
      </c>
      <c r="H11" s="57"/>
      <c r="I11" s="85" t="e">
        <f>+G11/I4</f>
        <v>#DIV/0!</v>
      </c>
      <c r="J11" s="33">
        <v>0</v>
      </c>
      <c r="K11" s="57"/>
      <c r="L11" s="85" t="e">
        <f>+J11/L4</f>
        <v>#DIV/0!</v>
      </c>
      <c r="M11" s="33">
        <v>0</v>
      </c>
      <c r="N11" s="57"/>
      <c r="O11" s="85" t="e">
        <f>+M11/O4</f>
        <v>#DIV/0!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(AB11+AE11+AH11+AK11+Y11+V11+S11+P11+M11+J11+G11+D11)/AS4</f>
        <v>2</v>
      </c>
      <c r="AQ11" s="57"/>
      <c r="AR11" s="85">
        <f>+AP11/AR4</f>
        <v>0.18181818181818182</v>
      </c>
      <c r="AS11" s="29">
        <f>+AP11</f>
        <v>2</v>
      </c>
      <c r="AT11" s="57"/>
      <c r="AU11" s="85">
        <f>+AS11/AU4</f>
        <v>0.18181818181818182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8.9060527272727263</v>
      </c>
      <c r="G12" s="33">
        <v>0</v>
      </c>
      <c r="H12" s="57"/>
      <c r="I12" s="85" t="e">
        <f>+G12/I4</f>
        <v>#DIV/0!</v>
      </c>
      <c r="J12" s="33">
        <v>0</v>
      </c>
      <c r="K12" s="57"/>
      <c r="L12" s="85" t="e">
        <f>+J12/L4</f>
        <v>#DIV/0!</v>
      </c>
      <c r="M12" s="33">
        <v>0</v>
      </c>
      <c r="N12" s="57"/>
      <c r="O12" s="85" t="e">
        <f>+M12/O4</f>
        <v>#DIV/0!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97.966579999999993</v>
      </c>
      <c r="AQ12" s="57"/>
      <c r="AR12" s="85">
        <f>+AP12/AR4</f>
        <v>8.9060527272727263</v>
      </c>
      <c r="AS12" s="14">
        <f t="shared" ref="AS12" si="1">+AP12/$AS$4</f>
        <v>97.966579999999993</v>
      </c>
      <c r="AT12" s="57"/>
      <c r="AU12" s="85">
        <f>+AS12/AU4</f>
        <v>8.9060527272727263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 t="e">
        <f>+G12/G5</f>
        <v>#DIV/0!</v>
      </c>
      <c r="H13" s="57"/>
      <c r="I13" s="34"/>
      <c r="J13" s="34" t="e">
        <f>+J12/J5</f>
        <v>#DIV/0!</v>
      </c>
      <c r="K13" s="57"/>
      <c r="L13" s="34"/>
      <c r="M13" s="34" t="e">
        <f>+M12/M5</f>
        <v>#DIV/0!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1.0572950454764982</v>
      </c>
      <c r="AQ13" s="57"/>
      <c r="AR13" s="34"/>
      <c r="AS13" s="35">
        <f>+AS12/AS5</f>
        <v>1.0572950454764982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 t="e">
        <f>+G5/G11</f>
        <v>#DIV/0!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46.328874999999996</v>
      </c>
      <c r="AQ14" s="57"/>
      <c r="AR14" s="8"/>
      <c r="AS14" s="36">
        <f>+AS5/AS11</f>
        <v>46.328874999999996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 t="e">
        <f>+G12/G11</f>
        <v>#DIV/0!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48.983289999999997</v>
      </c>
      <c r="AQ15" s="57"/>
      <c r="AR15" s="8"/>
      <c r="AS15" s="36">
        <f>+AS12/AS11</f>
        <v>48.983289999999997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 t="e">
        <f>+G12/G7</f>
        <v>#DIV/0!</v>
      </c>
      <c r="H16" s="57"/>
      <c r="I16" s="34"/>
      <c r="J16" s="34" t="e">
        <f>+J12/J7</f>
        <v>#DIV/0!</v>
      </c>
      <c r="K16" s="57"/>
      <c r="L16" s="34"/>
      <c r="M16" s="34" t="e">
        <f>+M12/M7</f>
        <v>#DIV/0!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2.1458962490737195</v>
      </c>
      <c r="AQ16" s="57"/>
      <c r="AR16" s="34"/>
      <c r="AS16" s="35">
        <f>+AS12/AS7</f>
        <v>2.1458962490737195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690.5454545454545</v>
      </c>
      <c r="G18" s="11">
        <v>0</v>
      </c>
      <c r="H18" s="58">
        <v>0</v>
      </c>
      <c r="I18" s="67" t="e">
        <f>+G18/I4</f>
        <v>#DIV/0!</v>
      </c>
      <c r="J18" s="11">
        <v>0</v>
      </c>
      <c r="K18" s="58">
        <v>0</v>
      </c>
      <c r="L18" s="67" t="e">
        <f>+J18/L4</f>
        <v>#DIV/0!</v>
      </c>
      <c r="M18" s="11">
        <v>0</v>
      </c>
      <c r="N18" s="58">
        <v>0</v>
      </c>
      <c r="O18" s="67" t="e">
        <f>+M18/O4</f>
        <v>#DIV/0!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>+V18+AB18+AE18+AH18+AK18+Y18+S18+P18+M18+J18+G18+D18</f>
        <v>7596</v>
      </c>
      <c r="AQ18" s="67">
        <f>+W18+AC18+AF18+AI18+AL18+Z18+T18+Q18+N18+K18+H18+E18</f>
        <v>7596</v>
      </c>
      <c r="AR18" s="67">
        <f>+AP18/AR4</f>
        <v>690.5454545454545</v>
      </c>
      <c r="AS18" s="14">
        <f t="shared" ref="AS18:AT20" si="2">+AP18/$AS$4</f>
        <v>7596</v>
      </c>
      <c r="AT18" s="67">
        <f t="shared" si="2"/>
        <v>7596</v>
      </c>
      <c r="AU18" s="67">
        <f>+AS18/AU4</f>
        <v>690.5454545454545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57.361818181818187</v>
      </c>
      <c r="G19" s="11">
        <v>0</v>
      </c>
      <c r="H19" s="58">
        <v>0</v>
      </c>
      <c r="I19" s="67" t="e">
        <f>+G19/I4</f>
        <v>#DIV/0!</v>
      </c>
      <c r="J19" s="11">
        <v>0</v>
      </c>
      <c r="K19" s="58">
        <v>0</v>
      </c>
      <c r="L19" s="67" t="e">
        <f>+J19/L4</f>
        <v>#DIV/0!</v>
      </c>
      <c r="M19" s="11">
        <v>0</v>
      </c>
      <c r="N19" s="58">
        <v>0</v>
      </c>
      <c r="O19" s="67" t="e">
        <f>+M19/O4</f>
        <v>#DIV/0!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>+V19+AB19+AE19+AH19+AK19+Y19+S19+P19+M19+J19+G19+D19</f>
        <v>630.98</v>
      </c>
      <c r="AQ19" s="67">
        <f>+W19+AC19+AF19+AI19+AL19+Z19+T19+Q19+N19+K19+H19+E19</f>
        <v>630.98</v>
      </c>
      <c r="AR19" s="67">
        <f>+AP19/AR4</f>
        <v>57.361818181818187</v>
      </c>
      <c r="AS19" s="14">
        <f t="shared" si="2"/>
        <v>630.98</v>
      </c>
      <c r="AT19" s="67">
        <f t="shared" si="2"/>
        <v>630.98</v>
      </c>
      <c r="AU19" s="67">
        <f>+AS19/AU4</f>
        <v>57.361818181818187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2.3309963636363635</v>
      </c>
      <c r="G20" s="11">
        <v>0</v>
      </c>
      <c r="H20" s="59">
        <v>0</v>
      </c>
      <c r="I20" s="67" t="e">
        <f>+G20/I4</f>
        <v>#DIV/0!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>+V20+AB20+AE20+AH20+AK20+Y20+S20+P20+M20+J20+G20+D20</f>
        <v>25.64096</v>
      </c>
      <c r="AQ20" s="67">
        <f>+W20+AC20+AF20+AI20+AL20+Z20+T20+Q20+N20+K20+H20+E20</f>
        <v>19.398710000000001</v>
      </c>
      <c r="AR20" s="67">
        <f>+AP20/AR4</f>
        <v>2.3309963636363635</v>
      </c>
      <c r="AS20" s="14">
        <f t="shared" si="2"/>
        <v>25.64096</v>
      </c>
      <c r="AT20" s="67">
        <f t="shared" si="2"/>
        <v>19.398710000000001</v>
      </c>
      <c r="AU20" s="67">
        <f>+AS20/AU4</f>
        <v>2.3309963636363635</v>
      </c>
    </row>
    <row r="21" spans="2:47">
      <c r="B21" s="19" t="s">
        <v>19</v>
      </c>
      <c r="C21" s="17"/>
      <c r="D21" s="44">
        <f t="shared" ref="D21:E21" si="3">+D20/D19*1000</f>
        <v>40.636723826428728</v>
      </c>
      <c r="E21" s="60">
        <f t="shared" si="3"/>
        <v>30.743779517575835</v>
      </c>
      <c r="F21" s="60"/>
      <c r="G21" s="44" t="e">
        <f t="shared" ref="G21:H21" si="4">+G20/G19*1000</f>
        <v>#DIV/0!</v>
      </c>
      <c r="H21" s="60" t="e">
        <f t="shared" si="4"/>
        <v>#DIV/0!</v>
      </c>
      <c r="I21" s="60"/>
      <c r="J21" s="44" t="e">
        <f t="shared" ref="J21:K21" si="5">+J20/J19*1000</f>
        <v>#DIV/0!</v>
      </c>
      <c r="K21" s="60" t="e">
        <f t="shared" si="5"/>
        <v>#DIV/0!</v>
      </c>
      <c r="L21" s="60"/>
      <c r="M21" s="44" t="e">
        <f t="shared" ref="M21:N21" si="6">+M20/M19*1000</f>
        <v>#DIV/0!</v>
      </c>
      <c r="N21" s="60" t="e">
        <f t="shared" si="6"/>
        <v>#DIV/0!</v>
      </c>
      <c r="O21" s="60"/>
      <c r="P21" s="44" t="e">
        <f t="shared" ref="P21:Q21" si="7">+P20/P19*1000</f>
        <v>#DIV/0!</v>
      </c>
      <c r="Q21" s="60" t="e">
        <f t="shared" si="7"/>
        <v>#DIV/0!</v>
      </c>
      <c r="R21" s="60"/>
      <c r="S21" s="44" t="e">
        <f t="shared" ref="S21:T21" si="8">+S20/S19*1000</f>
        <v>#DIV/0!</v>
      </c>
      <c r="T21" s="60" t="e">
        <f t="shared" si="8"/>
        <v>#DIV/0!</v>
      </c>
      <c r="U21" s="60"/>
      <c r="V21" s="44" t="e">
        <f t="shared" ref="V21" si="9">+V20/V19*1000</f>
        <v>#DIV/0!</v>
      </c>
      <c r="W21" s="60" t="e">
        <f t="shared" ref="W21:AC21" si="10">+W20/W19*1000</f>
        <v>#DIV/0!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40.636723826428728</v>
      </c>
      <c r="AQ21" s="68">
        <f>+AQ20/AQ19*1000</f>
        <v>30.743779517575835</v>
      </c>
      <c r="AR21" s="60"/>
      <c r="AS21" s="45">
        <f>+AS20/AS19*1000</f>
        <v>40.636723826428728</v>
      </c>
      <c r="AT21" s="68">
        <f>+AT20/AT19*1000</f>
        <v>30.743779517575835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 t="e">
        <f>+G19/G18</f>
        <v>#DIV/0!</v>
      </c>
      <c r="H22" s="46" t="e">
        <f>+H19/H18</f>
        <v>#DIV/0!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8.3067403896787781E-2</v>
      </c>
      <c r="AQ22" s="46">
        <f>+AQ19/AQ18</f>
        <v>8.3067403896787781E-2</v>
      </c>
      <c r="AR22" s="69"/>
      <c r="AS22" s="47">
        <f>+AS19/AS18</f>
        <v>8.3067403896787781E-2</v>
      </c>
      <c r="AT22" s="46">
        <f>+AT19/AT18</f>
        <v>8.3067403896787781E-2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 t="e">
        <f>+G20*1000/(G18*G21)*100</f>
        <v>#DIV/0!</v>
      </c>
      <c r="H23" s="48" t="e">
        <f>+H20*1000/(H18*H21)*100</f>
        <v>#DIV/0!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8.3067403896787777</v>
      </c>
      <c r="AQ23" s="48">
        <f>+AQ20*1000/(AQ18*AQ21)*100</f>
        <v>8.3067403896787795</v>
      </c>
      <c r="AR23" s="70"/>
      <c r="AS23" s="49">
        <f>+AS20/(AS18*AS21)*1000*100</f>
        <v>8.3067403896787777</v>
      </c>
      <c r="AT23" s="48">
        <f>+AT20*1000/(AT18*AT21)*100</f>
        <v>8.3067403896787795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 t="e">
        <f>+G20/G18*1000</f>
        <v>#DIV/0!</v>
      </c>
      <c r="H24" s="48" t="e">
        <f>+H20/H18*1000</f>
        <v>#DIV/0!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3.3755871511321747</v>
      </c>
      <c r="AQ24" s="48">
        <f>+AQ20/AQ18*1000</f>
        <v>2.5538059505002635</v>
      </c>
      <c r="AR24" s="70"/>
      <c r="AS24" s="49">
        <f>+AS20/AS18*1000</f>
        <v>3.3755871511321747</v>
      </c>
      <c r="AT24" s="48">
        <f>+AT20/AT18*1000</f>
        <v>2.5538059505002635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 t="e">
        <f>+G8/(1-G6/G5)</f>
        <v>#DIV/0!</v>
      </c>
      <c r="H26" s="63"/>
      <c r="I26" s="63"/>
      <c r="J26" s="22" t="e">
        <f>+J8/(1-J6/J5)</f>
        <v>#DIV/0!</v>
      </c>
      <c r="K26" s="63"/>
      <c r="L26" s="63"/>
      <c r="M26" s="22" t="e">
        <f>+M8/(1-M6/M5)</f>
        <v>#DIV/0!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380.37523721337863</v>
      </c>
      <c r="AQ26" s="71"/>
      <c r="AR26" s="71"/>
      <c r="AS26" s="32">
        <f>+AS8/(1-AS6/AS5)</f>
        <v>380.37523721337863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2014-12-09T08:40:33Z</cp:lastPrinted>
  <dcterms:created xsi:type="dcterms:W3CDTF">2014-10-14T11:21:48Z</dcterms:created>
  <dcterms:modified xsi:type="dcterms:W3CDTF">2015-03-12T11:54:25Z</dcterms:modified>
</cp:coreProperties>
</file>