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040" windowHeight="10590" activeTab="2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'2014'!$A$1:$AQ$26</definedName>
    <definedName name="_xlnm.Print_Area" localSheetId="3">'2015'!$A$1:$AQ$26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D8" i="1"/>
  <c r="D6"/>
  <c r="D20"/>
  <c r="F4" i="5"/>
  <c r="E20"/>
  <c r="E19"/>
  <c r="E18"/>
  <c r="D19"/>
  <c r="D18"/>
  <c r="I4" i="6" l="1"/>
  <c r="H20"/>
  <c r="H19"/>
  <c r="H18"/>
  <c r="G20"/>
  <c r="G19"/>
  <c r="G18"/>
  <c r="G12"/>
  <c r="G11"/>
  <c r="G8"/>
  <c r="G6"/>
  <c r="G5"/>
  <c r="F4"/>
  <c r="E20"/>
  <c r="E19"/>
  <c r="E18"/>
  <c r="D20"/>
  <c r="D19"/>
  <c r="D18"/>
  <c r="D12"/>
  <c r="D11"/>
  <c r="D8"/>
  <c r="D6"/>
  <c r="D5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T20"/>
  <c r="AT24" s="1"/>
  <c r="AQ20"/>
  <c r="AQ24" s="1"/>
  <c r="AP20"/>
  <c r="AM20"/>
  <c r="AJ20"/>
  <c r="AG20"/>
  <c r="AD20"/>
  <c r="AA20"/>
  <c r="X20"/>
  <c r="U20"/>
  <c r="R20"/>
  <c r="O20"/>
  <c r="L20"/>
  <c r="I20"/>
  <c r="F20"/>
  <c r="AT19"/>
  <c r="AT22" s="1"/>
  <c r="AQ19"/>
  <c r="AQ22" s="1"/>
  <c r="AP19"/>
  <c r="AS19" s="1"/>
  <c r="AM19"/>
  <c r="AJ19"/>
  <c r="AG19"/>
  <c r="AD19"/>
  <c r="AA19"/>
  <c r="X19"/>
  <c r="U19"/>
  <c r="R19"/>
  <c r="O19"/>
  <c r="L19"/>
  <c r="I19"/>
  <c r="F19"/>
  <c r="AT18"/>
  <c r="AQ18"/>
  <c r="AP18"/>
  <c r="AS18" s="1"/>
  <c r="AU18" s="1"/>
  <c r="AM18"/>
  <c r="AJ18"/>
  <c r="AG18"/>
  <c r="AD18"/>
  <c r="AA18"/>
  <c r="X18"/>
  <c r="U18"/>
  <c r="R18"/>
  <c r="O18"/>
  <c r="L18"/>
  <c r="I18"/>
  <c r="F18"/>
  <c r="AH16"/>
  <c r="AB16"/>
  <c r="V16"/>
  <c r="P16"/>
  <c r="J16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AM12"/>
  <c r="AJ12"/>
  <c r="AG12"/>
  <c r="AD12"/>
  <c r="AA12"/>
  <c r="X12"/>
  <c r="U12"/>
  <c r="R12"/>
  <c r="O12"/>
  <c r="L12"/>
  <c r="I12"/>
  <c r="F12"/>
  <c r="AP1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T9" s="1"/>
  <c r="Q9"/>
  <c r="P9"/>
  <c r="M9"/>
  <c r="N9" s="1"/>
  <c r="K9"/>
  <c r="J9"/>
  <c r="G9"/>
  <c r="H9" s="1"/>
  <c r="D9"/>
  <c r="E9" s="1"/>
  <c r="AP8"/>
  <c r="AM8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E7"/>
  <c r="AE16" s="1"/>
  <c r="AC7"/>
  <c r="AB7"/>
  <c r="Y7"/>
  <c r="Y16" s="1"/>
  <c r="W7"/>
  <c r="V7"/>
  <c r="S7"/>
  <c r="S16" s="1"/>
  <c r="Q7"/>
  <c r="P7"/>
  <c r="M7"/>
  <c r="M16" s="1"/>
  <c r="K7"/>
  <c r="J7"/>
  <c r="G7"/>
  <c r="G16" s="1"/>
  <c r="E7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Q5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F9" s="1"/>
  <c r="E5"/>
  <c r="AU4"/>
  <c r="AR4"/>
  <c r="F20" i="1"/>
  <c r="F19"/>
  <c r="F18"/>
  <c r="I20"/>
  <c r="I19"/>
  <c r="I18"/>
  <c r="L20"/>
  <c r="L19"/>
  <c r="L18"/>
  <c r="O20"/>
  <c r="O19"/>
  <c r="O18"/>
  <c r="R20"/>
  <c r="R19"/>
  <c r="R18"/>
  <c r="U20"/>
  <c r="U19"/>
  <c r="U18"/>
  <c r="X20"/>
  <c r="X19"/>
  <c r="X18"/>
  <c r="AR4"/>
  <c r="AQ20"/>
  <c r="AQ19"/>
  <c r="AQ18"/>
  <c r="AP20"/>
  <c r="AP19"/>
  <c r="AP18"/>
  <c r="AP12"/>
  <c r="AP11"/>
  <c r="AP8"/>
  <c r="AP6"/>
  <c r="AP5"/>
  <c r="M7"/>
  <c r="E24"/>
  <c r="D24"/>
  <c r="E22"/>
  <c r="D22"/>
  <c r="E21"/>
  <c r="E23" s="1"/>
  <c r="D21"/>
  <c r="D23" s="1"/>
  <c r="D15"/>
  <c r="D14"/>
  <c r="D13"/>
  <c r="F12"/>
  <c r="F11"/>
  <c r="D9"/>
  <c r="E9" s="1"/>
  <c r="E8"/>
  <c r="F8"/>
  <c r="D7"/>
  <c r="E7" s="1"/>
  <c r="F6"/>
  <c r="E6"/>
  <c r="F5"/>
  <c r="F9" s="1"/>
  <c r="E5"/>
  <c r="H24"/>
  <c r="G24"/>
  <c r="H22"/>
  <c r="G22"/>
  <c r="H21"/>
  <c r="H23" s="1"/>
  <c r="G21"/>
  <c r="G23" s="1"/>
  <c r="G15"/>
  <c r="G14"/>
  <c r="G13"/>
  <c r="I12"/>
  <c r="I11"/>
  <c r="G9"/>
  <c r="H9" s="1"/>
  <c r="H8"/>
  <c r="I8"/>
  <c r="G7"/>
  <c r="H7" s="1"/>
  <c r="I6"/>
  <c r="H6"/>
  <c r="I5"/>
  <c r="I7" s="1"/>
  <c r="H5"/>
  <c r="K24"/>
  <c r="J24"/>
  <c r="K22"/>
  <c r="J22"/>
  <c r="K21"/>
  <c r="K23" s="1"/>
  <c r="J21"/>
  <c r="J23" s="1"/>
  <c r="J15"/>
  <c r="J14"/>
  <c r="J13"/>
  <c r="L12"/>
  <c r="L11"/>
  <c r="J9"/>
  <c r="K9" s="1"/>
  <c r="K8"/>
  <c r="L8"/>
  <c r="J7"/>
  <c r="K7" s="1"/>
  <c r="L6"/>
  <c r="K6"/>
  <c r="L5"/>
  <c r="L9" s="1"/>
  <c r="K5"/>
  <c r="N24"/>
  <c r="M24"/>
  <c r="N22"/>
  <c r="M22"/>
  <c r="N21"/>
  <c r="N23" s="1"/>
  <c r="M21"/>
  <c r="M23" s="1"/>
  <c r="M15"/>
  <c r="M14"/>
  <c r="M13"/>
  <c r="O12"/>
  <c r="O11"/>
  <c r="M9"/>
  <c r="N9" s="1"/>
  <c r="N8"/>
  <c r="O8"/>
  <c r="N7"/>
  <c r="O6"/>
  <c r="N6"/>
  <c r="O5"/>
  <c r="O9" s="1"/>
  <c r="N5"/>
  <c r="Q24"/>
  <c r="P24"/>
  <c r="Q22"/>
  <c r="P22"/>
  <c r="Q21"/>
  <c r="Q23" s="1"/>
  <c r="P21"/>
  <c r="P23" s="1"/>
  <c r="P15"/>
  <c r="P14"/>
  <c r="P13"/>
  <c r="R12"/>
  <c r="R11"/>
  <c r="P9"/>
  <c r="Q9" s="1"/>
  <c r="Q8"/>
  <c r="R8"/>
  <c r="P7"/>
  <c r="Q7" s="1"/>
  <c r="R6"/>
  <c r="Q6"/>
  <c r="R5"/>
  <c r="R7" s="1"/>
  <c r="Q5"/>
  <c r="T24"/>
  <c r="S24"/>
  <c r="T22"/>
  <c r="S22"/>
  <c r="T21"/>
  <c r="T23" s="1"/>
  <c r="S21"/>
  <c r="S23" s="1"/>
  <c r="S15"/>
  <c r="S14"/>
  <c r="S13"/>
  <c r="U12"/>
  <c r="U11"/>
  <c r="S9"/>
  <c r="T9" s="1"/>
  <c r="T8"/>
  <c r="U8"/>
  <c r="S7"/>
  <c r="T7" s="1"/>
  <c r="U6"/>
  <c r="T6"/>
  <c r="U5"/>
  <c r="U9" s="1"/>
  <c r="T5"/>
  <c r="W24"/>
  <c r="V24"/>
  <c r="W22"/>
  <c r="V22"/>
  <c r="W21"/>
  <c r="W23" s="1"/>
  <c r="V21"/>
  <c r="V23" s="1"/>
  <c r="V15"/>
  <c r="V14"/>
  <c r="V13"/>
  <c r="W8"/>
  <c r="V26"/>
  <c r="V7"/>
  <c r="V16" s="1"/>
  <c r="W6"/>
  <c r="W5"/>
  <c r="Y24"/>
  <c r="Y22"/>
  <c r="Y21"/>
  <c r="Y23" s="1"/>
  <c r="Y15"/>
  <c r="Y14"/>
  <c r="Y13"/>
  <c r="Y9"/>
  <c r="Z9" s="1"/>
  <c r="Y7"/>
  <c r="Y16" s="1"/>
  <c r="Z6"/>
  <c r="Z5"/>
  <c r="AS20" i="7" l="1"/>
  <c r="AS24" s="1"/>
  <c r="D20" i="5"/>
  <c r="AR12" i="7"/>
  <c r="D12" i="5"/>
  <c r="AR11" i="7"/>
  <c r="D11" i="5"/>
  <c r="AS8" i="7"/>
  <c r="AS26" s="1"/>
  <c r="D8" i="5"/>
  <c r="AR5" i="7"/>
  <c r="D5" i="5"/>
  <c r="AS5" i="7"/>
  <c r="AP9"/>
  <c r="AQ9" s="1"/>
  <c r="D7" i="6"/>
  <c r="AS6" i="7"/>
  <c r="AU6" s="1"/>
  <c r="D6" i="5"/>
  <c r="AP7" i="7"/>
  <c r="AQ7" s="1"/>
  <c r="G7" i="6"/>
  <c r="AU8" i="7"/>
  <c r="AS9"/>
  <c r="AU19"/>
  <c r="AS22"/>
  <c r="AS21"/>
  <c r="AS23" s="1"/>
  <c r="AR6"/>
  <c r="I7"/>
  <c r="O7"/>
  <c r="U7"/>
  <c r="AA7"/>
  <c r="AG7"/>
  <c r="AM7"/>
  <c r="AR8"/>
  <c r="AS11"/>
  <c r="AU11" s="1"/>
  <c r="AS12"/>
  <c r="AP13"/>
  <c r="AP14"/>
  <c r="AP15"/>
  <c r="AP16"/>
  <c r="AR18"/>
  <c r="AR19"/>
  <c r="AR20"/>
  <c r="AP21"/>
  <c r="AP22"/>
  <c r="AP23"/>
  <c r="AP24"/>
  <c r="AP26"/>
  <c r="AU5"/>
  <c r="AQ6"/>
  <c r="F7"/>
  <c r="H7"/>
  <c r="L7"/>
  <c r="N7"/>
  <c r="R7"/>
  <c r="T7"/>
  <c r="X7"/>
  <c r="Z7"/>
  <c r="AD7"/>
  <c r="AF7"/>
  <c r="AJ7"/>
  <c r="AL7"/>
  <c r="AQ8"/>
  <c r="AQ21"/>
  <c r="AT21"/>
  <c r="AQ23"/>
  <c r="AT23"/>
  <c r="Z7" i="1"/>
  <c r="W7"/>
  <c r="U7"/>
  <c r="F7"/>
  <c r="D16"/>
  <c r="D26"/>
  <c r="I9"/>
  <c r="G16"/>
  <c r="G26"/>
  <c r="L7"/>
  <c r="J16"/>
  <c r="J26"/>
  <c r="O7"/>
  <c r="M16"/>
  <c r="M26"/>
  <c r="R9"/>
  <c r="P16"/>
  <c r="P26"/>
  <c r="S16"/>
  <c r="S26"/>
  <c r="V9"/>
  <c r="W9" s="1"/>
  <c r="Y26"/>
  <c r="Z8"/>
  <c r="AU20" i="7" l="1"/>
  <c r="AR9"/>
  <c r="AS7"/>
  <c r="AS16" s="1"/>
  <c r="AU9"/>
  <c r="AU7"/>
  <c r="AS15"/>
  <c r="AS13"/>
  <c r="AU12"/>
  <c r="AR7"/>
  <c r="AS14"/>
  <c r="AL24" i="1"/>
  <c r="AL22"/>
  <c r="AL21"/>
  <c r="AL23" s="1"/>
  <c r="AM20" l="1"/>
  <c r="AM19"/>
  <c r="AM18"/>
  <c r="AK15"/>
  <c r="AK14"/>
  <c r="AK13"/>
  <c r="AM6"/>
  <c r="AM5"/>
  <c r="AI8"/>
  <c r="AI6"/>
  <c r="AI5"/>
  <c r="AL6"/>
  <c r="AL5"/>
  <c r="AK7"/>
  <c r="AK16" s="1"/>
  <c r="AL7" l="1"/>
  <c r="AM7"/>
  <c r="AK24" l="1"/>
  <c r="AK22"/>
  <c r="AK21"/>
  <c r="AK23" s="1"/>
  <c r="AM12"/>
  <c r="AM11"/>
  <c r="AK9" l="1"/>
  <c r="AL9" s="1"/>
  <c r="AK26"/>
  <c r="AM8"/>
  <c r="AM9" s="1"/>
  <c r="AL8"/>
  <c r="AJ11"/>
  <c r="AH26"/>
  <c r="AI24"/>
  <c r="AH24"/>
  <c r="AI22"/>
  <c r="AH22"/>
  <c r="AI21"/>
  <c r="AI23" s="1"/>
  <c r="AH21"/>
  <c r="AH23" s="1"/>
  <c r="AJ20"/>
  <c r="AJ19"/>
  <c r="AJ18"/>
  <c r="AH15"/>
  <c r="AH14"/>
  <c r="AH13"/>
  <c r="AJ12"/>
  <c r="AJ8"/>
  <c r="AH7"/>
  <c r="AJ6"/>
  <c r="AJ5"/>
  <c r="AH16" l="1"/>
  <c r="AI7"/>
  <c r="AJ9"/>
  <c r="AJ7"/>
  <c r="AH9"/>
  <c r="AI9" s="1"/>
  <c r="AF8" l="1"/>
  <c r="AF6"/>
  <c r="AF5"/>
  <c r="AF24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E7"/>
  <c r="AF7" s="1"/>
  <c r="AG6"/>
  <c r="AG5"/>
  <c r="AU4"/>
  <c r="AD20"/>
  <c r="AD19"/>
  <c r="AD18"/>
  <c r="AA20"/>
  <c r="AA19"/>
  <c r="AA18"/>
  <c r="AB24"/>
  <c r="AC24"/>
  <c r="AC22"/>
  <c r="AD12"/>
  <c r="AD11"/>
  <c r="AD8"/>
  <c r="AD6"/>
  <c r="AD5"/>
  <c r="Z24"/>
  <c r="Z22"/>
  <c r="AA12"/>
  <c r="AA11"/>
  <c r="AA8"/>
  <c r="AA6"/>
  <c r="AA5"/>
  <c r="X12"/>
  <c r="X11"/>
  <c r="X8"/>
  <c r="X6"/>
  <c r="X5"/>
  <c r="X9" l="1"/>
  <c r="AG9"/>
  <c r="I4" i="5"/>
  <c r="AG7" i="1"/>
  <c r="AE9"/>
  <c r="AF9" s="1"/>
  <c r="AE16"/>
  <c r="AE26"/>
  <c r="AD7"/>
  <c r="AD9"/>
  <c r="AA7"/>
  <c r="AA9"/>
  <c r="X7"/>
  <c r="I12" i="6" l="1"/>
  <c r="I11"/>
  <c r="I8"/>
  <c r="I6"/>
  <c r="I5"/>
  <c r="F20"/>
  <c r="F19"/>
  <c r="F18"/>
  <c r="F11"/>
  <c r="F12"/>
  <c r="F8"/>
  <c r="F6"/>
  <c r="F5"/>
  <c r="AC8" i="1"/>
  <c r="AC6"/>
  <c r="AC5"/>
  <c r="AB22"/>
  <c r="AC21"/>
  <c r="AC23" s="1"/>
  <c r="AB15"/>
  <c r="AB14"/>
  <c r="AB13"/>
  <c r="AB9"/>
  <c r="AR8"/>
  <c r="AR6"/>
  <c r="AC9" l="1"/>
  <c r="AP9"/>
  <c r="G11" i="5"/>
  <c r="I11" s="1"/>
  <c r="AR11" i="1"/>
  <c r="F11" i="5"/>
  <c r="L11" s="1"/>
  <c r="F12"/>
  <c r="F8"/>
  <c r="F20"/>
  <c r="G12"/>
  <c r="I12" s="1"/>
  <c r="AR12" i="1"/>
  <c r="G19" i="5"/>
  <c r="I19" s="1"/>
  <c r="AR19" i="1"/>
  <c r="AQ22"/>
  <c r="AT19"/>
  <c r="G5" i="5"/>
  <c r="I5" s="1"/>
  <c r="AR5" i="1"/>
  <c r="AS18"/>
  <c r="AU18" s="1"/>
  <c r="AR18"/>
  <c r="H18" i="5"/>
  <c r="AT18" i="1"/>
  <c r="H20" i="5"/>
  <c r="AT20" i="1"/>
  <c r="AT24" s="1"/>
  <c r="AQ24"/>
  <c r="L5" i="6"/>
  <c r="I9"/>
  <c r="I7"/>
  <c r="I19"/>
  <c r="L19" s="1"/>
  <c r="K19"/>
  <c r="L8"/>
  <c r="L12"/>
  <c r="H24" i="5"/>
  <c r="K18" i="6"/>
  <c r="I18"/>
  <c r="L18" s="1"/>
  <c r="K20"/>
  <c r="I20"/>
  <c r="L20" s="1"/>
  <c r="L6"/>
  <c r="L11"/>
  <c r="D24"/>
  <c r="H24"/>
  <c r="E22"/>
  <c r="E24"/>
  <c r="G24"/>
  <c r="H22"/>
  <c r="F9"/>
  <c r="F7"/>
  <c r="AS11" i="1"/>
  <c r="AU11" s="1"/>
  <c r="E7" i="6"/>
  <c r="E21" i="5"/>
  <c r="AB26" i="1"/>
  <c r="AB21"/>
  <c r="AB23" s="1"/>
  <c r="AB7"/>
  <c r="AP7" s="1"/>
  <c r="D15" i="5"/>
  <c r="F18"/>
  <c r="F6"/>
  <c r="D14" i="6"/>
  <c r="J18"/>
  <c r="E6"/>
  <c r="D22"/>
  <c r="AQ21" i="1"/>
  <c r="AQ23" s="1"/>
  <c r="AS6"/>
  <c r="AU6" s="1"/>
  <c r="AQ6"/>
  <c r="G6" i="5"/>
  <c r="I6" s="1"/>
  <c r="AS8" i="1"/>
  <c r="AU8" s="1"/>
  <c r="AP26"/>
  <c r="AQ8"/>
  <c r="G8" i="5"/>
  <c r="I8" s="1"/>
  <c r="J12"/>
  <c r="AQ5" i="1"/>
  <c r="AP13"/>
  <c r="AP15"/>
  <c r="AP22"/>
  <c r="AS5"/>
  <c r="AU5" s="1"/>
  <c r="AS12"/>
  <c r="AU12" s="1"/>
  <c r="AS19"/>
  <c r="G18" i="5"/>
  <c r="H19"/>
  <c r="AP14" i="1"/>
  <c r="H21" i="6"/>
  <c r="M21" s="1"/>
  <c r="E21"/>
  <c r="E23" s="1"/>
  <c r="J19"/>
  <c r="J11"/>
  <c r="D26"/>
  <c r="E5"/>
  <c r="E8"/>
  <c r="K11"/>
  <c r="G22"/>
  <c r="D9"/>
  <c r="E9" s="1"/>
  <c r="D13"/>
  <c r="D15"/>
  <c r="D21"/>
  <c r="G13" i="5"/>
  <c r="Z21" i="1"/>
  <c r="Z23" s="1"/>
  <c r="G21" i="6"/>
  <c r="J12"/>
  <c r="K5"/>
  <c r="L8" i="5" l="1"/>
  <c r="L12"/>
  <c r="G14"/>
  <c r="K11"/>
  <c r="J11"/>
  <c r="G15"/>
  <c r="H5"/>
  <c r="G22"/>
  <c r="K12"/>
  <c r="L6"/>
  <c r="K19"/>
  <c r="E23"/>
  <c r="E8"/>
  <c r="AS22" i="1"/>
  <c r="AU19"/>
  <c r="AU9"/>
  <c r="AU7"/>
  <c r="AP24"/>
  <c r="AR20"/>
  <c r="AR9"/>
  <c r="AR7"/>
  <c r="AT22"/>
  <c r="G23" i="6"/>
  <c r="J24"/>
  <c r="K24"/>
  <c r="L7"/>
  <c r="E24" i="5"/>
  <c r="H23" i="6"/>
  <c r="L21"/>
  <c r="H21" i="5"/>
  <c r="H23" s="1"/>
  <c r="H22"/>
  <c r="F19"/>
  <c r="L19" s="1"/>
  <c r="D22"/>
  <c r="D24"/>
  <c r="E22"/>
  <c r="L9" i="6"/>
  <c r="D13" i="5"/>
  <c r="J13" s="1"/>
  <c r="F5"/>
  <c r="I9"/>
  <c r="I18"/>
  <c r="L18" s="1"/>
  <c r="I7"/>
  <c r="E6"/>
  <c r="D7"/>
  <c r="D16" s="1"/>
  <c r="AS14" i="1"/>
  <c r="J5" i="5"/>
  <c r="AC7" i="1"/>
  <c r="K5" i="5"/>
  <c r="J19"/>
  <c r="AB16" i="1"/>
  <c r="K6" i="5"/>
  <c r="D21"/>
  <c r="D23" s="1"/>
  <c r="D9"/>
  <c r="E9" s="1"/>
  <c r="D26"/>
  <c r="D14"/>
  <c r="E5"/>
  <c r="AT21" i="1"/>
  <c r="AT23" s="1"/>
  <c r="G7" i="5"/>
  <c r="K18"/>
  <c r="J18"/>
  <c r="AS20" i="1"/>
  <c r="AP21"/>
  <c r="AP23" s="1"/>
  <c r="G20" i="5"/>
  <c r="K8"/>
  <c r="J8"/>
  <c r="J8" i="6"/>
  <c r="K15" i="5"/>
  <c r="J15"/>
  <c r="K13"/>
  <c r="M21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J22" i="6"/>
  <c r="K22"/>
  <c r="D23"/>
  <c r="K23" s="1"/>
  <c r="K21"/>
  <c r="D16"/>
  <c r="H6" i="5"/>
  <c r="J6"/>
  <c r="G26"/>
  <c r="H8"/>
  <c r="J22" l="1"/>
  <c r="K14"/>
  <c r="AS21" i="1"/>
  <c r="AS23" s="1"/>
  <c r="AU20"/>
  <c r="AS24"/>
  <c r="I20" i="5"/>
  <c r="L20" s="1"/>
  <c r="G24"/>
  <c r="F7"/>
  <c r="L7" s="1"/>
  <c r="F9"/>
  <c r="L9" s="1"/>
  <c r="L5"/>
  <c r="K7"/>
  <c r="K22"/>
  <c r="E7"/>
  <c r="J7"/>
  <c r="K14" i="6"/>
  <c r="K15"/>
  <c r="J13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<sst xmlns="http://schemas.openxmlformats.org/spreadsheetml/2006/main" count="326" uniqueCount="64">
  <si>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</si>
  <si>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</si>
  <si>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</si>
  <si>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</si>
  <si>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</si>
  <si>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</si>
  <si>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</si>
  <si>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</si>
  <si>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</si>
  <si>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</si>
  <si>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</si>
  <si>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</si>
  <si>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</si>
  <si>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</si>
  <si>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</si>
  <si>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</si>
  <si>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</si>
  <si>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</si>
  <si>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</si>
  <si>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</si>
  <si>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</si>
  <si>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</si>
  <si>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</si>
  <si>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</si>
  <si>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</si>
  <si>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</si>
  <si>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</si>
  <si>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</si>
  <si>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</si>
  <si>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</si>
  <si>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</si>
  <si>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</si>
  <si>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</si>
  <si>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</si>
  <si>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</si>
  <si>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</si>
  <si>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</si>
  <si>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</si>
  <si>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</si>
  <si>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</si>
  <si>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</si>
  <si>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</si>
  <si>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</si>
  <si>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</si>
  <si>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</si>
  <si>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</si>
  <si>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</si>
  <si>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</si>
  <si>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</si>
  <si>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</si>
  <si>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</si>
  <si>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</si>
  <si>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</si>
  <si>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</si>
  <si>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</si>
  <si>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</si>
  <si>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</si>
  <si>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</si>
  <si>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</si>
  <si>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</si>
  <si>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</si>
  <si>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</si>
  <si>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 xml:space="preserve"> 1 - 1 2015</t>
  </si>
  <si>
    <t xml:space="preserve"> 1 - 1 2014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</si>
</sst>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5" fillId="0" borderId="0" xfId="0" applyFont="1" applyBorder="1"/>
    <xf numFmtId="0" fontId="27" fillId="0" borderId="0" xfId="0" applyFont="1" applyBorder="1"/>
    <xf numFmtId="166" fontId="22" fillId="0" borderId="0" xfId="0" applyNumberFormat="1" applyFont="1" applyAlignme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0" fontId="0" fillId="0" borderId="0" xfId="0" applyBorder="1" applyAlignment="1">
      <alignment horizontal="center"/>
    </xf>
    <xf numFmtId="0" fontId="23" fillId="0" borderId="0" xfId="0" applyFont="1"/>
    <xf numFmtId="3" fontId="12" fillId="0" borderId="0" xfId="0" applyNumberFormat="1" applyFont="1" applyFill="1" applyAlignment="1"/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/>
    <xf numFmtId="3" fontId="12" fillId="0" borderId="0" xfId="0" applyNumberFormat="1" applyFont="1" applyBorder="1" applyAlignment="1"/>
    <xf numFmtId="165" fontId="9" fillId="0" borderId="0" xfId="0" applyNumberFormat="1" applyFont="1" applyBorder="1" applyAlignment="1"/>
    <xf numFmtId="3" fontId="8" fillId="0" borderId="0" xfId="0" applyNumberFormat="1" applyFont="1" applyBorder="1" applyAlignment="1"/>
    <xf numFmtId="4" fontId="9" fillId="0" borderId="0" xfId="0" applyNumberFormat="1" applyFont="1" applyBorder="1"/>
    <xf numFmtId="0" fontId="0" fillId="0" borderId="0" xfId="0" applyBorder="1"/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3" t="s">
        <v>24</v>
      </c>
      <c r="F3" s="3" t="s">
        <v>37</v>
      </c>
      <c r="G3" s="4" t="s">
        <v>62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+'2014'!AR4</f>
        <v>7</v>
      </c>
      <c r="G4" s="22" t="s">
        <v>25</v>
      </c>
      <c r="H4" s="3" t="s">
        <v>26</v>
      </c>
      <c r="I4" s="3">
        <f>+'2015'!AR4</f>
        <v>7</v>
      </c>
      <c r="J4" s="25"/>
    </row>
    <row r="5" spans="2:21">
      <c r="B5" s="10" t="s">
        <v>3</v>
      </c>
      <c r="C5" s="16"/>
      <c r="D5" s="8">
        <f>+'2014'!AP5</f>
        <v>755.81200000000001</v>
      </c>
      <c r="E5" s="54">
        <f>+D5/$D$5</f>
        <v>1</v>
      </c>
      <c r="F5" s="83">
        <f>+D5/F4</f>
        <v>107.97314285714286</v>
      </c>
      <c r="G5" s="13">
        <f>+'2015'!AP5</f>
        <v>688.06399999999996</v>
      </c>
      <c r="H5" s="54">
        <f>+G5/$G$5</f>
        <v>1</v>
      </c>
      <c r="I5" s="83">
        <f>+G5/I4</f>
        <v>98.29485714285714</v>
      </c>
      <c r="J5" s="75">
        <f t="shared" ref="J5:J24" si="0">+G5/D5</f>
        <v>0.91036395294067829</v>
      </c>
      <c r="K5" s="76">
        <f>+G5-D5</f>
        <v>-67.748000000000047</v>
      </c>
      <c r="L5" s="76">
        <f>+I5-F5</f>
        <v>-9.678285714285721</v>
      </c>
      <c r="M5" s="57"/>
    </row>
    <row r="6" spans="2:21">
      <c r="B6" s="7" t="s">
        <v>4</v>
      </c>
      <c r="C6" s="16"/>
      <c r="D6" s="11">
        <f>+'2014'!AP6</f>
        <v>283.26918999999998</v>
      </c>
      <c r="E6" s="55">
        <f>+D6/$D$5</f>
        <v>0.37478789699025683</v>
      </c>
      <c r="F6" s="67">
        <f>+D6/F4</f>
        <v>40.467027142857141</v>
      </c>
      <c r="G6" s="14">
        <f>+'2015'!AP6</f>
        <v>177.625</v>
      </c>
      <c r="H6" s="55">
        <f>+G6/$G$5</f>
        <v>0.25815185796670076</v>
      </c>
      <c r="I6" s="67">
        <f>+G6/I4</f>
        <v>25.375</v>
      </c>
      <c r="J6" s="77">
        <f t="shared" si="0"/>
        <v>0.62705372229150658</v>
      </c>
      <c r="K6" s="78">
        <f>+G6-D6</f>
        <v>-105.64418999999998</v>
      </c>
      <c r="L6" s="78">
        <f>+I6-F6</f>
        <v>-15.092027142857141</v>
      </c>
      <c r="M6" s="57"/>
    </row>
    <row r="7" spans="2:21">
      <c r="B7" s="10" t="s">
        <v>7</v>
      </c>
      <c r="C7" s="16"/>
      <c r="D7" s="8">
        <f>+D5-D6</f>
        <v>472.54281000000003</v>
      </c>
      <c r="E7" s="56">
        <f>+D7/$D$5</f>
        <v>0.62521210300974317</v>
      </c>
      <c r="F7" s="85">
        <f>+F5-F6</f>
        <v>67.506115714285727</v>
      </c>
      <c r="G7" s="8">
        <f>+G5-G6</f>
        <v>510.43899999999996</v>
      </c>
      <c r="H7" s="56">
        <f>+G7/$G$5</f>
        <v>0.74184814203329918</v>
      </c>
      <c r="I7" s="85">
        <f>+I5-I6</f>
        <v>72.91985714285714</v>
      </c>
      <c r="J7" s="79">
        <f t="shared" si="0"/>
        <v>1.0801963106792376</v>
      </c>
      <c r="K7" s="76">
        <f>+G7-D7</f>
        <v>37.896189999999933</v>
      </c>
      <c r="L7" s="76">
        <f>+I7-F7</f>
        <v>5.4137414285714129</v>
      </c>
      <c r="M7" s="57"/>
    </row>
    <row r="8" spans="2:21">
      <c r="B8" s="7" t="s">
        <v>5</v>
      </c>
      <c r="C8" s="16"/>
      <c r="D8" s="11">
        <f>+'2014'!AP8</f>
        <v>442.44170000000003</v>
      </c>
      <c r="E8" s="55">
        <f>+D8/$D$5</f>
        <v>0.58538591607436774</v>
      </c>
      <c r="F8" s="67">
        <f>+D8/F4</f>
        <v>63.205957142857145</v>
      </c>
      <c r="G8" s="14">
        <f>+'2015'!AP8</f>
        <v>269.67700000000002</v>
      </c>
      <c r="H8" s="55">
        <f>+G8/$G$5</f>
        <v>0.3919359245651568</v>
      </c>
      <c r="I8" s="67">
        <f>+G8/I4</f>
        <v>38.525285714285715</v>
      </c>
      <c r="J8" s="77">
        <f t="shared" si="0"/>
        <v>0.60951985312415169</v>
      </c>
      <c r="K8" s="78">
        <f>+G8-D8</f>
        <v>-172.7647</v>
      </c>
      <c r="L8" s="78">
        <f>+I8-F8</f>
        <v>-24.680671428571429</v>
      </c>
      <c r="M8" s="57"/>
    </row>
    <row r="9" spans="2:21">
      <c r="B9" s="18" t="s">
        <v>13</v>
      </c>
      <c r="C9" s="16"/>
      <c r="D9" s="15">
        <f>+D5-D6-D8</f>
        <v>30.101110000000006</v>
      </c>
      <c r="E9" s="54">
        <f>+D9/$D$5</f>
        <v>3.9826186935375471E-2</v>
      </c>
      <c r="F9" s="15">
        <f>+F5-F6-F8</f>
        <v>4.3001585714285824</v>
      </c>
      <c r="G9" s="15">
        <f>+G5-G6-G8</f>
        <v>240.76199999999994</v>
      </c>
      <c r="H9" s="54">
        <f>+G9/$G$5</f>
        <v>0.34991221746814244</v>
      </c>
      <c r="I9" s="15">
        <f>+I5-I6-I8</f>
        <v>34.394571428571425</v>
      </c>
      <c r="J9" s="79">
        <f t="shared" si="0"/>
        <v>7.9984425823499494</v>
      </c>
      <c r="K9" s="76">
        <f>+G9-D9</f>
        <v>210.66088999999994</v>
      </c>
      <c r="L9" s="76">
        <f>+I9-F9</f>
        <v>30.094412857142842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32">
        <f>+'2014'!AP11</f>
        <v>6</v>
      </c>
      <c r="E11" s="57"/>
      <c r="F11" s="67">
        <f>+D11/F4</f>
        <v>0.8571428571428571</v>
      </c>
      <c r="G11" s="28">
        <f>+'2015'!AP11</f>
        <v>6</v>
      </c>
      <c r="H11" s="57"/>
      <c r="I11" s="67">
        <f>+G11/I4</f>
        <v>0.8571428571428571</v>
      </c>
      <c r="J11" s="77">
        <f t="shared" si="0"/>
        <v>1</v>
      </c>
      <c r="K11" s="78">
        <f t="shared" ref="K11:K16" si="1">+G11-D11</f>
        <v>0</v>
      </c>
      <c r="L11" s="78">
        <f>+I11-F11</f>
        <v>0</v>
      </c>
      <c r="M11" s="57"/>
    </row>
    <row r="12" spans="2:21">
      <c r="B12" s="17" t="s">
        <v>14</v>
      </c>
      <c r="C12" s="16"/>
      <c r="D12" s="32">
        <f>+'2014'!AP12</f>
        <v>242.28100000000001</v>
      </c>
      <c r="E12" s="57"/>
      <c r="F12" s="67">
        <f>+D12/F4</f>
        <v>34.61157142857143</v>
      </c>
      <c r="G12" s="14">
        <f>+'2015'!AP12</f>
        <v>228.53942000000001</v>
      </c>
      <c r="H12" s="57"/>
      <c r="I12" s="67">
        <f>+G12/I4</f>
        <v>32.648488571428572</v>
      </c>
      <c r="J12" s="77">
        <f t="shared" si="0"/>
        <v>0.94328246952918304</v>
      </c>
      <c r="K12" s="78">
        <f t="shared" si="1"/>
        <v>-13.741579999999999</v>
      </c>
      <c r="L12" s="78">
        <f>+I12-F12</f>
        <v>-1.963082857142858</v>
      </c>
      <c r="M12" s="57"/>
    </row>
    <row r="13" spans="2:21">
      <c r="B13" s="18" t="s">
        <v>19</v>
      </c>
      <c r="C13" s="16"/>
      <c r="D13" s="33">
        <f>+D12/D5</f>
        <v>0.32055722851714447</v>
      </c>
      <c r="E13" s="57"/>
      <c r="F13" s="33"/>
      <c r="G13" s="33">
        <f>+G12/G5</f>
        <v>0.33214849200074414</v>
      </c>
      <c r="H13" s="57"/>
      <c r="I13" s="33"/>
      <c r="J13" s="75">
        <f t="shared" si="0"/>
        <v>1.0361597320304377</v>
      </c>
      <c r="K13" s="54">
        <f t="shared" si="1"/>
        <v>1.1591263483599679E-2</v>
      </c>
      <c r="L13" s="57"/>
      <c r="M13" s="57"/>
    </row>
    <row r="14" spans="2:21">
      <c r="B14" s="18" t="s">
        <v>15</v>
      </c>
      <c r="C14" s="16"/>
      <c r="D14" s="8">
        <f>+D5/D11</f>
        <v>125.96866666666666</v>
      </c>
      <c r="E14" s="57"/>
      <c r="F14" s="8"/>
      <c r="G14" s="8">
        <f>+G5/G11</f>
        <v>114.67733333333332</v>
      </c>
      <c r="H14" s="57"/>
      <c r="I14" s="8"/>
      <c r="J14" s="75">
        <f t="shared" si="0"/>
        <v>0.91036395294067829</v>
      </c>
      <c r="K14" s="76">
        <f t="shared" si="1"/>
        <v>-11.291333333333341</v>
      </c>
      <c r="L14" s="57"/>
      <c r="M14" s="57"/>
    </row>
    <row r="15" spans="2:21">
      <c r="B15" s="10" t="s">
        <v>33</v>
      </c>
      <c r="C15" s="16"/>
      <c r="D15" s="8">
        <f>+D12/D11</f>
        <v>40.380166666666668</v>
      </c>
      <c r="E15" s="57"/>
      <c r="F15" s="8"/>
      <c r="G15" s="8">
        <f>+G12/G11</f>
        <v>38.089903333333332</v>
      </c>
      <c r="H15" s="57"/>
      <c r="I15" s="8"/>
      <c r="J15" s="75">
        <f t="shared" si="0"/>
        <v>0.94328246952918304</v>
      </c>
      <c r="K15" s="76">
        <f t="shared" si="1"/>
        <v>-2.2902633333333355</v>
      </c>
      <c r="L15" s="57"/>
      <c r="M15" s="57"/>
    </row>
    <row r="16" spans="2:21">
      <c r="B16" s="18" t="s">
        <v>20</v>
      </c>
      <c r="C16" s="16"/>
      <c r="D16" s="33">
        <f>+D12/D7</f>
        <v>0.51271756732474671</v>
      </c>
      <c r="E16" s="57"/>
      <c r="F16" s="33"/>
      <c r="G16" s="33">
        <f>+G12/G7</f>
        <v>0.44773110988776332</v>
      </c>
      <c r="H16" s="57"/>
      <c r="I16" s="33"/>
      <c r="J16" s="75">
        <f t="shared" si="0"/>
        <v>0.873250963925287</v>
      </c>
      <c r="K16" s="54">
        <f t="shared" si="1"/>
        <v>-6.4986457436983391E-2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+'2014'!AP18</f>
        <v>1</v>
      </c>
      <c r="E18" s="58">
        <f>+'2014'!AQ18</f>
        <v>1</v>
      </c>
      <c r="F18" s="67">
        <f>+D18/F4</f>
        <v>0.14285714285714285</v>
      </c>
      <c r="G18" s="14">
        <f>+'2015'!AP18</f>
        <v>38490</v>
      </c>
      <c r="H18" s="67">
        <f>+'2015'!AQ18</f>
        <v>38490</v>
      </c>
      <c r="I18" s="67">
        <f>+G18/I4</f>
        <v>5498.5714285714284</v>
      </c>
      <c r="J18" s="77">
        <f t="shared" si="0"/>
        <v>38490</v>
      </c>
      <c r="K18" s="78">
        <f t="shared" ref="K18:K24" si="2">+G18-D18</f>
        <v>38489</v>
      </c>
      <c r="L18" s="78">
        <f>+I18-F18</f>
        <v>5498.4285714285716</v>
      </c>
      <c r="M18" s="57"/>
    </row>
    <row r="19" spans="2:13">
      <c r="B19" s="17" t="s">
        <v>16</v>
      </c>
      <c r="C19" s="16"/>
      <c r="D19" s="11">
        <f>+'2014'!AP19</f>
        <v>1</v>
      </c>
      <c r="E19" s="59">
        <f>+'2014'!AQ19</f>
        <v>1</v>
      </c>
      <c r="F19" s="67">
        <f>+D19/F4</f>
        <v>0.14285714285714285</v>
      </c>
      <c r="G19" s="14">
        <f>+'2015'!AP19</f>
        <v>3503.28</v>
      </c>
      <c r="H19" s="67">
        <f>+'2015'!AQ19</f>
        <v>3503.28</v>
      </c>
      <c r="I19" s="67">
        <f>+G19/I4</f>
        <v>500.46857142857147</v>
      </c>
      <c r="J19" s="77">
        <f t="shared" si="0"/>
        <v>3503.28</v>
      </c>
      <c r="K19" s="78">
        <f t="shared" si="2"/>
        <v>3502.28</v>
      </c>
      <c r="L19" s="78">
        <f>+I19-F19</f>
        <v>500.3257142857143</v>
      </c>
      <c r="M19" s="57"/>
    </row>
    <row r="20" spans="2:13">
      <c r="B20" s="17" t="s">
        <v>27</v>
      </c>
      <c r="C20" s="16"/>
      <c r="D20" s="11">
        <f>+'2014'!AP20</f>
        <v>127.694</v>
      </c>
      <c r="E20" s="59">
        <f>+'2014'!AQ20</f>
        <v>1</v>
      </c>
      <c r="F20" s="67">
        <f>+D20/F4</f>
        <v>18.242000000000001</v>
      </c>
      <c r="G20" s="14">
        <f>+'2015'!AP20</f>
        <v>120.00537</v>
      </c>
      <c r="H20" s="67">
        <f>+'2015'!AQ20</f>
        <v>107.48474</v>
      </c>
      <c r="I20" s="67">
        <f>+G20/I4</f>
        <v>17.143624285714285</v>
      </c>
      <c r="J20" s="77">
        <f t="shared" si="0"/>
        <v>0.93978863533133894</v>
      </c>
      <c r="K20" s="78">
        <f t="shared" si="2"/>
        <v>-7.6886300000000034</v>
      </c>
      <c r="L20" s="78">
        <f>+I20-F20</f>
        <v>-1.0983757142857158</v>
      </c>
      <c r="M20" s="57"/>
    </row>
    <row r="21" spans="2:13">
      <c r="B21" s="18" t="s">
        <v>18</v>
      </c>
      <c r="C21" s="16"/>
      <c r="D21" s="44">
        <f>+D20/D19*1000</f>
        <v>127694</v>
      </c>
      <c r="E21" s="60">
        <f>+E20/E19*1000</f>
        <v>1000</v>
      </c>
      <c r="F21" s="60"/>
      <c r="G21" s="44">
        <f>+G20/G19*1000</f>
        <v>34.255146605466869</v>
      </c>
      <c r="H21" s="74">
        <f>+H20/H19*1000</f>
        <v>30.681173072092438</v>
      </c>
      <c r="I21" s="74"/>
      <c r="J21" s="75">
        <f t="shared" si="0"/>
        <v>2.6825964105961806E-4</v>
      </c>
      <c r="K21" s="76">
        <f t="shared" si="2"/>
        <v>-127659.74485339453</v>
      </c>
      <c r="L21" s="81">
        <f>+H21/E21</f>
        <v>3.0681173072092439E-2</v>
      </c>
      <c r="M21" s="82">
        <f>+H21-E21</f>
        <v>-969.31882692790759</v>
      </c>
    </row>
    <row r="22" spans="2:13">
      <c r="B22" s="18" t="s">
        <v>21</v>
      </c>
      <c r="C22" s="16"/>
      <c r="D22" s="46">
        <f>+D19/D18</f>
        <v>1</v>
      </c>
      <c r="E22" s="46">
        <f>+E19/E18</f>
        <v>1</v>
      </c>
      <c r="F22" s="61"/>
      <c r="G22" s="53">
        <f>+G19/G18</f>
        <v>9.1017926734216686E-2</v>
      </c>
      <c r="H22" s="46">
        <f>+H19/H18</f>
        <v>9.1017926734216686E-2</v>
      </c>
      <c r="I22" s="61"/>
      <c r="J22" s="75">
        <f t="shared" si="0"/>
        <v>9.1017926734216686E-2</v>
      </c>
      <c r="K22" s="76">
        <f t="shared" si="2"/>
        <v>-0.90898207326578329</v>
      </c>
      <c r="L22" s="57"/>
      <c r="M22" s="57"/>
    </row>
    <row r="23" spans="2:13">
      <c r="B23" s="10" t="s">
        <v>28</v>
      </c>
      <c r="C23" s="10"/>
      <c r="D23" s="48">
        <f>+D20*1000/(D18*D21)*100</f>
        <v>100</v>
      </c>
      <c r="E23" s="48">
        <f>+E20*1000/(E18*E21)*100</f>
        <v>100</v>
      </c>
      <c r="F23" s="62"/>
      <c r="G23" s="48">
        <f>+G20/(G18*G21)*1000*100</f>
        <v>9.1017926734216701</v>
      </c>
      <c r="H23" s="48">
        <f>+H20*1000/(H18*H21)*100</f>
        <v>9.1017926734216683</v>
      </c>
      <c r="I23" s="62"/>
      <c r="J23" s="75">
        <f t="shared" si="0"/>
        <v>9.10179267342167E-2</v>
      </c>
      <c r="K23" s="76">
        <f t="shared" si="2"/>
        <v>-90.89820732657833</v>
      </c>
      <c r="L23" s="57"/>
      <c r="M23" s="57"/>
    </row>
    <row r="24" spans="2:13">
      <c r="B24" s="18" t="s">
        <v>38</v>
      </c>
      <c r="C24" s="10"/>
      <c r="D24" s="48">
        <f>+D20/D18*1000</f>
        <v>127694</v>
      </c>
      <c r="E24" s="48">
        <f>+E20/E18*1000</f>
        <v>1000</v>
      </c>
      <c r="F24" s="62"/>
      <c r="G24" s="48">
        <f>+G20/G18*1000</f>
        <v>3.1178324240062354</v>
      </c>
      <c r="H24" s="48">
        <f>+H20/H18*1000</f>
        <v>2.7925367627955318</v>
      </c>
      <c r="I24" s="62"/>
      <c r="J24" s="75">
        <f t="shared" si="0"/>
        <v>2.4416436355711589E-5</v>
      </c>
      <c r="K24" s="76">
        <f t="shared" si="2"/>
        <v>-127690.882167576</v>
      </c>
      <c r="L24" s="57"/>
      <c r="M24" s="57"/>
    </row>
    <row r="25" spans="2:13" ht="7.5" customHeight="1">
      <c r="B25" s="16"/>
      <c r="E25" s="63"/>
      <c r="F25" s="62"/>
      <c r="G25" s="12"/>
      <c r="H25" s="63"/>
      <c r="I25" s="63"/>
      <c r="J25" s="80"/>
      <c r="K25" s="57"/>
      <c r="L25" s="63"/>
      <c r="M25" s="63"/>
    </row>
    <row r="26" spans="2:13">
      <c r="B26" s="20" t="s">
        <v>35</v>
      </c>
      <c r="C26" s="19"/>
      <c r="D26" s="21">
        <f>+D8/(1-D6/D5)</f>
        <v>707.66656286739396</v>
      </c>
      <c r="E26" s="63"/>
      <c r="F26" s="62"/>
      <c r="G26" s="21">
        <f>+G8/(1-G6/G5)</f>
        <v>363.52048986852498</v>
      </c>
      <c r="H26" s="63"/>
      <c r="I26" s="63"/>
      <c r="J26" s="37">
        <f>+G26/D26</f>
        <v>0.51368894468544113</v>
      </c>
      <c r="K26" s="21">
        <f>+G26-D26</f>
        <v>-344.14607299886899</v>
      </c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15" sqref="D15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9" width="8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86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54</v>
      </c>
      <c r="E3" s="23" t="s">
        <v>24</v>
      </c>
      <c r="F3" s="3" t="s">
        <v>37</v>
      </c>
      <c r="G3" s="4" t="s">
        <v>53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24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+'2014'!F4</f>
        <v>7</v>
      </c>
      <c r="G4" s="22" t="s">
        <v>25</v>
      </c>
      <c r="H4" s="3" t="s">
        <v>26</v>
      </c>
      <c r="I4" s="3">
        <f>+'2015'!F4</f>
        <v>7</v>
      </c>
      <c r="J4" s="25"/>
      <c r="M4" s="3"/>
    </row>
    <row r="5" spans="2:21">
      <c r="B5" s="10" t="s">
        <v>3</v>
      </c>
      <c r="C5" s="16"/>
      <c r="D5" s="8">
        <f>+'2014'!D5</f>
        <v>755.81200000000001</v>
      </c>
      <c r="E5" s="54">
        <f>+D5/$D$5</f>
        <v>1</v>
      </c>
      <c r="F5" s="83">
        <f>+D5/F4</f>
        <v>107.97314285714286</v>
      </c>
      <c r="G5" s="13">
        <f>+'2015'!D5</f>
        <v>688.06399999999996</v>
      </c>
      <c r="H5" s="54">
        <f>+G5/$G$5</f>
        <v>1</v>
      </c>
      <c r="I5" s="83">
        <f>+G5/I4</f>
        <v>98.29485714285714</v>
      </c>
      <c r="J5" s="75">
        <f t="shared" ref="J5:J23" si="0">+G5/D5</f>
        <v>0.91036395294067829</v>
      </c>
      <c r="K5" s="76">
        <f>+G5-D5</f>
        <v>-67.748000000000047</v>
      </c>
      <c r="L5" s="76">
        <f>+I5-F5</f>
        <v>-9.678285714285721</v>
      </c>
      <c r="M5" s="76"/>
    </row>
    <row r="6" spans="2:21">
      <c r="B6" s="7" t="s">
        <v>4</v>
      </c>
      <c r="C6" s="16"/>
      <c r="D6" s="11">
        <f>+'2014'!D6</f>
        <v>283.26918999999998</v>
      </c>
      <c r="E6" s="55">
        <f>+D6/$D$5</f>
        <v>0.37478789699025683</v>
      </c>
      <c r="F6" s="67">
        <f>+D6/F4</f>
        <v>40.467027142857141</v>
      </c>
      <c r="G6" s="14">
        <f>+'2015'!D6</f>
        <v>177.625</v>
      </c>
      <c r="H6" s="55">
        <f>+G6/$G$5</f>
        <v>0.25815185796670076</v>
      </c>
      <c r="I6" s="67">
        <f>+G6/I4</f>
        <v>25.375</v>
      </c>
      <c r="J6" s="77">
        <f t="shared" si="0"/>
        <v>0.62705372229150658</v>
      </c>
      <c r="K6" s="78">
        <f>+G6-D6</f>
        <v>-105.64418999999998</v>
      </c>
      <c r="L6" s="78">
        <f>+I6-F6</f>
        <v>-15.092027142857141</v>
      </c>
      <c r="M6" s="76"/>
    </row>
    <row r="7" spans="2:21">
      <c r="B7" s="10" t="s">
        <v>7</v>
      </c>
      <c r="C7" s="16"/>
      <c r="D7" s="9">
        <f>+'2014'!D7</f>
        <v>472.54281000000003</v>
      </c>
      <c r="E7" s="56">
        <f>+D7/$D$5</f>
        <v>0.62521210300974317</v>
      </c>
      <c r="F7" s="85">
        <f>+F5-F6</f>
        <v>67.506115714285727</v>
      </c>
      <c r="G7" s="8">
        <f>+'2015'!D7</f>
        <v>510.43899999999996</v>
      </c>
      <c r="H7" s="56">
        <f>+G7/$G$5</f>
        <v>0.74184814203329918</v>
      </c>
      <c r="I7" s="85">
        <f>+I5-I6</f>
        <v>72.91985714285714</v>
      </c>
      <c r="J7" s="79">
        <f t="shared" si="0"/>
        <v>1.0801963106792376</v>
      </c>
      <c r="K7" s="76">
        <f>+G7-D7</f>
        <v>37.896189999999933</v>
      </c>
      <c r="L7" s="76">
        <f>+I7-F7</f>
        <v>5.4137414285714129</v>
      </c>
      <c r="M7" s="57"/>
    </row>
    <row r="8" spans="2:21">
      <c r="B8" s="7" t="s">
        <v>5</v>
      </c>
      <c r="C8" s="16"/>
      <c r="D8" s="11">
        <f>+'2014'!D8</f>
        <v>442.44170000000003</v>
      </c>
      <c r="E8" s="55">
        <f>+D8/$D$5</f>
        <v>0.58538591607436774</v>
      </c>
      <c r="F8" s="67">
        <f>+D8/F4</f>
        <v>63.205957142857145</v>
      </c>
      <c r="G8" s="14">
        <f>+'2015'!D8</f>
        <v>269.67700000000002</v>
      </c>
      <c r="H8" s="55">
        <f>+G8/$G$5</f>
        <v>0.3919359245651568</v>
      </c>
      <c r="I8" s="67">
        <f>+G8/I4</f>
        <v>38.525285714285715</v>
      </c>
      <c r="J8" s="77">
        <f t="shared" si="0"/>
        <v>0.60951985312415169</v>
      </c>
      <c r="K8" s="78">
        <f>+G8-D8</f>
        <v>-172.7647</v>
      </c>
      <c r="L8" s="78">
        <f>+I8-F8</f>
        <v>-24.680671428571429</v>
      </c>
      <c r="M8" s="57"/>
    </row>
    <row r="9" spans="2:21">
      <c r="B9" s="18" t="s">
        <v>13</v>
      </c>
      <c r="C9" s="16"/>
      <c r="D9" s="15">
        <f>+D5-D6-D8</f>
        <v>30.101110000000006</v>
      </c>
      <c r="E9" s="54">
        <f>+D9/$D$5</f>
        <v>3.9826186935375471E-2</v>
      </c>
      <c r="F9" s="15">
        <f>+F5-F6-F8</f>
        <v>4.3001585714285824</v>
      </c>
      <c r="G9" s="15">
        <f>+G5-G6-G8</f>
        <v>240.76199999999994</v>
      </c>
      <c r="H9" s="54">
        <f>+G9/$G$5</f>
        <v>0.34991221746814244</v>
      </c>
      <c r="I9" s="15">
        <f>+I5-I6-I8</f>
        <v>34.394571428571425</v>
      </c>
      <c r="J9" s="79">
        <f t="shared" si="0"/>
        <v>7.9984425823499494</v>
      </c>
      <c r="K9" s="76">
        <f>+G9-D9</f>
        <v>210.66088999999994</v>
      </c>
      <c r="L9" s="76">
        <f>+I9-F9</f>
        <v>30.094412857142842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11">
        <f>+'2014'!D11</f>
        <v>6</v>
      </c>
      <c r="E11" s="87"/>
      <c r="F11" s="67">
        <f>+D11/F4</f>
        <v>0.8571428571428571</v>
      </c>
      <c r="G11" s="14">
        <f>+'2015'!D11</f>
        <v>6</v>
      </c>
      <c r="H11" s="87"/>
      <c r="I11" s="67">
        <f>+G11/I4</f>
        <v>0.8571428571428571</v>
      </c>
      <c r="J11" s="77">
        <f t="shared" si="0"/>
        <v>1</v>
      </c>
      <c r="K11" s="78">
        <f t="shared" ref="K11:K16" si="1">+G11-D11</f>
        <v>0</v>
      </c>
      <c r="L11" s="78">
        <f>+I11-F11</f>
        <v>0</v>
      </c>
      <c r="M11" s="57"/>
    </row>
    <row r="12" spans="2:21">
      <c r="B12" s="17" t="s">
        <v>14</v>
      </c>
      <c r="C12" s="16"/>
      <c r="D12" s="11">
        <f>+'2014'!D12</f>
        <v>242.28100000000001</v>
      </c>
      <c r="E12" s="87"/>
      <c r="F12" s="67">
        <f>+D12/F4</f>
        <v>34.61157142857143</v>
      </c>
      <c r="G12" s="14">
        <f>+'2015'!D12</f>
        <v>228.53942000000001</v>
      </c>
      <c r="H12" s="87"/>
      <c r="I12" s="67">
        <f>+G12/I4</f>
        <v>32.648488571428572</v>
      </c>
      <c r="J12" s="77">
        <f t="shared" si="0"/>
        <v>0.94328246952918304</v>
      </c>
      <c r="K12" s="78">
        <f t="shared" si="1"/>
        <v>-13.741579999999999</v>
      </c>
      <c r="L12" s="78">
        <f>+I12-F12</f>
        <v>-1.963082857142858</v>
      </c>
      <c r="M12" s="57"/>
    </row>
    <row r="13" spans="2:21">
      <c r="B13" s="18" t="s">
        <v>19</v>
      </c>
      <c r="C13" s="16"/>
      <c r="D13" s="33">
        <f>+D12/D5</f>
        <v>0.32055722851714447</v>
      </c>
      <c r="E13" s="57"/>
      <c r="F13" s="33"/>
      <c r="G13" s="33">
        <f>+G12/G5</f>
        <v>0.33214849200074414</v>
      </c>
      <c r="H13" s="57"/>
      <c r="I13" s="33"/>
      <c r="J13" s="75">
        <f t="shared" si="0"/>
        <v>1.0361597320304377</v>
      </c>
      <c r="K13" s="54">
        <f t="shared" si="1"/>
        <v>1.1591263483599679E-2</v>
      </c>
      <c r="L13" s="57"/>
      <c r="M13" s="57"/>
    </row>
    <row r="14" spans="2:21">
      <c r="B14" s="18" t="s">
        <v>15</v>
      </c>
      <c r="C14" s="16"/>
      <c r="D14" s="8">
        <f>+D5/D11</f>
        <v>125.96866666666666</v>
      </c>
      <c r="E14" s="57"/>
      <c r="F14" s="8"/>
      <c r="G14" s="8">
        <f>+G5/G11</f>
        <v>114.67733333333332</v>
      </c>
      <c r="H14" s="57"/>
      <c r="I14" s="8"/>
      <c r="J14" s="75">
        <f t="shared" si="0"/>
        <v>0.91036395294067829</v>
      </c>
      <c r="K14" s="76">
        <f t="shared" si="1"/>
        <v>-11.291333333333341</v>
      </c>
      <c r="L14" s="57"/>
      <c r="M14" s="57"/>
    </row>
    <row r="15" spans="2:21">
      <c r="B15" s="10" t="s">
        <v>33</v>
      </c>
      <c r="C15" s="16"/>
      <c r="D15" s="8">
        <f>+D12/D11</f>
        <v>40.380166666666668</v>
      </c>
      <c r="E15" s="57"/>
      <c r="F15" s="8"/>
      <c r="G15" s="8">
        <f>+G12/G11</f>
        <v>38.089903333333332</v>
      </c>
      <c r="H15" s="57"/>
      <c r="I15" s="8"/>
      <c r="J15" s="75">
        <f t="shared" si="0"/>
        <v>0.94328246952918304</v>
      </c>
      <c r="K15" s="76">
        <f t="shared" si="1"/>
        <v>-2.2902633333333355</v>
      </c>
      <c r="L15" s="57"/>
      <c r="M15" s="57"/>
    </row>
    <row r="16" spans="2:21">
      <c r="B16" s="18" t="s">
        <v>20</v>
      </c>
      <c r="C16" s="16"/>
      <c r="D16" s="33">
        <f>+D12/D7</f>
        <v>0.51271756732474671</v>
      </c>
      <c r="E16" s="57"/>
      <c r="F16" s="33"/>
      <c r="G16" s="33">
        <f>+G12/G7</f>
        <v>0.44773110988776332</v>
      </c>
      <c r="H16" s="57"/>
      <c r="I16" s="33"/>
      <c r="J16" s="75">
        <f t="shared" si="0"/>
        <v>0.873250963925287</v>
      </c>
      <c r="K16" s="54">
        <f t="shared" si="1"/>
        <v>-6.4986457436983391E-2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+'2014'!D18</f>
        <v>1</v>
      </c>
      <c r="E18" s="58">
        <f>+'2014'!E18</f>
        <v>1</v>
      </c>
      <c r="F18" s="67">
        <f>+D18/F4</f>
        <v>0.14285714285714285</v>
      </c>
      <c r="G18" s="14">
        <f>+'2015'!D18</f>
        <v>38490</v>
      </c>
      <c r="H18" s="67">
        <f>+'2015'!E18</f>
        <v>38490</v>
      </c>
      <c r="I18" s="67">
        <f>+G18/I4</f>
        <v>5498.5714285714284</v>
      </c>
      <c r="J18" s="77">
        <f t="shared" si="0"/>
        <v>38490</v>
      </c>
      <c r="K18" s="78">
        <f t="shared" ref="K18:K23" si="2">+G18-D18</f>
        <v>38489</v>
      </c>
      <c r="L18" s="78">
        <f>+I18-F18</f>
        <v>5498.4285714285716</v>
      </c>
      <c r="M18" s="84"/>
    </row>
    <row r="19" spans="2:13">
      <c r="B19" s="17" t="s">
        <v>16</v>
      </c>
      <c r="C19" s="16"/>
      <c r="D19" s="11">
        <f>+'2014'!D19</f>
        <v>1</v>
      </c>
      <c r="E19" s="59">
        <f>+'2014'!E19</f>
        <v>1</v>
      </c>
      <c r="F19" s="67">
        <f>+D19/F4</f>
        <v>0.14285714285714285</v>
      </c>
      <c r="G19" s="14">
        <f>+'2015'!D19</f>
        <v>3503.28</v>
      </c>
      <c r="H19" s="67">
        <f>+'2015'!E19</f>
        <v>3503.28</v>
      </c>
      <c r="I19" s="67">
        <f>+G19/I4</f>
        <v>500.46857142857147</v>
      </c>
      <c r="J19" s="77">
        <f t="shared" si="0"/>
        <v>3503.28</v>
      </c>
      <c r="K19" s="78">
        <f t="shared" si="2"/>
        <v>3502.28</v>
      </c>
      <c r="L19" s="78">
        <f>+I19-F19</f>
        <v>500.3257142857143</v>
      </c>
      <c r="M19" s="84"/>
    </row>
    <row r="20" spans="2:13">
      <c r="B20" s="17" t="s">
        <v>27</v>
      </c>
      <c r="C20" s="16"/>
      <c r="D20" s="11">
        <f>+'2014'!D20</f>
        <v>127.694</v>
      </c>
      <c r="E20" s="59">
        <f>+'2014'!E20</f>
        <v>1</v>
      </c>
      <c r="F20" s="67">
        <f>+D20/F4</f>
        <v>18.242000000000001</v>
      </c>
      <c r="G20" s="14">
        <f>+'2015'!D20</f>
        <v>120.00537</v>
      </c>
      <c r="H20" s="67">
        <f>+'2015'!E20</f>
        <v>107.48474</v>
      </c>
      <c r="I20" s="67">
        <f>+G20/I4</f>
        <v>17.143624285714285</v>
      </c>
      <c r="J20" s="77">
        <f t="shared" si="0"/>
        <v>0.93978863533133894</v>
      </c>
      <c r="K20" s="78">
        <f t="shared" si="2"/>
        <v>-7.6886300000000034</v>
      </c>
      <c r="L20" s="78">
        <f>+I20-F20</f>
        <v>-1.0983757142857158</v>
      </c>
      <c r="M20" s="57"/>
    </row>
    <row r="21" spans="2:13">
      <c r="B21" s="18" t="s">
        <v>18</v>
      </c>
      <c r="C21" s="16"/>
      <c r="D21" s="44">
        <f>+D20/D19*1000</f>
        <v>127694</v>
      </c>
      <c r="E21" s="60">
        <f>+E20/E19*1000</f>
        <v>1000</v>
      </c>
      <c r="F21" s="60"/>
      <c r="G21" s="44">
        <f>+G20/G19*1000</f>
        <v>34.255146605466869</v>
      </c>
      <c r="H21" s="74">
        <f>+H20/H19*1000</f>
        <v>30.681173072092438</v>
      </c>
      <c r="I21" s="60"/>
      <c r="J21" s="75">
        <f t="shared" si="0"/>
        <v>2.6825964105961806E-4</v>
      </c>
      <c r="K21" s="76">
        <f t="shared" si="2"/>
        <v>-127659.74485339453</v>
      </c>
      <c r="L21" s="81">
        <f>+H21/E21</f>
        <v>3.0681173072092439E-2</v>
      </c>
      <c r="M21" s="82">
        <f>+H21-E21</f>
        <v>-969.31882692790759</v>
      </c>
    </row>
    <row r="22" spans="2:13">
      <c r="B22" s="18" t="s">
        <v>21</v>
      </c>
      <c r="C22" s="16"/>
      <c r="D22" s="46">
        <f>+D19/D18</f>
        <v>1</v>
      </c>
      <c r="E22" s="46">
        <f>+E19/E18</f>
        <v>1</v>
      </c>
      <c r="F22" s="61"/>
      <c r="G22" s="53">
        <f>+G19/G18</f>
        <v>9.1017926734216686E-2</v>
      </c>
      <c r="H22" s="46">
        <f>+H19/H18</f>
        <v>9.1017926734216686E-2</v>
      </c>
      <c r="I22" s="61"/>
      <c r="J22" s="75">
        <f t="shared" si="0"/>
        <v>9.1017926734216686E-2</v>
      </c>
      <c r="K22" s="76">
        <f t="shared" si="2"/>
        <v>-0.90898207326578329</v>
      </c>
      <c r="L22" s="57"/>
      <c r="M22" s="57"/>
    </row>
    <row r="23" spans="2:13">
      <c r="B23" s="10" t="s">
        <v>28</v>
      </c>
      <c r="C23" s="10"/>
      <c r="D23" s="48">
        <f>+D20*1000/(D18*D21)*100</f>
        <v>100</v>
      </c>
      <c r="E23" s="48">
        <f>+E20*1000/(E18*E21)*100</f>
        <v>100</v>
      </c>
      <c r="F23" s="62"/>
      <c r="G23" s="48">
        <f>+G20/(G18*G21)*1000*100</f>
        <v>9.1017926734216701</v>
      </c>
      <c r="H23" s="48">
        <f>+H20*1000/(H18*H21)*100</f>
        <v>9.1017926734216683</v>
      </c>
      <c r="I23" s="62"/>
      <c r="J23" s="75">
        <f t="shared" si="0"/>
        <v>9.10179267342167E-2</v>
      </c>
      <c r="K23" s="76">
        <f t="shared" si="2"/>
        <v>-90.89820732657833</v>
      </c>
      <c r="L23" s="57"/>
      <c r="M23" s="57"/>
    </row>
    <row r="24" spans="2:13">
      <c r="B24" s="18" t="s">
        <v>38</v>
      </c>
      <c r="C24" s="10"/>
      <c r="D24" s="48">
        <f>+D20/D18*1000</f>
        <v>127694</v>
      </c>
      <c r="E24" s="48">
        <f>+E20/E18*1000</f>
        <v>1000</v>
      </c>
      <c r="F24" s="62"/>
      <c r="G24" s="48">
        <f>+G20/G18*1000</f>
        <v>3.1178324240062354</v>
      </c>
      <c r="H24" s="48">
        <f>+H20/H18*1000</f>
        <v>2.7925367627955318</v>
      </c>
      <c r="I24" s="62"/>
      <c r="J24" s="75">
        <f t="shared" ref="J24" si="3">+G24/D24</f>
        <v>2.4416436355711589E-5</v>
      </c>
      <c r="K24" s="76">
        <f t="shared" ref="K24" si="4">+G24-D24</f>
        <v>-127690.882167576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62"/>
      <c r="J25" s="80"/>
      <c r="K25" s="57"/>
      <c r="L25" s="57"/>
      <c r="M25" s="57"/>
    </row>
    <row r="26" spans="2:13">
      <c r="B26" s="20" t="s">
        <v>35</v>
      </c>
      <c r="C26" s="40"/>
      <c r="D26" s="21">
        <f>+D8/(1-D6/D5)</f>
        <v>707.66656286739396</v>
      </c>
      <c r="E26" s="57"/>
      <c r="F26" s="63"/>
      <c r="G26" s="21">
        <f>+G8/(1-G6/G5)</f>
        <v>363.52048986852498</v>
      </c>
      <c r="H26" s="57"/>
      <c r="I26" s="63"/>
      <c r="J26" s="37">
        <f>+G26/D26</f>
        <v>0.51368894468544113</v>
      </c>
      <c r="K26" s="21">
        <f>+G26-D26</f>
        <v>-344.14607299886899</v>
      </c>
      <c r="L26" s="57"/>
      <c r="M26" s="57"/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9" sqref="G9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54</v>
      </c>
      <c r="E3" s="71" t="s">
        <v>24</v>
      </c>
      <c r="F3" s="3" t="s">
        <v>37</v>
      </c>
      <c r="G3" s="4" t="s">
        <v>55</v>
      </c>
      <c r="H3" s="71" t="s">
        <v>24</v>
      </c>
      <c r="I3" s="3" t="s">
        <v>37</v>
      </c>
      <c r="J3" s="4" t="s">
        <v>56</v>
      </c>
      <c r="K3" s="71" t="s">
        <v>24</v>
      </c>
      <c r="L3" s="3" t="s">
        <v>37</v>
      </c>
      <c r="M3" s="4" t="s">
        <v>57</v>
      </c>
      <c r="N3" s="71" t="s">
        <v>24</v>
      </c>
      <c r="O3" s="3" t="s">
        <v>37</v>
      </c>
      <c r="P3" s="4" t="s">
        <v>58</v>
      </c>
      <c r="Q3" s="71" t="s">
        <v>24</v>
      </c>
      <c r="R3" s="3" t="s">
        <v>37</v>
      </c>
      <c r="S3" s="4" t="s">
        <v>59</v>
      </c>
      <c r="T3" s="71" t="s">
        <v>24</v>
      </c>
      <c r="U3" s="3" t="s">
        <v>37</v>
      </c>
      <c r="V3" s="4" t="s">
        <v>41</v>
      </c>
      <c r="W3" s="71" t="s">
        <v>24</v>
      </c>
      <c r="X3" s="3" t="s">
        <v>37</v>
      </c>
      <c r="Y3" s="4" t="s">
        <v>40</v>
      </c>
      <c r="Z3" s="71" t="s">
        <v>24</v>
      </c>
      <c r="AA3" s="3" t="s">
        <v>37</v>
      </c>
      <c r="AB3" s="4" t="s">
        <v>6</v>
      </c>
      <c r="AC3" s="71" t="s">
        <v>24</v>
      </c>
      <c r="AD3" s="3" t="s">
        <v>37</v>
      </c>
      <c r="AE3" s="4" t="s">
        <v>8</v>
      </c>
      <c r="AF3" s="71" t="s">
        <v>24</v>
      </c>
      <c r="AG3" s="3" t="s">
        <v>37</v>
      </c>
      <c r="AH3" s="4" t="s">
        <v>9</v>
      </c>
      <c r="AI3" s="71" t="s">
        <v>24</v>
      </c>
      <c r="AJ3" s="3" t="s">
        <v>37</v>
      </c>
      <c r="AK3" s="4" t="s">
        <v>10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0</v>
      </c>
      <c r="J4" s="89"/>
      <c r="K4" s="34" t="s">
        <v>26</v>
      </c>
      <c r="L4" s="3">
        <v>0</v>
      </c>
      <c r="M4" s="89"/>
      <c r="N4" s="34" t="s">
        <v>26</v>
      </c>
      <c r="O4" s="3">
        <v>0</v>
      </c>
      <c r="P4" s="89"/>
      <c r="Q4" s="34" t="s">
        <v>26</v>
      </c>
      <c r="R4" s="3">
        <v>0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1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755.81200000000001</v>
      </c>
      <c r="E5" s="64">
        <f>+D5/D5</f>
        <v>1</v>
      </c>
      <c r="F5" s="83">
        <f>+D5/F4</f>
        <v>107.97314285714286</v>
      </c>
      <c r="G5" s="90">
        <v>0</v>
      </c>
      <c r="H5" s="64" t="e">
        <f>+G5/G5</f>
        <v>#DIV/0!</v>
      </c>
      <c r="I5" s="83" t="e">
        <f>+G5/I4</f>
        <v>#DIV/0!</v>
      </c>
      <c r="J5" s="90">
        <v>0</v>
      </c>
      <c r="K5" s="64" t="e">
        <f>+J5/J5</f>
        <v>#DIV/0!</v>
      </c>
      <c r="L5" s="83" t="e">
        <f>+J5/L4</f>
        <v>#DIV/0!</v>
      </c>
      <c r="M5" s="90">
        <v>0</v>
      </c>
      <c r="N5" s="64" t="e">
        <f>+M5/M5</f>
        <v>#DIV/0!</v>
      </c>
      <c r="O5" s="83" t="e">
        <f>+M5/O4</f>
        <v>#DIV/0!</v>
      </c>
      <c r="P5" s="90">
        <v>0</v>
      </c>
      <c r="Q5" s="64" t="e">
        <f>+P5/P5</f>
        <v>#DIV/0!</v>
      </c>
      <c r="R5" s="83" t="e">
        <f>+P5/R4</f>
        <v>#DIV/0!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755.81200000000001</v>
      </c>
      <c r="AQ5" s="64">
        <f>+AP5/$AP$5</f>
        <v>1</v>
      </c>
      <c r="AR5" s="83">
        <f>+AP5/AR4</f>
        <v>107.97314285714286</v>
      </c>
      <c r="AS5" s="30">
        <f>+AP5/$AS$4</f>
        <v>755.81200000000001</v>
      </c>
      <c r="AT5" s="57"/>
      <c r="AU5" s="83">
        <f>+AS5/AU4</f>
        <v>107.97314285714286</v>
      </c>
    </row>
    <row r="6" spans="2:47">
      <c r="B6" s="7" t="s">
        <v>4</v>
      </c>
      <c r="C6" s="16"/>
      <c r="D6" s="91">
        <v>283.26918999999998</v>
      </c>
      <c r="E6" s="65">
        <f>+D6/D5</f>
        <v>0.37478789699025683</v>
      </c>
      <c r="F6" s="84">
        <f>+D6/F4</f>
        <v>40.467027142857141</v>
      </c>
      <c r="G6" s="91">
        <v>0</v>
      </c>
      <c r="H6" s="65" t="e">
        <f>+G6/G5</f>
        <v>#DIV/0!</v>
      </c>
      <c r="I6" s="84" t="e">
        <f>+G6/I4</f>
        <v>#DIV/0!</v>
      </c>
      <c r="J6" s="91">
        <v>0</v>
      </c>
      <c r="K6" s="65" t="e">
        <f>+J6/J5</f>
        <v>#DIV/0!</v>
      </c>
      <c r="L6" s="84" t="e">
        <f>+J6/L4</f>
        <v>#DIV/0!</v>
      </c>
      <c r="M6" s="91">
        <v>0</v>
      </c>
      <c r="N6" s="65" t="e">
        <f>+M6/M5</f>
        <v>#DIV/0!</v>
      </c>
      <c r="O6" s="84" t="e">
        <f>+M6/O4</f>
        <v>#DIV/0!</v>
      </c>
      <c r="P6" s="91">
        <v>0</v>
      </c>
      <c r="Q6" s="65" t="e">
        <f>+P6/P5</f>
        <v>#DIV/0!</v>
      </c>
      <c r="R6" s="84" t="e">
        <f>+P6/R4</f>
        <v>#DIV/0!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283.26918999999998</v>
      </c>
      <c r="AQ6" s="65">
        <f>+AP6/$AP$5</f>
        <v>0.37478789699025683</v>
      </c>
      <c r="AR6" s="84">
        <f>+AP6/AR4</f>
        <v>40.467027142857141</v>
      </c>
      <c r="AS6" s="14">
        <f t="shared" ref="AS6:AS9" si="0">+AP6/$AS$4</f>
        <v>283.26918999999998</v>
      </c>
      <c r="AT6" s="57"/>
      <c r="AU6" s="84">
        <f>+AS6/AU4</f>
        <v>40.467027142857141</v>
      </c>
    </row>
    <row r="7" spans="2:47">
      <c r="B7" s="10" t="s">
        <v>7</v>
      </c>
      <c r="C7" s="16"/>
      <c r="D7" s="36">
        <f>+D5-D6</f>
        <v>472.54281000000003</v>
      </c>
      <c r="E7" s="65">
        <f>+D7/D5</f>
        <v>0.62521210300974317</v>
      </c>
      <c r="F7" s="85">
        <f>+F5-F6</f>
        <v>67.506115714285727</v>
      </c>
      <c r="G7" s="36">
        <f>+G5-G6</f>
        <v>0</v>
      </c>
      <c r="H7" s="65" t="e">
        <f>+G7/G5</f>
        <v>#DIV/0!</v>
      </c>
      <c r="I7" s="85" t="e">
        <f>+I5-I6</f>
        <v>#DIV/0!</v>
      </c>
      <c r="J7" s="36">
        <f>+J5-J6</f>
        <v>0</v>
      </c>
      <c r="K7" s="65" t="e">
        <f>+J7/J5</f>
        <v>#DIV/0!</v>
      </c>
      <c r="L7" s="85" t="e">
        <f>+L5-L6</f>
        <v>#DIV/0!</v>
      </c>
      <c r="M7" s="36">
        <f>+M5-M6</f>
        <v>0</v>
      </c>
      <c r="N7" s="65" t="e">
        <f>+M7/M5</f>
        <v>#DIV/0!</v>
      </c>
      <c r="O7" s="85" t="e">
        <f>+O5-O6</f>
        <v>#DIV/0!</v>
      </c>
      <c r="P7" s="36">
        <f>+P5-P6</f>
        <v>0</v>
      </c>
      <c r="Q7" s="65" t="e">
        <f>+P7/P5</f>
        <v>#DIV/0!</v>
      </c>
      <c r="R7" s="85" t="e">
        <f>+R5-R6</f>
        <v>#DIV/0!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472.54281000000003</v>
      </c>
      <c r="AQ7" s="65">
        <f>+AP7/$AP$5</f>
        <v>0.62521210300974317</v>
      </c>
      <c r="AR7" s="85">
        <f>+AR5-AR6</f>
        <v>67.506115714285727</v>
      </c>
      <c r="AS7" s="13">
        <f t="shared" si="0"/>
        <v>472.54281000000003</v>
      </c>
      <c r="AT7" s="57"/>
      <c r="AU7" s="85">
        <f>+AU5-AU6</f>
        <v>67.506115714285727</v>
      </c>
    </row>
    <row r="8" spans="2:47">
      <c r="B8" s="7" t="s">
        <v>5</v>
      </c>
      <c r="C8" s="16"/>
      <c r="D8" s="91">
        <v>442.44170000000003</v>
      </c>
      <c r="E8" s="65">
        <f>+D8/D5</f>
        <v>0.58538591607436774</v>
      </c>
      <c r="F8" s="84">
        <f>+D8/F4</f>
        <v>63.205957142857145</v>
      </c>
      <c r="G8" s="91">
        <v>0</v>
      </c>
      <c r="H8" s="65" t="e">
        <f>+G8/G5</f>
        <v>#DIV/0!</v>
      </c>
      <c r="I8" s="84" t="e">
        <f>+G8/I4</f>
        <v>#DIV/0!</v>
      </c>
      <c r="J8" s="91">
        <v>0</v>
      </c>
      <c r="K8" s="65" t="e">
        <f>+J8/J5</f>
        <v>#DIV/0!</v>
      </c>
      <c r="L8" s="84" t="e">
        <f>+J8/L4</f>
        <v>#DIV/0!</v>
      </c>
      <c r="M8" s="91">
        <v>0</v>
      </c>
      <c r="N8" s="65" t="e">
        <f>+M8/M5</f>
        <v>#DIV/0!</v>
      </c>
      <c r="O8" s="84" t="e">
        <f>+M8/O4</f>
        <v>#DIV/0!</v>
      </c>
      <c r="P8" s="91">
        <v>0</v>
      </c>
      <c r="Q8" s="65" t="e">
        <f>+P8/P5</f>
        <v>#DIV/0!</v>
      </c>
      <c r="R8" s="84" t="e">
        <f>+P8/R4</f>
        <v>#DIV/0!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442.44170000000003</v>
      </c>
      <c r="AQ8" s="65">
        <f>+AP8/$AP$5</f>
        <v>0.58538591607436774</v>
      </c>
      <c r="AR8" s="84">
        <f>+AP8/AR4</f>
        <v>63.205957142857145</v>
      </c>
      <c r="AS8" s="14">
        <f t="shared" si="0"/>
        <v>442.44170000000003</v>
      </c>
      <c r="AT8" s="57"/>
      <c r="AU8" s="84">
        <f>+AS8/AU4</f>
        <v>63.205957142857145</v>
      </c>
    </row>
    <row r="9" spans="2:47">
      <c r="B9" s="18" t="s">
        <v>13</v>
      </c>
      <c r="C9" s="16"/>
      <c r="D9" s="92">
        <f>+D5-D6-D8</f>
        <v>30.101110000000006</v>
      </c>
      <c r="E9" s="64">
        <f>+D9/D5</f>
        <v>3.9826186935375471E-2</v>
      </c>
      <c r="F9" s="15">
        <f>+F5-F6-F8</f>
        <v>4.3001585714285824</v>
      </c>
      <c r="G9" s="92">
        <f>+G5-G6-G8</f>
        <v>0</v>
      </c>
      <c r="H9" s="64" t="e">
        <f>+G9/G5</f>
        <v>#DIV/0!</v>
      </c>
      <c r="I9" s="15" t="e">
        <f>+I5-I6-I8</f>
        <v>#DIV/0!</v>
      </c>
      <c r="J9" s="92">
        <f>+J5-J6-J8</f>
        <v>0</v>
      </c>
      <c r="K9" s="64" t="e">
        <f>+J9/J5</f>
        <v>#DIV/0!</v>
      </c>
      <c r="L9" s="15" t="e">
        <f>+L5-L6-L8</f>
        <v>#DIV/0!</v>
      </c>
      <c r="M9" s="92">
        <f>+M5-M6-M8</f>
        <v>0</v>
      </c>
      <c r="N9" s="64" t="e">
        <f>+M9/M5</f>
        <v>#DIV/0!</v>
      </c>
      <c r="O9" s="15" t="e">
        <f>+O5-O6-O8</f>
        <v>#DIV/0!</v>
      </c>
      <c r="P9" s="92">
        <f>+P5-P6-P8</f>
        <v>0</v>
      </c>
      <c r="Q9" s="64" t="e">
        <f>+P9/P5</f>
        <v>#DIV/0!</v>
      </c>
      <c r="R9" s="15" t="e">
        <f>+R5-R6-R8</f>
        <v>#DIV/0!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30.101110000000006</v>
      </c>
      <c r="AQ9" s="64">
        <f>+AP9/$AP$5</f>
        <v>3.9826186935375471E-2</v>
      </c>
      <c r="AR9" s="15">
        <f>+AR5-AR6-AR8</f>
        <v>4.3001585714285824</v>
      </c>
      <c r="AS9" s="29">
        <f t="shared" si="0"/>
        <v>30.101110000000006</v>
      </c>
      <c r="AT9" s="57"/>
      <c r="AU9" s="15">
        <f>+AU5-AU6-AU8</f>
        <v>4.3001585714285824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0</v>
      </c>
      <c r="H11" s="72"/>
      <c r="I11" s="84" t="e">
        <f>+G11/I4</f>
        <v>#DIV/0!</v>
      </c>
      <c r="J11" s="93">
        <v>0</v>
      </c>
      <c r="K11" s="72"/>
      <c r="L11" s="84" t="e">
        <f>+J11/L4</f>
        <v>#DIV/0!</v>
      </c>
      <c r="M11" s="93">
        <v>0</v>
      </c>
      <c r="N11" s="72"/>
      <c r="O11" s="84" t="e">
        <f>+M11/O4</f>
        <v>#DIV/0!</v>
      </c>
      <c r="P11" s="93">
        <v>0</v>
      </c>
      <c r="Q11" s="72"/>
      <c r="R11" s="84" t="e">
        <f>+P11/R4</f>
        <v>#DIV/0!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6</v>
      </c>
      <c r="AQ11" s="57"/>
      <c r="AR11" s="84">
        <f>+AP11/AR4</f>
        <v>0.8571428571428571</v>
      </c>
      <c r="AS11" s="28">
        <f>+AP11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242.28100000000001</v>
      </c>
      <c r="E12" s="72"/>
      <c r="F12" s="84">
        <f>+D12/F4</f>
        <v>34.61157142857143</v>
      </c>
      <c r="G12" s="93">
        <v>0</v>
      </c>
      <c r="H12" s="72"/>
      <c r="I12" s="84" t="e">
        <f>+G12/I4</f>
        <v>#DIV/0!</v>
      </c>
      <c r="J12" s="93">
        <v>0</v>
      </c>
      <c r="K12" s="72"/>
      <c r="L12" s="84" t="e">
        <f>+J12/L4</f>
        <v>#DIV/0!</v>
      </c>
      <c r="M12" s="93">
        <v>0</v>
      </c>
      <c r="N12" s="72"/>
      <c r="O12" s="84" t="e">
        <f>+M12/O4</f>
        <v>#DIV/0!</v>
      </c>
      <c r="P12" s="93">
        <v>0</v>
      </c>
      <c r="Q12" s="72"/>
      <c r="R12" s="84" t="e">
        <f>+P12/R4</f>
        <v>#DIV/0!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242.28100000000001</v>
      </c>
      <c r="AQ12" s="57"/>
      <c r="AR12" s="84">
        <f>+AP12/AR4</f>
        <v>34.61157142857143</v>
      </c>
      <c r="AS12" s="14">
        <f t="shared" ref="AS12" si="1">+AP12/$AS$4</f>
        <v>242.28100000000001</v>
      </c>
      <c r="AT12" s="57"/>
      <c r="AU12" s="84">
        <f>+AS12/AU4</f>
        <v>34.61157142857143</v>
      </c>
    </row>
    <row r="13" spans="2:47">
      <c r="B13" s="18" t="s">
        <v>19</v>
      </c>
      <c r="C13" s="16"/>
      <c r="D13" s="35">
        <f>+D12/D5</f>
        <v>0.32055722851714447</v>
      </c>
      <c r="E13" s="72"/>
      <c r="F13" s="33"/>
      <c r="G13" s="35" t="e">
        <f>+G12/G5</f>
        <v>#DIV/0!</v>
      </c>
      <c r="H13" s="72"/>
      <c r="I13" s="33"/>
      <c r="J13" s="35" t="e">
        <f>+J12/J5</f>
        <v>#DIV/0!</v>
      </c>
      <c r="K13" s="72"/>
      <c r="L13" s="33"/>
      <c r="M13" s="35" t="e">
        <f>+M12/M5</f>
        <v>#DIV/0!</v>
      </c>
      <c r="N13" s="72"/>
      <c r="O13" s="33"/>
      <c r="P13" s="35" t="e">
        <f>+P12/P5</f>
        <v>#DIV/0!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0.32055722851714447</v>
      </c>
      <c r="AQ13" s="57"/>
      <c r="AR13" s="33"/>
      <c r="AS13" s="35">
        <f>+AS12/AS5</f>
        <v>0.32055722851714447</v>
      </c>
      <c r="AT13" s="57"/>
      <c r="AU13" s="33"/>
    </row>
    <row r="14" spans="2:47">
      <c r="B14" s="18" t="s">
        <v>15</v>
      </c>
      <c r="C14" s="16"/>
      <c r="D14" s="36">
        <f>+D5/D11</f>
        <v>125.96866666666666</v>
      </c>
      <c r="E14" s="72"/>
      <c r="F14" s="8"/>
      <c r="G14" s="36" t="e">
        <f>+G5/G11</f>
        <v>#DIV/0!</v>
      </c>
      <c r="H14" s="72"/>
      <c r="I14" s="8"/>
      <c r="J14" s="36" t="e">
        <f>+J5/J11</f>
        <v>#DIV/0!</v>
      </c>
      <c r="K14" s="72"/>
      <c r="L14" s="8"/>
      <c r="M14" s="36" t="e">
        <f>+M5/M11</f>
        <v>#DIV/0!</v>
      </c>
      <c r="N14" s="72"/>
      <c r="O14" s="8"/>
      <c r="P14" s="36" t="e">
        <f>+P5/P11</f>
        <v>#DIV/0!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125.96866666666666</v>
      </c>
      <c r="AQ14" s="57"/>
      <c r="AR14" s="8"/>
      <c r="AS14" s="36">
        <f>+AS5/AS11</f>
        <v>125.96866666666666</v>
      </c>
      <c r="AT14" s="57"/>
      <c r="AU14" s="8"/>
    </row>
    <row r="15" spans="2:47">
      <c r="B15" s="10" t="s">
        <v>33</v>
      </c>
      <c r="C15" s="16"/>
      <c r="D15" s="36">
        <f>+D12/D11</f>
        <v>40.380166666666668</v>
      </c>
      <c r="E15" s="72"/>
      <c r="F15" s="8"/>
      <c r="G15" s="36" t="e">
        <f>+G12/G11</f>
        <v>#DIV/0!</v>
      </c>
      <c r="H15" s="72"/>
      <c r="I15" s="8"/>
      <c r="J15" s="36" t="e">
        <f>+J12/J11</f>
        <v>#DIV/0!</v>
      </c>
      <c r="K15" s="72"/>
      <c r="L15" s="8"/>
      <c r="M15" s="36" t="e">
        <f>+M12/M11</f>
        <v>#DIV/0!</v>
      </c>
      <c r="N15" s="72"/>
      <c r="O15" s="8"/>
      <c r="P15" s="36" t="e">
        <f>+P12/P11</f>
        <v>#DIV/0!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40.380166666666668</v>
      </c>
      <c r="AQ15" s="57"/>
      <c r="AR15" s="8"/>
      <c r="AS15" s="36">
        <f>+AS12/AS11</f>
        <v>40.380166666666668</v>
      </c>
      <c r="AT15" s="57"/>
      <c r="AU15" s="8"/>
    </row>
    <row r="16" spans="2:47">
      <c r="B16" s="18" t="s">
        <v>20</v>
      </c>
      <c r="C16" s="16"/>
      <c r="D16" s="35">
        <f>+D12/D7</f>
        <v>0.51271756732474671</v>
      </c>
      <c r="E16" s="72"/>
      <c r="F16" s="33"/>
      <c r="G16" s="35" t="e">
        <f>+G12/G7</f>
        <v>#DIV/0!</v>
      </c>
      <c r="H16" s="72"/>
      <c r="I16" s="33"/>
      <c r="J16" s="35" t="e">
        <f>+J12/J7</f>
        <v>#DIV/0!</v>
      </c>
      <c r="K16" s="72"/>
      <c r="L16" s="33"/>
      <c r="M16" s="35" t="e">
        <f>+M12/M7</f>
        <v>#DIV/0!</v>
      </c>
      <c r="N16" s="72"/>
      <c r="O16" s="33"/>
      <c r="P16" s="35" t="e">
        <f>+P12/P7</f>
        <v>#DIV/0!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0.51271756732474671</v>
      </c>
      <c r="AQ16" s="57"/>
      <c r="AR16" s="33"/>
      <c r="AS16" s="35">
        <f>+AS12/AS7</f>
        <v>0.51271756732474671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1</v>
      </c>
      <c r="E18" s="58">
        <v>1</v>
      </c>
      <c r="F18" s="67">
        <f>+D18/F4</f>
        <v>0.14285714285714285</v>
      </c>
      <c r="G18" s="91">
        <v>0</v>
      </c>
      <c r="H18" s="58">
        <v>0</v>
      </c>
      <c r="I18" s="67" t="e">
        <f>+G18/I4</f>
        <v>#DIV/0!</v>
      </c>
      <c r="J18" s="91">
        <v>0</v>
      </c>
      <c r="K18" s="58">
        <v>0</v>
      </c>
      <c r="L18" s="67" t="e">
        <f>+J18/L4</f>
        <v>#DIV/0!</v>
      </c>
      <c r="M18" s="91">
        <v>0</v>
      </c>
      <c r="N18" s="58">
        <v>0</v>
      </c>
      <c r="O18" s="67" t="e">
        <f>+M18/O4</f>
        <v>#DIV/0!</v>
      </c>
      <c r="P18" s="91">
        <v>0</v>
      </c>
      <c r="Q18" s="58">
        <v>0</v>
      </c>
      <c r="R18" s="67" t="e">
        <f>+P18/R4</f>
        <v>#DIV/0!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1</v>
      </c>
      <c r="AQ18" s="67">
        <f>+W18+AC18+AF18+AI18+AL18+Z18+T18+Q18+N18+K18+H18+E18</f>
        <v>1</v>
      </c>
      <c r="AR18" s="67">
        <f>+AP18/AR4</f>
        <v>0.14285714285714285</v>
      </c>
      <c r="AS18" s="14">
        <f t="shared" ref="AS18:AT20" si="2">+AP18/$AS$4</f>
        <v>1</v>
      </c>
      <c r="AT18" s="67">
        <f t="shared" si="2"/>
        <v>1</v>
      </c>
      <c r="AU18" s="67">
        <f>+AS18/AU4</f>
        <v>0.14285714285714285</v>
      </c>
    </row>
    <row r="19" spans="2:47">
      <c r="B19" s="17" t="s">
        <v>32</v>
      </c>
      <c r="C19" s="16"/>
      <c r="D19" s="91">
        <v>1</v>
      </c>
      <c r="E19" s="58">
        <v>1</v>
      </c>
      <c r="F19" s="67">
        <f>+D19/F4</f>
        <v>0.14285714285714285</v>
      </c>
      <c r="G19" s="91">
        <v>0</v>
      </c>
      <c r="H19" s="58">
        <v>0</v>
      </c>
      <c r="I19" s="67" t="e">
        <f>+G19/I4</f>
        <v>#DIV/0!</v>
      </c>
      <c r="J19" s="91">
        <v>0</v>
      </c>
      <c r="K19" s="58">
        <v>0</v>
      </c>
      <c r="L19" s="67" t="e">
        <f>+J19/L4</f>
        <v>#DIV/0!</v>
      </c>
      <c r="M19" s="91">
        <v>0</v>
      </c>
      <c r="N19" s="58">
        <v>0</v>
      </c>
      <c r="O19" s="67" t="e">
        <f>+M19/O4</f>
        <v>#DIV/0!</v>
      </c>
      <c r="P19" s="91">
        <v>0</v>
      </c>
      <c r="Q19" s="58">
        <v>0</v>
      </c>
      <c r="R19" s="67" t="e">
        <f>+P19/R4</f>
        <v>#DIV/0!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1</v>
      </c>
      <c r="AQ19" s="67">
        <f>+W19+AC19+AF19+AI19+AL19+Z19+T19+Q19+N19+K19+H19+E19</f>
        <v>1</v>
      </c>
      <c r="AR19" s="67">
        <f>+AP19/AR4</f>
        <v>0.14285714285714285</v>
      </c>
      <c r="AS19" s="14">
        <f t="shared" si="2"/>
        <v>1</v>
      </c>
      <c r="AT19" s="67">
        <f t="shared" si="2"/>
        <v>1</v>
      </c>
      <c r="AU19" s="67">
        <f>+AS19/AU4</f>
        <v>0.14285714285714285</v>
      </c>
    </row>
    <row r="20" spans="2:47">
      <c r="B20" s="17" t="s">
        <v>27</v>
      </c>
      <c r="C20" s="16"/>
      <c r="D20" s="91">
        <v>127.694</v>
      </c>
      <c r="E20" s="59">
        <v>1</v>
      </c>
      <c r="F20" s="67">
        <f>+D20/F4</f>
        <v>18.242000000000001</v>
      </c>
      <c r="G20" s="91">
        <v>0</v>
      </c>
      <c r="H20" s="59">
        <v>0</v>
      </c>
      <c r="I20" s="67" t="e">
        <f>+G20/I4</f>
        <v>#DIV/0!</v>
      </c>
      <c r="J20" s="91">
        <v>0</v>
      </c>
      <c r="K20" s="59">
        <v>0</v>
      </c>
      <c r="L20" s="67" t="e">
        <f>+J20/L4</f>
        <v>#DIV/0!</v>
      </c>
      <c r="M20" s="91">
        <v>0</v>
      </c>
      <c r="N20" s="59">
        <v>0</v>
      </c>
      <c r="O20" s="67" t="e">
        <f>+M20/O4</f>
        <v>#DIV/0!</v>
      </c>
      <c r="P20" s="91">
        <v>0</v>
      </c>
      <c r="Q20" s="59">
        <v>0</v>
      </c>
      <c r="R20" s="67" t="e">
        <f>+P20/R4</f>
        <v>#DIV/0!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127.694</v>
      </c>
      <c r="AQ20" s="67">
        <f>+W20+AC20+AF20+AI20+AL20+Z20+T20+Q20+N20+K20+H20+E20</f>
        <v>1</v>
      </c>
      <c r="AR20" s="67">
        <f>+AP20/AR4</f>
        <v>18.242000000000001</v>
      </c>
      <c r="AS20" s="14">
        <f t="shared" si="2"/>
        <v>127.694</v>
      </c>
      <c r="AT20" s="67">
        <f t="shared" si="2"/>
        <v>1</v>
      </c>
      <c r="AU20" s="67">
        <f>+AS20/AU4</f>
        <v>18.242000000000001</v>
      </c>
    </row>
    <row r="21" spans="2:47">
      <c r="B21" s="18" t="s">
        <v>18</v>
      </c>
      <c r="C21" s="16"/>
      <c r="D21" s="45">
        <f t="shared" ref="D21:E21" si="3">+D20/D19*1000</f>
        <v>127694</v>
      </c>
      <c r="E21" s="68">
        <f t="shared" si="3"/>
        <v>1000</v>
      </c>
      <c r="F21" s="60"/>
      <c r="G21" s="45" t="e">
        <f t="shared" ref="G21:H21" si="4">+G20/G19*1000</f>
        <v>#DIV/0!</v>
      </c>
      <c r="H21" s="68" t="e">
        <f t="shared" si="4"/>
        <v>#DIV/0!</v>
      </c>
      <c r="I21" s="60"/>
      <c r="J21" s="45" t="e">
        <f t="shared" ref="J21:K21" si="5">+J20/J19*1000</f>
        <v>#DIV/0!</v>
      </c>
      <c r="K21" s="68" t="e">
        <f t="shared" si="5"/>
        <v>#DIV/0!</v>
      </c>
      <c r="L21" s="60"/>
      <c r="M21" s="45" t="e">
        <f t="shared" ref="M21:N21" si="6">+M20/M19*1000</f>
        <v>#DIV/0!</v>
      </c>
      <c r="N21" s="68" t="e">
        <f t="shared" si="6"/>
        <v>#DIV/0!</v>
      </c>
      <c r="O21" s="60"/>
      <c r="P21" s="45" t="e">
        <f t="shared" ref="P21:Q21" si="7">+P20/P19*1000</f>
        <v>#DIV/0!</v>
      </c>
      <c r="Q21" s="68" t="e">
        <f t="shared" si="7"/>
        <v>#DIV/0!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:AC21" si="10">+Y20/Y19*1000</f>
        <v>#DIV/0!</v>
      </c>
      <c r="Z21" s="68" t="e">
        <f t="shared" si="10"/>
        <v>#DIV/0!</v>
      </c>
      <c r="AA21" s="60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1">+AE20/AE19*1000</f>
        <v>#DIV/0!</v>
      </c>
      <c r="AF21" s="60" t="e">
        <f t="shared" si="11"/>
        <v>#DIV/0!</v>
      </c>
      <c r="AG21" s="60"/>
      <c r="AH21" s="44" t="e">
        <f t="shared" ref="AH21:AI21" si="12">+AH20/AH19*1000</f>
        <v>#DIV/0!</v>
      </c>
      <c r="AI21" s="60" t="e">
        <f t="shared" si="12"/>
        <v>#DIV/0!</v>
      </c>
      <c r="AJ21" s="60"/>
      <c r="AK21" s="44" t="e">
        <f t="shared" ref="AK21:AL21" si="13">+AK20/AK19*1000</f>
        <v>#DIV/0!</v>
      </c>
      <c r="AL21" s="60" t="e">
        <f t="shared" si="13"/>
        <v>#DIV/0!</v>
      </c>
      <c r="AM21" s="16"/>
      <c r="AN21" s="16"/>
      <c r="AO21" s="16"/>
      <c r="AP21" s="45">
        <f>+AP20/AP19*1000</f>
        <v>127694</v>
      </c>
      <c r="AQ21" s="68">
        <f>+AQ20/AQ19*1000</f>
        <v>1000</v>
      </c>
      <c r="AR21" s="60"/>
      <c r="AS21" s="45">
        <f>+AS20/AS19*1000</f>
        <v>127694</v>
      </c>
      <c r="AT21" s="68">
        <f>+AT20/AT19*1000</f>
        <v>1000</v>
      </c>
      <c r="AU21" s="60"/>
    </row>
    <row r="22" spans="2:47">
      <c r="B22" s="18" t="s">
        <v>21</v>
      </c>
      <c r="C22" s="16"/>
      <c r="D22" s="94">
        <f>+D19/D18</f>
        <v>1</v>
      </c>
      <c r="E22" s="46">
        <f>+E19/E18</f>
        <v>1</v>
      </c>
      <c r="F22" s="61"/>
      <c r="G22" s="94" t="e">
        <f>+G19/G18</f>
        <v>#DIV/0!</v>
      </c>
      <c r="H22" s="46" t="e">
        <f>+H19/H18</f>
        <v>#DIV/0!</v>
      </c>
      <c r="I22" s="61"/>
      <c r="J22" s="94" t="e">
        <f>+J19/J18</f>
        <v>#DIV/0!</v>
      </c>
      <c r="K22" s="46" t="e">
        <f>+K19/K18</f>
        <v>#DIV/0!</v>
      </c>
      <c r="L22" s="61"/>
      <c r="M22" s="94" t="e">
        <f>+M19/M18</f>
        <v>#DIV/0!</v>
      </c>
      <c r="N22" s="46" t="e">
        <f>+N19/N18</f>
        <v>#DIV/0!</v>
      </c>
      <c r="O22" s="61"/>
      <c r="P22" s="94" t="e">
        <f>+P19/P18</f>
        <v>#DIV/0!</v>
      </c>
      <c r="Q22" s="46" t="e">
        <f>+Q19/Q18</f>
        <v>#DIV/0!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1</v>
      </c>
      <c r="AQ22" s="46">
        <f>+AQ19/AQ18</f>
        <v>1</v>
      </c>
      <c r="AR22" s="61"/>
      <c r="AS22" s="47">
        <f>+AS19/AS18</f>
        <v>1</v>
      </c>
      <c r="AT22" s="46">
        <f>+AT19/AT18</f>
        <v>1</v>
      </c>
      <c r="AU22" s="61"/>
    </row>
    <row r="23" spans="2:47">
      <c r="B23" s="10" t="s">
        <v>28</v>
      </c>
      <c r="C23" s="10"/>
      <c r="D23" s="49">
        <f>+D20*1000/(D18*D21)*100</f>
        <v>100</v>
      </c>
      <c r="E23" s="48">
        <f>+E20*1000/(E18*E21)*100</f>
        <v>100</v>
      </c>
      <c r="F23" s="62"/>
      <c r="G23" s="49" t="e">
        <f>+G20*1000/(G18*G21)*100</f>
        <v>#DIV/0!</v>
      </c>
      <c r="H23" s="48" t="e">
        <f>+H20*1000/(H18*H21)*100</f>
        <v>#DIV/0!</v>
      </c>
      <c r="I23" s="62"/>
      <c r="J23" s="49" t="e">
        <f>+J20*1000/(J18*J21)*100</f>
        <v>#DIV/0!</v>
      </c>
      <c r="K23" s="48" t="e">
        <f>+K20*1000/(K18*K21)*100</f>
        <v>#DIV/0!</v>
      </c>
      <c r="L23" s="62"/>
      <c r="M23" s="49" t="e">
        <f>+M20*1000/(M18*M21)*100</f>
        <v>#DIV/0!</v>
      </c>
      <c r="N23" s="48" t="e">
        <f>+N20*1000/(N18*N21)*100</f>
        <v>#DIV/0!</v>
      </c>
      <c r="O23" s="62"/>
      <c r="P23" s="49" t="e">
        <f>+P20*1000/(P18*P21)*100</f>
        <v>#DIV/0!</v>
      </c>
      <c r="Q23" s="48" t="e">
        <f>+Q20*1000/(Q18*Q21)*100</f>
        <v>#DIV/0!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100</v>
      </c>
      <c r="AQ23" s="48">
        <f>+AQ20*1000/(AQ18*AQ21)*100</f>
        <v>100</v>
      </c>
      <c r="AR23" s="62"/>
      <c r="AS23" s="49">
        <f>+AS20/(AS18*AS21)*1000*100</f>
        <v>100</v>
      </c>
      <c r="AT23" s="48">
        <f>+AT20*1000/(AT18*AT21)*100</f>
        <v>100</v>
      </c>
      <c r="AU23" s="62"/>
    </row>
    <row r="24" spans="2:47">
      <c r="B24" s="18" t="s">
        <v>38</v>
      </c>
      <c r="C24" s="10"/>
      <c r="D24" s="49">
        <f>+D20/D18*1000</f>
        <v>127694</v>
      </c>
      <c r="E24" s="48">
        <f>+E20/E18*1000</f>
        <v>1000</v>
      </c>
      <c r="F24" s="62"/>
      <c r="G24" s="49" t="e">
        <f>+G20/G18*1000</f>
        <v>#DIV/0!</v>
      </c>
      <c r="H24" s="48" t="e">
        <f>+H20/H18*1000</f>
        <v>#DIV/0!</v>
      </c>
      <c r="I24" s="62"/>
      <c r="J24" s="49" t="e">
        <f>+J20/J18*1000</f>
        <v>#DIV/0!</v>
      </c>
      <c r="K24" s="48" t="e">
        <f>+K20/K18*1000</f>
        <v>#DIV/0!</v>
      </c>
      <c r="L24" s="62"/>
      <c r="M24" s="49" t="e">
        <f>+M20/M18*1000</f>
        <v>#DIV/0!</v>
      </c>
      <c r="N24" s="48" t="e">
        <f>+N20/N18*1000</f>
        <v>#DIV/0!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127694</v>
      </c>
      <c r="AQ24" s="48">
        <f>+AQ20/AQ18*1000</f>
        <v>1000</v>
      </c>
      <c r="AR24" s="62"/>
      <c r="AS24" s="48">
        <f t="shared" ref="AS24:AT24" si="14">+AS20/AS18*1000</f>
        <v>127694</v>
      </c>
      <c r="AT24" s="48">
        <f t="shared" si="14"/>
        <v>1000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707.66656286739396</v>
      </c>
      <c r="E26" s="73"/>
      <c r="F26" s="63"/>
      <c r="G26" s="31" t="e">
        <f>+G8/(1-G6/G5)</f>
        <v>#DIV/0!</v>
      </c>
      <c r="H26" s="73"/>
      <c r="I26" s="63"/>
      <c r="J26" s="31" t="e">
        <f>+J8/(1-J6/J5)</f>
        <v>#DIV/0!</v>
      </c>
      <c r="K26" s="73"/>
      <c r="L26" s="63"/>
      <c r="M26" s="31" t="e">
        <f>+M8/(1-M6/M5)</f>
        <v>#DIV/0!</v>
      </c>
      <c r="N26" s="73"/>
      <c r="O26" s="63"/>
      <c r="P26" s="31" t="e">
        <f>+P8/(1-P6/P5)</f>
        <v>#DIV/0!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707.66656286739396</v>
      </c>
      <c r="AQ26" s="69"/>
      <c r="AR26" s="63"/>
      <c r="AS26" s="31">
        <f>+AS8/(1-AS6/AS5)</f>
        <v>707.66656286739396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53</v>
      </c>
      <c r="E3" s="71" t="s">
        <v>24</v>
      </c>
      <c r="F3" s="3" t="s">
        <v>37</v>
      </c>
      <c r="G3" s="4" t="s">
        <v>52</v>
      </c>
      <c r="H3" s="71" t="s">
        <v>24</v>
      </c>
      <c r="I3" s="3" t="s">
        <v>37</v>
      </c>
      <c r="J3" s="4" t="s">
        <v>51</v>
      </c>
      <c r="K3" s="71" t="s">
        <v>24</v>
      </c>
      <c r="L3" s="3" t="s">
        <v>37</v>
      </c>
      <c r="M3" s="4" t="s">
        <v>50</v>
      </c>
      <c r="N3" s="71" t="s">
        <v>24</v>
      </c>
      <c r="O3" s="3" t="s">
        <v>37</v>
      </c>
      <c r="P3" s="4" t="s">
        <v>49</v>
      </c>
      <c r="Q3" s="71" t="s">
        <v>24</v>
      </c>
      <c r="R3" s="3" t="s">
        <v>37</v>
      </c>
      <c r="S3" s="4" t="s">
        <v>48</v>
      </c>
      <c r="T3" s="71" t="s">
        <v>24</v>
      </c>
      <c r="U3" s="3" t="s">
        <v>37</v>
      </c>
      <c r="V3" s="4" t="s">
        <v>42</v>
      </c>
      <c r="W3" s="71" t="s">
        <v>24</v>
      </c>
      <c r="X3" s="3" t="s">
        <v>37</v>
      </c>
      <c r="Y3" s="4" t="s">
        <v>43</v>
      </c>
      <c r="Z3" s="71" t="s">
        <v>24</v>
      </c>
      <c r="AA3" s="3" t="s">
        <v>37</v>
      </c>
      <c r="AB3" s="4" t="s">
        <v>44</v>
      </c>
      <c r="AC3" s="71" t="s">
        <v>24</v>
      </c>
      <c r="AD3" s="3" t="s">
        <v>37</v>
      </c>
      <c r="AE3" s="4" t="s">
        <v>45</v>
      </c>
      <c r="AF3" s="71" t="s">
        <v>24</v>
      </c>
      <c r="AG3" s="3" t="s">
        <v>37</v>
      </c>
      <c r="AH3" s="4" t="s">
        <v>46</v>
      </c>
      <c r="AI3" s="71" t="s">
        <v>24</v>
      </c>
      <c r="AJ3" s="3" t="s">
        <v>37</v>
      </c>
      <c r="AK3" s="4" t="s">
        <v>47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0</v>
      </c>
      <c r="J4" s="89"/>
      <c r="K4" s="34" t="s">
        <v>26</v>
      </c>
      <c r="L4" s="3">
        <v>0</v>
      </c>
      <c r="M4" s="89"/>
      <c r="N4" s="34" t="s">
        <v>26</v>
      </c>
      <c r="O4" s="3">
        <v>0</v>
      </c>
      <c r="P4" s="89"/>
      <c r="Q4" s="34" t="s">
        <v>26</v>
      </c>
      <c r="R4" s="3">
        <v>0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1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688.06399999999996</v>
      </c>
      <c r="E5" s="64">
        <f>+D5/D5</f>
        <v>1</v>
      </c>
      <c r="F5" s="83">
        <f>+D5/F4</f>
        <v>98.29485714285714</v>
      </c>
      <c r="G5" s="90">
        <v>0</v>
      </c>
      <c r="H5" s="64" t="e">
        <f>+G5/G5</f>
        <v>#DIV/0!</v>
      </c>
      <c r="I5" s="83" t="e">
        <f>+G5/I4</f>
        <v>#DIV/0!</v>
      </c>
      <c r="J5" s="90">
        <v>0</v>
      </c>
      <c r="K5" s="64" t="e">
        <f>+J5/J5</f>
        <v>#DIV/0!</v>
      </c>
      <c r="L5" s="83" t="e">
        <f>+J5/L4</f>
        <v>#DIV/0!</v>
      </c>
      <c r="M5" s="90">
        <v>0</v>
      </c>
      <c r="N5" s="64" t="e">
        <f>+M5/M5</f>
        <v>#DIV/0!</v>
      </c>
      <c r="O5" s="83" t="e">
        <f>+M5/O4</f>
        <v>#DIV/0!</v>
      </c>
      <c r="P5" s="90">
        <v>0</v>
      </c>
      <c r="Q5" s="64" t="e">
        <f>+P5/P5</f>
        <v>#DIV/0!</v>
      </c>
      <c r="R5" s="83" t="e">
        <f>+P5/R4</f>
        <v>#DIV/0!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688.06399999999996</v>
      </c>
      <c r="AQ5" s="64">
        <f>+AP5/$AP$5</f>
        <v>1</v>
      </c>
      <c r="AR5" s="83">
        <f>+AP5/AR4</f>
        <v>98.29485714285714</v>
      </c>
      <c r="AS5" s="30">
        <f>+AP5/$AS$4</f>
        <v>688.06399999999996</v>
      </c>
      <c r="AT5" s="57"/>
      <c r="AU5" s="83">
        <f>+AS5/AU4</f>
        <v>98.29485714285714</v>
      </c>
    </row>
    <row r="6" spans="2:47">
      <c r="B6" s="7" t="s">
        <v>4</v>
      </c>
      <c r="C6" s="16"/>
      <c r="D6" s="91">
        <f>107.484+12.521+57.62</f>
        <v>177.625</v>
      </c>
      <c r="E6" s="65">
        <f>+D6/D5</f>
        <v>0.25815185796670076</v>
      </c>
      <c r="F6" s="84">
        <f>+D6/F4</f>
        <v>25.375</v>
      </c>
      <c r="G6" s="91">
        <v>0</v>
      </c>
      <c r="H6" s="65" t="e">
        <f>+G6/G5</f>
        <v>#DIV/0!</v>
      </c>
      <c r="I6" s="84" t="e">
        <f>+G6/I4</f>
        <v>#DIV/0!</v>
      </c>
      <c r="J6" s="91">
        <v>0</v>
      </c>
      <c r="K6" s="65" t="e">
        <f>+J6/J5</f>
        <v>#DIV/0!</v>
      </c>
      <c r="L6" s="84" t="e">
        <f>+J6/L4</f>
        <v>#DIV/0!</v>
      </c>
      <c r="M6" s="91">
        <v>0</v>
      </c>
      <c r="N6" s="65" t="e">
        <f>+M6/M5</f>
        <v>#DIV/0!</v>
      </c>
      <c r="O6" s="84" t="e">
        <f>+M6/O4</f>
        <v>#DIV/0!</v>
      </c>
      <c r="P6" s="91">
        <v>0</v>
      </c>
      <c r="Q6" s="65" t="e">
        <f>+P6/P5</f>
        <v>#DIV/0!</v>
      </c>
      <c r="R6" s="84" t="e">
        <f>+P6/R4</f>
        <v>#DIV/0!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177.625</v>
      </c>
      <c r="AQ6" s="65">
        <f>+AP6/$AP$5</f>
        <v>0.25815185796670076</v>
      </c>
      <c r="AR6" s="84">
        <f>+AP6/AR4</f>
        <v>25.375</v>
      </c>
      <c r="AS6" s="14">
        <f t="shared" ref="AS6:AS9" si="0">+AP6/$AS$4</f>
        <v>177.625</v>
      </c>
      <c r="AT6" s="57"/>
      <c r="AU6" s="84">
        <f>+AS6/AU4</f>
        <v>25.375</v>
      </c>
    </row>
    <row r="7" spans="2:47">
      <c r="B7" s="10" t="s">
        <v>7</v>
      </c>
      <c r="C7" s="16"/>
      <c r="D7" s="36">
        <f>+D5-D6</f>
        <v>510.43899999999996</v>
      </c>
      <c r="E7" s="65">
        <f>+D7/D5</f>
        <v>0.74184814203329918</v>
      </c>
      <c r="F7" s="85">
        <f>+F5-F6</f>
        <v>72.91985714285714</v>
      </c>
      <c r="G7" s="36">
        <f>+G5-G6</f>
        <v>0</v>
      </c>
      <c r="H7" s="65" t="e">
        <f>+G7/G5</f>
        <v>#DIV/0!</v>
      </c>
      <c r="I7" s="85" t="e">
        <f>+I5-I6</f>
        <v>#DIV/0!</v>
      </c>
      <c r="J7" s="36">
        <f>+J5-J6</f>
        <v>0</v>
      </c>
      <c r="K7" s="65" t="e">
        <f>+J7/J5</f>
        <v>#DIV/0!</v>
      </c>
      <c r="L7" s="85" t="e">
        <f>+L5-L6</f>
        <v>#DIV/0!</v>
      </c>
      <c r="M7" s="36">
        <f>+M5-M6</f>
        <v>0</v>
      </c>
      <c r="N7" s="65" t="e">
        <f>+M7/M5</f>
        <v>#DIV/0!</v>
      </c>
      <c r="O7" s="85" t="e">
        <f>+O5-O6</f>
        <v>#DIV/0!</v>
      </c>
      <c r="P7" s="36">
        <f>+P5-P6</f>
        <v>0</v>
      </c>
      <c r="Q7" s="65" t="e">
        <f>+P7/P5</f>
        <v>#DIV/0!</v>
      </c>
      <c r="R7" s="85" t="e">
        <f>+R5-R6</f>
        <v>#DIV/0!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510.43899999999996</v>
      </c>
      <c r="AQ7" s="65">
        <f>+AP7/$AP$5</f>
        <v>0.74184814203329918</v>
      </c>
      <c r="AR7" s="85">
        <f>+AR5-AR6</f>
        <v>72.91985714285714</v>
      </c>
      <c r="AS7" s="13">
        <f t="shared" si="0"/>
        <v>510.43899999999996</v>
      </c>
      <c r="AT7" s="57"/>
      <c r="AU7" s="85">
        <f>+AU5-AU6</f>
        <v>72.91985714285714</v>
      </c>
    </row>
    <row r="8" spans="2:47">
      <c r="B8" s="7" t="s">
        <v>5</v>
      </c>
      <c r="C8" s="16"/>
      <c r="D8" s="91">
        <f>327.297-57.62</f>
        <v>269.67700000000002</v>
      </c>
      <c r="E8" s="65">
        <f>+D8/D5</f>
        <v>0.3919359245651568</v>
      </c>
      <c r="F8" s="84">
        <f>+D8/F4</f>
        <v>38.525285714285715</v>
      </c>
      <c r="G8" s="91">
        <v>0</v>
      </c>
      <c r="H8" s="65" t="e">
        <f>+G8/G5</f>
        <v>#DIV/0!</v>
      </c>
      <c r="I8" s="84" t="e">
        <f>+G8/I4</f>
        <v>#DIV/0!</v>
      </c>
      <c r="J8" s="91">
        <v>0</v>
      </c>
      <c r="K8" s="65" t="e">
        <f>+J8/J5</f>
        <v>#DIV/0!</v>
      </c>
      <c r="L8" s="84" t="e">
        <f>+J8/L4</f>
        <v>#DIV/0!</v>
      </c>
      <c r="M8" s="91">
        <v>0</v>
      </c>
      <c r="N8" s="65" t="e">
        <f>+M8/M5</f>
        <v>#DIV/0!</v>
      </c>
      <c r="O8" s="84" t="e">
        <f>+M8/O4</f>
        <v>#DIV/0!</v>
      </c>
      <c r="P8" s="91">
        <v>0</v>
      </c>
      <c r="Q8" s="65" t="e">
        <f>+P8/P5</f>
        <v>#DIV/0!</v>
      </c>
      <c r="R8" s="84" t="e">
        <f>+P8/R4</f>
        <v>#DIV/0!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269.67700000000002</v>
      </c>
      <c r="AQ8" s="65">
        <f>+AP8/$AP$5</f>
        <v>0.3919359245651568</v>
      </c>
      <c r="AR8" s="84">
        <f>+AP8/AR4</f>
        <v>38.525285714285715</v>
      </c>
      <c r="AS8" s="14">
        <f t="shared" si="0"/>
        <v>269.67700000000002</v>
      </c>
      <c r="AT8" s="57"/>
      <c r="AU8" s="84">
        <f>+AS8/AU4</f>
        <v>38.525285714285715</v>
      </c>
    </row>
    <row r="9" spans="2:47">
      <c r="B9" s="18" t="s">
        <v>13</v>
      </c>
      <c r="C9" s="16"/>
      <c r="D9" s="92">
        <f>+D5-D6-D8</f>
        <v>240.76199999999994</v>
      </c>
      <c r="E9" s="64">
        <f>+D9/D5</f>
        <v>0.34991221746814244</v>
      </c>
      <c r="F9" s="15">
        <f>+F5-F6-F8</f>
        <v>34.394571428571425</v>
      </c>
      <c r="G9" s="92">
        <f>+G5-G6-G8</f>
        <v>0</v>
      </c>
      <c r="H9" s="64" t="e">
        <f>+G9/G5</f>
        <v>#DIV/0!</v>
      </c>
      <c r="I9" s="15" t="e">
        <f>+I5-I6-I8</f>
        <v>#DIV/0!</v>
      </c>
      <c r="J9" s="92">
        <f>+J5-J6-J8</f>
        <v>0</v>
      </c>
      <c r="K9" s="64" t="e">
        <f>+J9/J5</f>
        <v>#DIV/0!</v>
      </c>
      <c r="L9" s="15" t="e">
        <f>+L5-L6-L8</f>
        <v>#DIV/0!</v>
      </c>
      <c r="M9" s="92">
        <f>+M5-M6-M8</f>
        <v>0</v>
      </c>
      <c r="N9" s="64" t="e">
        <f>+M9/M5</f>
        <v>#DIV/0!</v>
      </c>
      <c r="O9" s="15" t="e">
        <f>+O5-O6-O8</f>
        <v>#DIV/0!</v>
      </c>
      <c r="P9" s="92">
        <f>+P5-P6-P8</f>
        <v>0</v>
      </c>
      <c r="Q9" s="64" t="e">
        <f>+P9/P5</f>
        <v>#DIV/0!</v>
      </c>
      <c r="R9" s="15" t="e">
        <f>+R5-R6-R8</f>
        <v>#DIV/0!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240.76199999999994</v>
      </c>
      <c r="AQ9" s="64">
        <f>+AP9/$AP$5</f>
        <v>0.34991221746814244</v>
      </c>
      <c r="AR9" s="15">
        <f>+AR5-AR6-AR8</f>
        <v>34.394571428571425</v>
      </c>
      <c r="AS9" s="29">
        <f t="shared" si="0"/>
        <v>240.76199999999994</v>
      </c>
      <c r="AT9" s="57"/>
      <c r="AU9" s="15">
        <f>+AU5-AU6-AU8</f>
        <v>34.394571428571425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0</v>
      </c>
      <c r="H11" s="72"/>
      <c r="I11" s="84" t="e">
        <f>+G11/I4</f>
        <v>#DIV/0!</v>
      </c>
      <c r="J11" s="93">
        <v>0</v>
      </c>
      <c r="K11" s="72"/>
      <c r="L11" s="84" t="e">
        <f>+J11/L4</f>
        <v>#DIV/0!</v>
      </c>
      <c r="M11" s="93">
        <v>0</v>
      </c>
      <c r="N11" s="72"/>
      <c r="O11" s="84" t="e">
        <f>+M11/O4</f>
        <v>#DIV/0!</v>
      </c>
      <c r="P11" s="93">
        <v>0</v>
      </c>
      <c r="Q11" s="72"/>
      <c r="R11" s="84" t="e">
        <f>+P11/R4</f>
        <v>#DIV/0!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6</v>
      </c>
      <c r="AQ11" s="57"/>
      <c r="AR11" s="84">
        <f>+AP11/AR4</f>
        <v>0.8571428571428571</v>
      </c>
      <c r="AS11" s="28">
        <f>+AP11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228.53942000000001</v>
      </c>
      <c r="E12" s="72"/>
      <c r="F12" s="84">
        <f>+D12/F4</f>
        <v>32.648488571428572</v>
      </c>
      <c r="G12" s="93">
        <v>0</v>
      </c>
      <c r="H12" s="72"/>
      <c r="I12" s="84" t="e">
        <f>+G12/I4</f>
        <v>#DIV/0!</v>
      </c>
      <c r="J12" s="93">
        <v>0</v>
      </c>
      <c r="K12" s="72"/>
      <c r="L12" s="84" t="e">
        <f>+J12/L4</f>
        <v>#DIV/0!</v>
      </c>
      <c r="M12" s="93">
        <v>0</v>
      </c>
      <c r="N12" s="72"/>
      <c r="O12" s="84" t="e">
        <f>+M12/O4</f>
        <v>#DIV/0!</v>
      </c>
      <c r="P12" s="93">
        <v>0</v>
      </c>
      <c r="Q12" s="72"/>
      <c r="R12" s="84" t="e">
        <f>+P12/R4</f>
        <v>#DIV/0!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228.53942000000001</v>
      </c>
      <c r="AQ12" s="57"/>
      <c r="AR12" s="84">
        <f>+AP12/AR4</f>
        <v>32.648488571428572</v>
      </c>
      <c r="AS12" s="14">
        <f t="shared" ref="AS12" si="1">+AP12/$AS$4</f>
        <v>228.53942000000001</v>
      </c>
      <c r="AT12" s="57"/>
      <c r="AU12" s="84">
        <f>+AS12/AU4</f>
        <v>32.648488571428572</v>
      </c>
    </row>
    <row r="13" spans="2:47">
      <c r="B13" s="18" t="s">
        <v>19</v>
      </c>
      <c r="C13" s="16"/>
      <c r="D13" s="35">
        <f>+D12/D5</f>
        <v>0.33214849200074414</v>
      </c>
      <c r="E13" s="72"/>
      <c r="F13" s="33"/>
      <c r="G13" s="35" t="e">
        <f>+G12/G5</f>
        <v>#DIV/0!</v>
      </c>
      <c r="H13" s="72"/>
      <c r="I13" s="33"/>
      <c r="J13" s="35" t="e">
        <f>+J12/J5</f>
        <v>#DIV/0!</v>
      </c>
      <c r="K13" s="72"/>
      <c r="L13" s="33"/>
      <c r="M13" s="35" t="e">
        <f>+M12/M5</f>
        <v>#DIV/0!</v>
      </c>
      <c r="N13" s="72"/>
      <c r="O13" s="33"/>
      <c r="P13" s="35" t="e">
        <f>+P12/P5</f>
        <v>#DIV/0!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0.33214849200074414</v>
      </c>
      <c r="AQ13" s="57"/>
      <c r="AR13" s="33"/>
      <c r="AS13" s="35">
        <f>+AS12/AS5</f>
        <v>0.33214849200074414</v>
      </c>
      <c r="AT13" s="57"/>
      <c r="AU13" s="33"/>
    </row>
    <row r="14" spans="2:47">
      <c r="B14" s="18" t="s">
        <v>15</v>
      </c>
      <c r="C14" s="16"/>
      <c r="D14" s="36">
        <f>+D5/D11</f>
        <v>114.67733333333332</v>
      </c>
      <c r="E14" s="72"/>
      <c r="F14" s="8"/>
      <c r="G14" s="36" t="e">
        <f>+G5/G11</f>
        <v>#DIV/0!</v>
      </c>
      <c r="H14" s="72"/>
      <c r="I14" s="8"/>
      <c r="J14" s="36" t="e">
        <f>+J5/J11</f>
        <v>#DIV/0!</v>
      </c>
      <c r="K14" s="72"/>
      <c r="L14" s="8"/>
      <c r="M14" s="36" t="e">
        <f>+M5/M11</f>
        <v>#DIV/0!</v>
      </c>
      <c r="N14" s="72"/>
      <c r="O14" s="8"/>
      <c r="P14" s="36" t="e">
        <f>+P5/P11</f>
        <v>#DIV/0!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114.67733333333332</v>
      </c>
      <c r="AQ14" s="57"/>
      <c r="AR14" s="8"/>
      <c r="AS14" s="36">
        <f>+AS5/AS11</f>
        <v>114.67733333333332</v>
      </c>
      <c r="AT14" s="57"/>
      <c r="AU14" s="8"/>
    </row>
    <row r="15" spans="2:47">
      <c r="B15" s="10" t="s">
        <v>33</v>
      </c>
      <c r="C15" s="16"/>
      <c r="D15" s="36">
        <f>+D12/D11</f>
        <v>38.089903333333332</v>
      </c>
      <c r="E15" s="72"/>
      <c r="F15" s="8"/>
      <c r="G15" s="36" t="e">
        <f>+G12/G11</f>
        <v>#DIV/0!</v>
      </c>
      <c r="H15" s="72"/>
      <c r="I15" s="8"/>
      <c r="J15" s="36" t="e">
        <f>+J12/J11</f>
        <v>#DIV/0!</v>
      </c>
      <c r="K15" s="72"/>
      <c r="L15" s="8"/>
      <c r="M15" s="36" t="e">
        <f>+M12/M11</f>
        <v>#DIV/0!</v>
      </c>
      <c r="N15" s="72"/>
      <c r="O15" s="8"/>
      <c r="P15" s="36" t="e">
        <f>+P12/P11</f>
        <v>#DIV/0!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38.089903333333332</v>
      </c>
      <c r="AQ15" s="57"/>
      <c r="AR15" s="8"/>
      <c r="AS15" s="36">
        <f>+AS12/AS11</f>
        <v>38.089903333333332</v>
      </c>
      <c r="AT15" s="57"/>
      <c r="AU15" s="8"/>
    </row>
    <row r="16" spans="2:47">
      <c r="B16" s="18" t="s">
        <v>20</v>
      </c>
      <c r="C16" s="16"/>
      <c r="D16" s="35">
        <f>+D12/D7</f>
        <v>0.44773110988776332</v>
      </c>
      <c r="E16" s="72"/>
      <c r="F16" s="33"/>
      <c r="G16" s="35" t="e">
        <f>+G12/G7</f>
        <v>#DIV/0!</v>
      </c>
      <c r="H16" s="72"/>
      <c r="I16" s="33"/>
      <c r="J16" s="35" t="e">
        <f>+J12/J7</f>
        <v>#DIV/0!</v>
      </c>
      <c r="K16" s="72"/>
      <c r="L16" s="33"/>
      <c r="M16" s="35" t="e">
        <f>+M12/M7</f>
        <v>#DIV/0!</v>
      </c>
      <c r="N16" s="72"/>
      <c r="O16" s="33"/>
      <c r="P16" s="35" t="e">
        <f>+P12/P7</f>
        <v>#DIV/0!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0.44773110988776332</v>
      </c>
      <c r="AQ16" s="57"/>
      <c r="AR16" s="33"/>
      <c r="AS16" s="35">
        <f>+AS12/AS7</f>
        <v>0.44773110988776332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38490</v>
      </c>
      <c r="E18" s="58">
        <v>38490</v>
      </c>
      <c r="F18" s="67">
        <f>+D18/F4</f>
        <v>5498.5714285714284</v>
      </c>
      <c r="G18" s="91">
        <v>0</v>
      </c>
      <c r="H18" s="58">
        <v>0</v>
      </c>
      <c r="I18" s="67" t="e">
        <f>+G18/I4</f>
        <v>#DIV/0!</v>
      </c>
      <c r="J18" s="91">
        <v>0</v>
      </c>
      <c r="K18" s="58">
        <v>0</v>
      </c>
      <c r="L18" s="67" t="e">
        <f>+J18/L4</f>
        <v>#DIV/0!</v>
      </c>
      <c r="M18" s="91">
        <v>0</v>
      </c>
      <c r="N18" s="58">
        <v>0</v>
      </c>
      <c r="O18" s="67" t="e">
        <f>+M18/O4</f>
        <v>#DIV/0!</v>
      </c>
      <c r="P18" s="91">
        <v>0</v>
      </c>
      <c r="Q18" s="58">
        <v>0</v>
      </c>
      <c r="R18" s="67" t="e">
        <f>+P18/R4</f>
        <v>#DIV/0!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38490</v>
      </c>
      <c r="AQ18" s="67">
        <f>+W18+AC18+AF18+AI18+AL18+Z18+T18+Q18+N18+K18+H18+E18</f>
        <v>38490</v>
      </c>
      <c r="AR18" s="67">
        <f>+AP18/AR4</f>
        <v>5498.5714285714284</v>
      </c>
      <c r="AS18" s="14">
        <f t="shared" ref="AS18:AT20" si="2">+AP18/$AS$4</f>
        <v>38490</v>
      </c>
      <c r="AT18" s="67">
        <f t="shared" si="2"/>
        <v>38490</v>
      </c>
      <c r="AU18" s="67">
        <f>+AS18/AU4</f>
        <v>5498.5714285714284</v>
      </c>
    </row>
    <row r="19" spans="2:47">
      <c r="B19" s="17" t="s">
        <v>32</v>
      </c>
      <c r="C19" s="16"/>
      <c r="D19" s="91">
        <v>3503.28</v>
      </c>
      <c r="E19" s="58">
        <v>3503.28</v>
      </c>
      <c r="F19" s="67">
        <f>+D19/F4</f>
        <v>500.46857142857147</v>
      </c>
      <c r="G19" s="91">
        <v>0</v>
      </c>
      <c r="H19" s="58">
        <v>0</v>
      </c>
      <c r="I19" s="67" t="e">
        <f>+G19/I4</f>
        <v>#DIV/0!</v>
      </c>
      <c r="J19" s="91">
        <v>0</v>
      </c>
      <c r="K19" s="58">
        <v>0</v>
      </c>
      <c r="L19" s="67" t="e">
        <f>+J19/L4</f>
        <v>#DIV/0!</v>
      </c>
      <c r="M19" s="91">
        <v>0</v>
      </c>
      <c r="N19" s="58">
        <v>0</v>
      </c>
      <c r="O19" s="67" t="e">
        <f>+M19/O4</f>
        <v>#DIV/0!</v>
      </c>
      <c r="P19" s="91">
        <v>0</v>
      </c>
      <c r="Q19" s="58">
        <v>0</v>
      </c>
      <c r="R19" s="67" t="e">
        <f>+P19/R4</f>
        <v>#DIV/0!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3503.28</v>
      </c>
      <c r="AQ19" s="67">
        <f>+W19+AC19+AF19+AI19+AL19+Z19+T19+Q19+N19+K19+H19+E19</f>
        <v>3503.28</v>
      </c>
      <c r="AR19" s="67">
        <f>+AP19/AR4</f>
        <v>500.46857142857147</v>
      </c>
      <c r="AS19" s="14">
        <f t="shared" si="2"/>
        <v>3503.28</v>
      </c>
      <c r="AT19" s="67">
        <f t="shared" si="2"/>
        <v>3503.28</v>
      </c>
      <c r="AU19" s="67">
        <f>+AS19/AU4</f>
        <v>500.46857142857147</v>
      </c>
    </row>
    <row r="20" spans="2:47">
      <c r="B20" s="17" t="s">
        <v>27</v>
      </c>
      <c r="C20" s="16"/>
      <c r="D20" s="91">
        <f>107.484+12.52137</f>
        <v>120.00537</v>
      </c>
      <c r="E20" s="59">
        <v>107.48474</v>
      </c>
      <c r="F20" s="67">
        <f>+D20/F4</f>
        <v>17.143624285714285</v>
      </c>
      <c r="G20" s="91">
        <v>0</v>
      </c>
      <c r="H20" s="59">
        <v>0</v>
      </c>
      <c r="I20" s="67" t="e">
        <f>+G20/I4</f>
        <v>#DIV/0!</v>
      </c>
      <c r="J20" s="91">
        <v>0</v>
      </c>
      <c r="K20" s="59">
        <v>0</v>
      </c>
      <c r="L20" s="67" t="e">
        <f>+J20/L4</f>
        <v>#DIV/0!</v>
      </c>
      <c r="M20" s="91">
        <v>0</v>
      </c>
      <c r="N20" s="59">
        <v>0</v>
      </c>
      <c r="O20" s="67" t="e">
        <f>+M20/O4</f>
        <v>#DIV/0!</v>
      </c>
      <c r="P20" s="91">
        <v>0</v>
      </c>
      <c r="Q20" s="59">
        <v>0</v>
      </c>
      <c r="R20" s="67" t="e">
        <f>+P20/R4</f>
        <v>#DIV/0!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120.00537</v>
      </c>
      <c r="AQ20" s="67">
        <f>+W20+AC20+AF20+AI20+AL20+Z20+T20+Q20+N20+K20+H20+E20</f>
        <v>107.48474</v>
      </c>
      <c r="AR20" s="67">
        <f>+AP20/AR4</f>
        <v>17.143624285714285</v>
      </c>
      <c r="AS20" s="14">
        <f t="shared" si="2"/>
        <v>120.00537</v>
      </c>
      <c r="AT20" s="67">
        <f t="shared" si="2"/>
        <v>107.48474</v>
      </c>
      <c r="AU20" s="67">
        <f>+AS20/AU4</f>
        <v>17.143624285714285</v>
      </c>
    </row>
    <row r="21" spans="2:47">
      <c r="B21" s="18" t="s">
        <v>18</v>
      </c>
      <c r="C21" s="16"/>
      <c r="D21" s="45">
        <f t="shared" ref="D21:E21" si="3">+D20/D19*1000</f>
        <v>34.255146605466869</v>
      </c>
      <c r="E21" s="68">
        <f t="shared" si="3"/>
        <v>30.681173072092438</v>
      </c>
      <c r="F21" s="60"/>
      <c r="G21" s="45" t="e">
        <f t="shared" ref="G21:H21" si="4">+G20/G19*1000</f>
        <v>#DIV/0!</v>
      </c>
      <c r="H21" s="68" t="e">
        <f t="shared" si="4"/>
        <v>#DIV/0!</v>
      </c>
      <c r="I21" s="60"/>
      <c r="J21" s="45" t="e">
        <f t="shared" ref="J21:K21" si="5">+J20/J19*1000</f>
        <v>#DIV/0!</v>
      </c>
      <c r="K21" s="68" t="e">
        <f t="shared" si="5"/>
        <v>#DIV/0!</v>
      </c>
      <c r="L21" s="60"/>
      <c r="M21" s="45" t="e">
        <f t="shared" ref="M21:N21" si="6">+M20/M19*1000</f>
        <v>#DIV/0!</v>
      </c>
      <c r="N21" s="68" t="e">
        <f t="shared" si="6"/>
        <v>#DIV/0!</v>
      </c>
      <c r="O21" s="60"/>
      <c r="P21" s="45" t="e">
        <f t="shared" ref="P21:Q21" si="7">+P20/P19*1000</f>
        <v>#DIV/0!</v>
      </c>
      <c r="Q21" s="68" t="e">
        <f t="shared" si="7"/>
        <v>#DIV/0!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" si="10">+Y20/Y19*1000</f>
        <v>#DIV/0!</v>
      </c>
      <c r="Z21" s="68" t="e">
        <f t="shared" ref="Z21:AC21" si="11">+Z20/Z19*1000</f>
        <v>#DIV/0!</v>
      </c>
      <c r="AA21" s="60"/>
      <c r="AB21" s="44" t="e">
        <f t="shared" si="11"/>
        <v>#DIV/0!</v>
      </c>
      <c r="AC21" s="60" t="e">
        <f t="shared" si="11"/>
        <v>#DIV/0!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34.255146605466869</v>
      </c>
      <c r="AQ21" s="68">
        <f>+AQ20/AQ19*1000</f>
        <v>30.681173072092438</v>
      </c>
      <c r="AR21" s="60"/>
      <c r="AS21" s="45">
        <f>+AS20/AS19*1000</f>
        <v>34.255146605466869</v>
      </c>
      <c r="AT21" s="68">
        <f>+AT20/AT19*1000</f>
        <v>30.681173072092438</v>
      </c>
      <c r="AU21" s="60"/>
    </row>
    <row r="22" spans="2:47">
      <c r="B22" s="18" t="s">
        <v>21</v>
      </c>
      <c r="C22" s="16"/>
      <c r="D22" s="94">
        <f>+D19/D18</f>
        <v>9.1017926734216686E-2</v>
      </c>
      <c r="E22" s="46">
        <f>+E19/E18</f>
        <v>9.1017926734216686E-2</v>
      </c>
      <c r="F22" s="61"/>
      <c r="G22" s="94" t="e">
        <f>+G19/G18</f>
        <v>#DIV/0!</v>
      </c>
      <c r="H22" s="46" t="e">
        <f>+H19/H18</f>
        <v>#DIV/0!</v>
      </c>
      <c r="I22" s="61"/>
      <c r="J22" s="94" t="e">
        <f>+J19/J18</f>
        <v>#DIV/0!</v>
      </c>
      <c r="K22" s="46" t="e">
        <f>+K19/K18</f>
        <v>#DIV/0!</v>
      </c>
      <c r="L22" s="61"/>
      <c r="M22" s="94" t="e">
        <f>+M19/M18</f>
        <v>#DIV/0!</v>
      </c>
      <c r="N22" s="46" t="e">
        <f>+N19/N18</f>
        <v>#DIV/0!</v>
      </c>
      <c r="O22" s="61"/>
      <c r="P22" s="94" t="e">
        <f>+P19/P18</f>
        <v>#DIV/0!</v>
      </c>
      <c r="Q22" s="46" t="e">
        <f>+Q19/Q18</f>
        <v>#DIV/0!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9.1017926734216686E-2</v>
      </c>
      <c r="AQ22" s="46">
        <f>+AQ19/AQ18</f>
        <v>9.1017926734216686E-2</v>
      </c>
      <c r="AR22" s="61"/>
      <c r="AS22" s="47">
        <f>+AS19/AS18</f>
        <v>9.1017926734216686E-2</v>
      </c>
      <c r="AT22" s="46">
        <f>+AT19/AT18</f>
        <v>9.1017926734216686E-2</v>
      </c>
      <c r="AU22" s="61"/>
    </row>
    <row r="23" spans="2:47">
      <c r="B23" s="10" t="s">
        <v>28</v>
      </c>
      <c r="C23" s="10"/>
      <c r="D23" s="49">
        <f>+D20*1000/(D18*D21)*100</f>
        <v>9.1017926734216683</v>
      </c>
      <c r="E23" s="48">
        <f>+E20*1000/(E18*E21)*100</f>
        <v>9.1017926734216683</v>
      </c>
      <c r="F23" s="62"/>
      <c r="G23" s="49" t="e">
        <f>+G20*1000/(G18*G21)*100</f>
        <v>#DIV/0!</v>
      </c>
      <c r="H23" s="48" t="e">
        <f>+H20*1000/(H18*H21)*100</f>
        <v>#DIV/0!</v>
      </c>
      <c r="I23" s="62"/>
      <c r="J23" s="49" t="e">
        <f>+J20*1000/(J18*J21)*100</f>
        <v>#DIV/0!</v>
      </c>
      <c r="K23" s="48" t="e">
        <f>+K20*1000/(K18*K21)*100</f>
        <v>#DIV/0!</v>
      </c>
      <c r="L23" s="62"/>
      <c r="M23" s="49" t="e">
        <f>+M20*1000/(M18*M21)*100</f>
        <v>#DIV/0!</v>
      </c>
      <c r="N23" s="48" t="e">
        <f>+N20*1000/(N18*N21)*100</f>
        <v>#DIV/0!</v>
      </c>
      <c r="O23" s="62"/>
      <c r="P23" s="49" t="e">
        <f>+P20*1000/(P18*P21)*100</f>
        <v>#DIV/0!</v>
      </c>
      <c r="Q23" s="48" t="e">
        <f>+Q20*1000/(Q18*Q21)*100</f>
        <v>#DIV/0!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9.1017926734216701</v>
      </c>
      <c r="AQ23" s="48">
        <f>+AQ20*1000/(AQ18*AQ21)*100</f>
        <v>9.1017926734216683</v>
      </c>
      <c r="AR23" s="62"/>
      <c r="AS23" s="49">
        <f>+AS20/(AS18*AS21)*1000*100</f>
        <v>9.1017926734216701</v>
      </c>
      <c r="AT23" s="48">
        <f>+AT20*1000/(AT18*AT21)*100</f>
        <v>9.1017926734216683</v>
      </c>
      <c r="AU23" s="62"/>
    </row>
    <row r="24" spans="2:47">
      <c r="B24" s="18" t="s">
        <v>38</v>
      </c>
      <c r="C24" s="10"/>
      <c r="D24" s="49">
        <f>+D20/D18*1000</f>
        <v>3.1178324240062354</v>
      </c>
      <c r="E24" s="48">
        <f>+E20/E18*1000</f>
        <v>2.7925367627955318</v>
      </c>
      <c r="F24" s="62"/>
      <c r="G24" s="49" t="e">
        <f>+G20/G18*1000</f>
        <v>#DIV/0!</v>
      </c>
      <c r="H24" s="48" t="e">
        <f>+H20/H18*1000</f>
        <v>#DIV/0!</v>
      </c>
      <c r="I24" s="62"/>
      <c r="J24" s="49" t="e">
        <f>+J20/J18*1000</f>
        <v>#DIV/0!</v>
      </c>
      <c r="K24" s="48" t="e">
        <f>+K20/K18*1000</f>
        <v>#DIV/0!</v>
      </c>
      <c r="L24" s="62"/>
      <c r="M24" s="49" t="e">
        <f>+M20/M18*1000</f>
        <v>#DIV/0!</v>
      </c>
      <c r="N24" s="48" t="e">
        <f>+N20/N18*1000</f>
        <v>#DIV/0!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3.1178324240062354</v>
      </c>
      <c r="AQ24" s="48">
        <f>+AQ20/AQ18*1000</f>
        <v>2.7925367627955318</v>
      </c>
      <c r="AR24" s="62"/>
      <c r="AS24" s="48">
        <f t="shared" ref="AS24:AT24" si="15">+AS20/AS18*1000</f>
        <v>3.1178324240062354</v>
      </c>
      <c r="AT24" s="48">
        <f t="shared" si="15"/>
        <v>2.7925367627955318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363.52048986852498</v>
      </c>
      <c r="E26" s="73"/>
      <c r="F26" s="63"/>
      <c r="G26" s="31" t="e">
        <f>+G8/(1-G6/G5)</f>
        <v>#DIV/0!</v>
      </c>
      <c r="H26" s="73"/>
      <c r="I26" s="63"/>
      <c r="J26" s="31" t="e">
        <f>+J8/(1-J6/J5)</f>
        <v>#DIV/0!</v>
      </c>
      <c r="K26" s="73"/>
      <c r="L26" s="63"/>
      <c r="M26" s="31" t="e">
        <f>+M8/(1-M6/M5)</f>
        <v>#DIV/0!</v>
      </c>
      <c r="N26" s="73"/>
      <c r="O26" s="63"/>
      <c r="P26" s="31" t="e">
        <f>+P8/(1-P6/P5)</f>
        <v>#DIV/0!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363.52048986852498</v>
      </c>
      <c r="AQ26" s="69"/>
      <c r="AR26" s="63"/>
      <c r="AS26" s="31">
        <f>+AS8/(1-AS6/AS5)</f>
        <v>363.52048986852498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2014-11-04T11:28:31Z</cp:lastPrinted>
  <dcterms:created xsi:type="dcterms:W3CDTF">2014-10-14T11:21:48Z</dcterms:created>
  <dcterms:modified xsi:type="dcterms:W3CDTF">2015-03-16T11:42:28Z</dcterms:modified>
</cp:coreProperties>
</file>