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J6" i="1"/>
  <c r="G6" i="6" s="1"/>
  <c r="H20"/>
  <c r="H19"/>
  <c r="H18"/>
  <c r="G20"/>
  <c r="G19"/>
  <c r="G18"/>
  <c r="G12"/>
  <c r="G11"/>
  <c r="G8"/>
  <c r="G5"/>
  <c r="E20"/>
  <c r="E19"/>
  <c r="E18"/>
  <c r="D20"/>
  <c r="D19"/>
  <c r="D18"/>
  <c r="D12"/>
  <c r="D11"/>
  <c r="D8"/>
  <c r="D6"/>
  <c r="D5"/>
  <c r="I4"/>
  <c r="F4"/>
  <c r="D20" i="1"/>
  <c r="G8"/>
  <c r="G6"/>
  <c r="G12" i="7"/>
  <c r="G8"/>
  <c r="G6"/>
  <c r="D8" i="1"/>
  <c r="D6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P19"/>
  <c r="AM19"/>
  <c r="AJ19"/>
  <c r="AG19"/>
  <c r="AD19"/>
  <c r="AA19"/>
  <c r="X19"/>
  <c r="U19"/>
  <c r="R19"/>
  <c r="O19"/>
  <c r="L19"/>
  <c r="I19"/>
  <c r="F19"/>
  <c r="AQ18"/>
  <c r="E18" i="5" s="1"/>
  <c r="AP18" i="7"/>
  <c r="AM18"/>
  <c r="AJ18"/>
  <c r="AG18"/>
  <c r="AD18"/>
  <c r="AA18"/>
  <c r="X18"/>
  <c r="U18"/>
  <c r="R18"/>
  <c r="O18"/>
  <c r="L18"/>
  <c r="I18"/>
  <c r="F18"/>
  <c r="AH16"/>
  <c r="AB16"/>
  <c r="V16"/>
  <c r="P16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T9" s="1"/>
  <c r="Q9"/>
  <c r="P9"/>
  <c r="M9"/>
  <c r="N9" s="1"/>
  <c r="J9"/>
  <c r="K9" s="1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AB7"/>
  <c r="Y7"/>
  <c r="Y16" s="1"/>
  <c r="W7"/>
  <c r="V7"/>
  <c r="S7"/>
  <c r="S16" s="1"/>
  <c r="Q7"/>
  <c r="P7"/>
  <c r="M7"/>
  <c r="M16" s="1"/>
  <c r="J7"/>
  <c r="D7" i="6" s="1"/>
  <c r="G7" i="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F9" s="1"/>
  <c r="E5"/>
  <c r="AR4"/>
  <c r="F4" i="5" s="1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S11" s="1"/>
  <c r="AP8"/>
  <c r="AP6"/>
  <c r="AP5"/>
  <c r="M7"/>
  <c r="E24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Q7" s="1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9" s="1"/>
  <c r="T8"/>
  <c r="U8"/>
  <c r="S7"/>
  <c r="T7" s="1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V16" s="1"/>
  <c r="W6"/>
  <c r="W5"/>
  <c r="Y24"/>
  <c r="Y22"/>
  <c r="Y21"/>
  <c r="Y23" s="1"/>
  <c r="Y15"/>
  <c r="Y14"/>
  <c r="Y13"/>
  <c r="Y9"/>
  <c r="Z9" s="1"/>
  <c r="Y7"/>
  <c r="Y16" s="1"/>
  <c r="Z6"/>
  <c r="Z5"/>
  <c r="K7" i="7" l="1"/>
  <c r="J16"/>
  <c r="K7" i="1"/>
  <c r="G7" i="6"/>
  <c r="AT18" i="7"/>
  <c r="AT20"/>
  <c r="AQ22"/>
  <c r="E19" i="5"/>
  <c r="AT19" i="7"/>
  <c r="AT22" s="1"/>
  <c r="AS19"/>
  <c r="D19" i="5"/>
  <c r="AQ24" i="7"/>
  <c r="AS18"/>
  <c r="D18" i="5"/>
  <c r="AU4" i="7"/>
  <c r="AU18" s="1"/>
  <c r="AS20"/>
  <c r="D20" i="5"/>
  <c r="AR12" i="7"/>
  <c r="D12" i="5"/>
  <c r="AR11" i="7"/>
  <c r="D11" i="5"/>
  <c r="AS8" i="7"/>
  <c r="D8" i="5"/>
  <c r="AR5" i="7"/>
  <c r="D5" i="5"/>
  <c r="AS5" i="7"/>
  <c r="AP9"/>
  <c r="AQ9" s="1"/>
  <c r="AS6"/>
  <c r="D6" i="5"/>
  <c r="AP7" i="7"/>
  <c r="AQ7" s="1"/>
  <c r="AS22"/>
  <c r="AS21"/>
  <c r="AS23" s="1"/>
  <c r="AR6"/>
  <c r="I7"/>
  <c r="O7"/>
  <c r="U7"/>
  <c r="AA7"/>
  <c r="AG7"/>
  <c r="AM7"/>
  <c r="AR8"/>
  <c r="AU11"/>
  <c r="AS12"/>
  <c r="AP13"/>
  <c r="AP14"/>
  <c r="AP15"/>
  <c r="AP16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T21"/>
  <c r="AT23" s="1"/>
  <c r="AQ23"/>
  <c r="Z7" i="1"/>
  <c r="W7"/>
  <c r="U7"/>
  <c r="F7"/>
  <c r="D16"/>
  <c r="D26"/>
  <c r="I9"/>
  <c r="G16"/>
  <c r="G26"/>
  <c r="L7"/>
  <c r="J16"/>
  <c r="O7"/>
  <c r="M16"/>
  <c r="M26"/>
  <c r="R9"/>
  <c r="P16"/>
  <c r="P26"/>
  <c r="S16"/>
  <c r="S26"/>
  <c r="V9"/>
  <c r="W9" s="1"/>
  <c r="Y26"/>
  <c r="Z8"/>
  <c r="AT24" i="7" l="1"/>
  <c r="AS24"/>
  <c r="AS9"/>
  <c r="AS26"/>
  <c r="AU19"/>
  <c r="AU8"/>
  <c r="AU6"/>
  <c r="AU7" s="1"/>
  <c r="AU20"/>
  <c r="AR9"/>
  <c r="AS7"/>
  <c r="AS16" s="1"/>
  <c r="AU9"/>
  <c r="AS15"/>
  <c r="AS13"/>
  <c r="AU12"/>
  <c r="AR7"/>
  <c r="AS14"/>
  <c r="AL24" i="1"/>
  <c r="AL22"/>
  <c r="AL21"/>
  <c r="AL23" s="1"/>
  <c r="AM20" l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AR8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U11" i="1"/>
  <c r="E7" i="6"/>
  <c r="E21" i="5"/>
  <c r="AB26" i="1"/>
  <c r="AB21"/>
  <c r="AB23" s="1"/>
  <c r="AB7"/>
  <c r="AP7" s="1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M21" l="1"/>
  <c r="L8" i="5"/>
  <c r="L12"/>
  <c r="G14"/>
  <c r="K11"/>
  <c r="J11"/>
  <c r="G15"/>
  <c r="J15" s="1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K13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M21" l="1"/>
  <c r="J22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<sst xmlns="http://schemas.openxmlformats.org/spreadsheetml/2006/main" count="327" uniqueCount="65">
  <si>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</si>
  <si>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</si>
  <si>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</si>
  <si>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</si>
  <si>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</si>
  <si>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</si>
  <si>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</si>
  <si>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</si>
  <si>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</si>
  <si>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</si>
  <si>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</si>
  <si>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</si>
  <si>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</si>
  <si>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</si>
  <si>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</si>
  <si>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</si>
  <si>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</si>
  <si>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</si>
  <si>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</si>
  <si>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</si>
  <si>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</si>
  <si>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</si>
  <si>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</si>
  <si>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</si>
  <si>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</si>
  <si>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</si>
  <si>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</si>
  <si>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</si>
  <si>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</si>
  <si>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</si>
  <si>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</si>
  <si>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</si>
  <si>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</si>
  <si>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</si>
  <si>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</si>
  <si>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</si>
  <si>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</si>
  <si>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</si>
  <si>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</si>
  <si>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</si>
  <si>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</si>
  <si>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</si>
  <si>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</si>
  <si>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</si>
  <si>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</si>
  <si>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</si>
  <si>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</si>
  <si>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</si>
  <si>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</si>
  <si>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</si>
  <si>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</si>
  <si>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</si>
  <si>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</si>
  <si>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</si>
  <si>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</si>
  <si>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</si>
  <si>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</si>
  <si>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</si>
  <si>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</si>
  <si>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</si>
  <si>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</si>
  <si>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</si>
  <si>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 xml:space="preserve"> 1 - 3 2014</t>
  </si>
  <si>
    <t xml:space="preserve"> 1 - 3 2015</t>
  </si>
  <si>
    <t>non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</si>
</sst>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  <xf numFmtId="3" fontId="14" fillId="0" borderId="0" xfId="0" applyNumberFormat="1" applyFont="1" applyBorder="1" applyAlignment="1">
      <alignment horizontal="right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5" sqref="G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6.42578125" customWidth="1"/>
    <col min="7" max="7" width="13.7109375" customWidth="1"/>
    <col min="8" max="8" width="8.7109375" customWidth="1"/>
    <col min="9" max="9" width="6.855468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8</v>
      </c>
      <c r="J4" s="25"/>
    </row>
    <row r="5" spans="2:21">
      <c r="B5" s="10" t="s">
        <v>3</v>
      </c>
      <c r="C5" s="16"/>
      <c r="D5" s="8">
        <f>+'2014'!AP5</f>
        <v>1195.7739999999999</v>
      </c>
      <c r="E5" s="54">
        <f>+D5/$D$5</f>
        <v>1</v>
      </c>
      <c r="F5" s="83">
        <f>+D5/F4</f>
        <v>170.82485714285713</v>
      </c>
      <c r="G5" s="13">
        <f>+'2015'!AP5</f>
        <v>1262.20822</v>
      </c>
      <c r="H5" s="54">
        <f>+G5/$G$5</f>
        <v>1</v>
      </c>
      <c r="I5" s="83">
        <f>+G5/I4</f>
        <v>157.7760275</v>
      </c>
      <c r="J5" s="75">
        <f t="shared" ref="J5:J24" si="0">+G5/D5</f>
        <v>1.0555575050134893</v>
      </c>
      <c r="K5" s="76">
        <f>+G5-D5</f>
        <v>66.434220000000096</v>
      </c>
      <c r="L5" s="76">
        <f>+I5-F5</f>
        <v>-13.048829642857129</v>
      </c>
      <c r="M5" s="57"/>
    </row>
    <row r="6" spans="2:21">
      <c r="B6" s="7" t="s">
        <v>4</v>
      </c>
      <c r="C6" s="16"/>
      <c r="D6" s="11">
        <f>+'2014'!AP6</f>
        <v>757.40391588307989</v>
      </c>
      <c r="E6" s="55">
        <f>+D6/$D$5</f>
        <v>0.63340055552560937</v>
      </c>
      <c r="F6" s="67">
        <f>+D6/F4</f>
        <v>108.20055941186855</v>
      </c>
      <c r="G6" s="14">
        <f>+'2015'!AP6</f>
        <v>544.96648000000005</v>
      </c>
      <c r="H6" s="55">
        <f>+G6/$G$5</f>
        <v>0.43175640228361056</v>
      </c>
      <c r="I6" s="67">
        <f>+G6/I4</f>
        <v>68.120810000000006</v>
      </c>
      <c r="J6" s="77">
        <f t="shared" si="0"/>
        <v>0.71951896283056227</v>
      </c>
      <c r="K6" s="78">
        <f>+G6-D6</f>
        <v>-212.43743588307984</v>
      </c>
      <c r="L6" s="78">
        <f>+I6-F6</f>
        <v>-40.079749411868548</v>
      </c>
      <c r="M6" s="57"/>
    </row>
    <row r="7" spans="2:21">
      <c r="B7" s="10" t="s">
        <v>7</v>
      </c>
      <c r="C7" s="16"/>
      <c r="D7" s="8">
        <f>+D5-D6</f>
        <v>438.37008411692</v>
      </c>
      <c r="E7" s="56">
        <f>+D7/$D$5</f>
        <v>0.36659944447439069</v>
      </c>
      <c r="F7" s="85">
        <f>+F5-F6</f>
        <v>62.624297730988573</v>
      </c>
      <c r="G7" s="8">
        <f>+G5-G6</f>
        <v>717.24173999999994</v>
      </c>
      <c r="H7" s="56">
        <f>+G7/$G$5</f>
        <v>0.56824359771638944</v>
      </c>
      <c r="I7" s="85">
        <f>+I5-I6</f>
        <v>89.655217499999992</v>
      </c>
      <c r="J7" s="79">
        <f t="shared" si="0"/>
        <v>1.636155764243941</v>
      </c>
      <c r="K7" s="76">
        <f>+G7-D7</f>
        <v>278.87165588307994</v>
      </c>
      <c r="L7" s="76">
        <f>+I7-F7</f>
        <v>27.030919769011419</v>
      </c>
      <c r="M7" s="57"/>
    </row>
    <row r="8" spans="2:21">
      <c r="B8" s="7" t="s">
        <v>5</v>
      </c>
      <c r="C8" s="16"/>
      <c r="D8" s="11">
        <f>+'2014'!AP8</f>
        <v>1338.6192712759998</v>
      </c>
      <c r="E8" s="55">
        <f>+D8/$D$5</f>
        <v>1.1194584187948557</v>
      </c>
      <c r="F8" s="67">
        <f>+D8/F4</f>
        <v>191.23132446799997</v>
      </c>
      <c r="G8" s="14">
        <f>+'2015'!AP8</f>
        <v>866.58500000000004</v>
      </c>
      <c r="H8" s="55">
        <f>+G8/$G$5</f>
        <v>0.68656263385766891</v>
      </c>
      <c r="I8" s="67">
        <f>+G8/I4</f>
        <v>108.323125</v>
      </c>
      <c r="J8" s="77">
        <f t="shared" si="0"/>
        <v>0.6473722727553094</v>
      </c>
      <c r="K8" s="78">
        <f>+G8-D8</f>
        <v>-472.0342712759998</v>
      </c>
      <c r="L8" s="78">
        <f>+I8-F8</f>
        <v>-82.908199467999964</v>
      </c>
      <c r="M8" s="57"/>
    </row>
    <row r="9" spans="2:21">
      <c r="B9" s="18" t="s">
        <v>13</v>
      </c>
      <c r="C9" s="16"/>
      <c r="D9" s="15">
        <f>+D5-D6-D8</f>
        <v>-900.24918715907984</v>
      </c>
      <c r="E9" s="54">
        <f>+D9/$D$5</f>
        <v>-0.75285897432046522</v>
      </c>
      <c r="F9" s="15">
        <f>+F5-F6-F8</f>
        <v>-128.60702673701138</v>
      </c>
      <c r="G9" s="15">
        <f>+G5-G6-G8</f>
        <v>-149.3432600000001</v>
      </c>
      <c r="H9" s="54">
        <f>+G9/$G$5</f>
        <v>-0.11831903614127953</v>
      </c>
      <c r="I9" s="15">
        <f>+I5-I6-I8</f>
        <v>-18.667907500000013</v>
      </c>
      <c r="J9" s="79">
        <f t="shared" si="0"/>
        <v>0.16589102454097543</v>
      </c>
      <c r="K9" s="76">
        <f>+G9-D9</f>
        <v>750.90592715907974</v>
      </c>
      <c r="L9" s="76">
        <f>+I9-F9</f>
        <v>109.93911923701137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18</v>
      </c>
      <c r="E11" s="57"/>
      <c r="F11" s="67">
        <f>+D11/F4</f>
        <v>2.5714285714285716</v>
      </c>
      <c r="G11" s="28">
        <f>+'2015'!AP11</f>
        <v>18</v>
      </c>
      <c r="H11" s="57"/>
      <c r="I11" s="67">
        <f>+G11/I4</f>
        <v>2.25</v>
      </c>
      <c r="J11" s="77">
        <f t="shared" si="0"/>
        <v>1</v>
      </c>
      <c r="K11" s="78">
        <f t="shared" ref="K11:K16" si="1">+G11-D11</f>
        <v>0</v>
      </c>
      <c r="L11" s="78">
        <f>+I11-F11</f>
        <v>-0.32142857142857162</v>
      </c>
      <c r="M11" s="57"/>
    </row>
    <row r="12" spans="2:21">
      <c r="B12" s="17" t="s">
        <v>14</v>
      </c>
      <c r="C12" s="16"/>
      <c r="D12" s="32">
        <f>+'2014'!AP12</f>
        <v>759.04773518399998</v>
      </c>
      <c r="E12" s="57"/>
      <c r="F12" s="67">
        <f>+D12/F4</f>
        <v>108.43539074057142</v>
      </c>
      <c r="G12" s="14">
        <f>+'2015'!AP12</f>
        <v>662.85442</v>
      </c>
      <c r="H12" s="57"/>
      <c r="I12" s="67">
        <f>+G12/I4</f>
        <v>82.856802500000001</v>
      </c>
      <c r="J12" s="77">
        <f t="shared" si="0"/>
        <v>0.87327105961170959</v>
      </c>
      <c r="K12" s="78">
        <f t="shared" si="1"/>
        <v>-96.193315183999971</v>
      </c>
      <c r="L12" s="78">
        <f>+I12-F12</f>
        <v>-25.57858824057142</v>
      </c>
      <c r="M12" s="57"/>
    </row>
    <row r="13" spans="2:21">
      <c r="B13" s="18" t="s">
        <v>19</v>
      </c>
      <c r="C13" s="16"/>
      <c r="D13" s="33">
        <f>+D12/D5</f>
        <v>0.63477524614517467</v>
      </c>
      <c r="E13" s="57"/>
      <c r="F13" s="33"/>
      <c r="G13" s="33">
        <f>+G12/G5</f>
        <v>0.52515457394184928</v>
      </c>
      <c r="H13" s="57"/>
      <c r="I13" s="33"/>
      <c r="J13" s="75">
        <f t="shared" si="0"/>
        <v>0.82730789697767315</v>
      </c>
      <c r="K13" s="54">
        <f t="shared" si="1"/>
        <v>-0.10962067220332539</v>
      </c>
      <c r="L13" s="57"/>
      <c r="M13" s="57"/>
    </row>
    <row r="14" spans="2:21">
      <c r="B14" s="18" t="s">
        <v>15</v>
      </c>
      <c r="C14" s="16"/>
      <c r="D14" s="8">
        <f>+D5/D11</f>
        <v>66.431888888888878</v>
      </c>
      <c r="E14" s="57"/>
      <c r="F14" s="8"/>
      <c r="G14" s="8">
        <f>+G5/G11</f>
        <v>70.122678888888885</v>
      </c>
      <c r="H14" s="57"/>
      <c r="I14" s="8"/>
      <c r="J14" s="75">
        <f t="shared" si="0"/>
        <v>1.0555575050134893</v>
      </c>
      <c r="K14" s="76">
        <f t="shared" si="1"/>
        <v>3.6907900000000069</v>
      </c>
      <c r="L14" s="57"/>
      <c r="M14" s="57"/>
    </row>
    <row r="15" spans="2:21">
      <c r="B15" s="10" t="s">
        <v>33</v>
      </c>
      <c r="C15" s="16"/>
      <c r="D15" s="8">
        <f>+D12/D11</f>
        <v>42.169318621333332</v>
      </c>
      <c r="E15" s="57"/>
      <c r="F15" s="8"/>
      <c r="G15" s="8">
        <f>+G12/G11</f>
        <v>36.825245555555554</v>
      </c>
      <c r="H15" s="57"/>
      <c r="I15" s="8"/>
      <c r="J15" s="75">
        <f t="shared" si="0"/>
        <v>0.87327105961170959</v>
      </c>
      <c r="K15" s="76">
        <f t="shared" si="1"/>
        <v>-5.3440730657777777</v>
      </c>
      <c r="L15" s="57"/>
      <c r="M15" s="57"/>
    </row>
    <row r="16" spans="2:21">
      <c r="B16" s="18" t="s">
        <v>20</v>
      </c>
      <c r="C16" s="16"/>
      <c r="D16" s="33">
        <f>+D12/D7</f>
        <v>1.7315226624395983</v>
      </c>
      <c r="E16" s="57"/>
      <c r="F16" s="33"/>
      <c r="G16" s="33">
        <f>+G12/G7</f>
        <v>0.92417156313295434</v>
      </c>
      <c r="H16" s="57"/>
      <c r="I16" s="33"/>
      <c r="J16" s="75">
        <f t="shared" si="0"/>
        <v>0.53373344928148914</v>
      </c>
      <c r="K16" s="54">
        <f t="shared" si="1"/>
        <v>-0.80735109930664395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115897</v>
      </c>
      <c r="E18" s="58">
        <f>+'2014'!AQ18</f>
        <v>115897</v>
      </c>
      <c r="F18" s="67">
        <f>+D18/F4</f>
        <v>16556.714285714286</v>
      </c>
      <c r="G18" s="14">
        <f>+'2015'!AP18</f>
        <v>118635</v>
      </c>
      <c r="H18" s="67">
        <f>+'2015'!AQ18</f>
        <v>118635</v>
      </c>
      <c r="I18" s="67">
        <f>+G18/I4</f>
        <v>14829.375</v>
      </c>
      <c r="J18" s="77">
        <f t="shared" si="0"/>
        <v>1.0236244251361122</v>
      </c>
      <c r="K18" s="78">
        <f t="shared" ref="K18:K24" si="2">+G18-D18</f>
        <v>2738</v>
      </c>
      <c r="L18" s="78">
        <f>+I18-F18</f>
        <v>-1727.3392857142862</v>
      </c>
      <c r="M18" s="57"/>
    </row>
    <row r="19" spans="2:13">
      <c r="B19" s="17" t="s">
        <v>16</v>
      </c>
      <c r="C19" s="16"/>
      <c r="D19" s="11">
        <f>+'2014'!AP19</f>
        <v>11033.972</v>
      </c>
      <c r="E19" s="59">
        <f>+'2014'!AQ19</f>
        <v>11033.972</v>
      </c>
      <c r="F19" s="67">
        <f>+D19/F4</f>
        <v>1576.2817142857143</v>
      </c>
      <c r="G19" s="14">
        <f>+'2015'!AP19</f>
        <v>10802.63</v>
      </c>
      <c r="H19" s="67">
        <f>+'2015'!AQ19</f>
        <v>10802.630000000001</v>
      </c>
      <c r="I19" s="67">
        <f>+G19/I4</f>
        <v>1350.3287499999999</v>
      </c>
      <c r="J19" s="77">
        <f t="shared" si="0"/>
        <v>0.97903366077057286</v>
      </c>
      <c r="K19" s="78">
        <f t="shared" si="2"/>
        <v>-231.34200000000055</v>
      </c>
      <c r="L19" s="78">
        <f>+I19-F19</f>
        <v>-225.95296428571442</v>
      </c>
      <c r="M19" s="57"/>
    </row>
    <row r="20" spans="2:13">
      <c r="B20" s="17" t="s">
        <v>27</v>
      </c>
      <c r="C20" s="16"/>
      <c r="D20" s="11">
        <f>+'2014'!AP20</f>
        <v>404.68502190000004</v>
      </c>
      <c r="E20" s="59">
        <f>+'2014'!AQ20</f>
        <v>407.79100990000001</v>
      </c>
      <c r="F20" s="67">
        <f>+D20/F4</f>
        <v>57.812145985714288</v>
      </c>
      <c r="G20" s="14">
        <f>+'2015'!AP20</f>
        <v>325.01229999999998</v>
      </c>
      <c r="H20" s="67">
        <f>+'2015'!AQ20</f>
        <v>325.01301000000001</v>
      </c>
      <c r="I20" s="67">
        <f>+G20/I4</f>
        <v>40.626537499999998</v>
      </c>
      <c r="J20" s="77">
        <f t="shared" si="0"/>
        <v>0.80312411483396184</v>
      </c>
      <c r="K20" s="78">
        <f t="shared" si="2"/>
        <v>-79.672721900000056</v>
      </c>
      <c r="L20" s="78">
        <f>+I20-F20</f>
        <v>-17.18560848571429</v>
      </c>
      <c r="M20" s="57"/>
    </row>
    <row r="21" spans="2:13">
      <c r="B21" s="18" t="s">
        <v>18</v>
      </c>
      <c r="C21" s="16"/>
      <c r="D21" s="44">
        <f>+D20/D19*1000</f>
        <v>36.676277762894458</v>
      </c>
      <c r="E21" s="60">
        <f>+E20/E19*1000</f>
        <v>36.957770955010581</v>
      </c>
      <c r="F21" s="60"/>
      <c r="G21" s="44">
        <f>+G20/G19*1000</f>
        <v>30.086404884736403</v>
      </c>
      <c r="H21" s="74">
        <f>+H20/H19*1000</f>
        <v>30.086470609471949</v>
      </c>
      <c r="I21" s="74"/>
      <c r="J21" s="75">
        <f t="shared" si="0"/>
        <v>0.82032329123581194</v>
      </c>
      <c r="K21" s="76">
        <f t="shared" si="2"/>
        <v>-6.5898728781580544</v>
      </c>
      <c r="L21" s="81">
        <f>+H21/E21</f>
        <v>0.81407698116038441</v>
      </c>
      <c r="M21" s="82">
        <f>+H21-E21</f>
        <v>-6.8713003455386321</v>
      </c>
    </row>
    <row r="22" spans="2:13">
      <c r="B22" s="18" t="s">
        <v>21</v>
      </c>
      <c r="C22" s="16"/>
      <c r="D22" s="46">
        <f>+D19/D18</f>
        <v>9.5204983735558302E-2</v>
      </c>
      <c r="E22" s="46">
        <f>+E19/E18</f>
        <v>9.5204983735558302E-2</v>
      </c>
      <c r="F22" s="61"/>
      <c r="G22" s="53">
        <f>+G19/G18</f>
        <v>9.1057697981202848E-2</v>
      </c>
      <c r="H22" s="46">
        <f>+H19/H18</f>
        <v>9.1057697981202862E-2</v>
      </c>
      <c r="I22" s="61"/>
      <c r="J22" s="75">
        <f t="shared" si="0"/>
        <v>0.95643835446813408</v>
      </c>
      <c r="K22" s="76">
        <f t="shared" si="2"/>
        <v>-4.1472857543554537E-3</v>
      </c>
      <c r="L22" s="57"/>
      <c r="M22" s="57"/>
    </row>
    <row r="23" spans="2:13">
      <c r="B23" s="10" t="s">
        <v>28</v>
      </c>
      <c r="C23" s="10"/>
      <c r="D23" s="48">
        <f>+D20*1000/(D18*D21)*100</f>
        <v>9.5204983735558297</v>
      </c>
      <c r="E23" s="48">
        <f>+E20*1000/(E18*E21)*100</f>
        <v>9.5204983735558297</v>
      </c>
      <c r="F23" s="62"/>
      <c r="G23" s="48">
        <f>+G20/(G18*G21)*1000*100</f>
        <v>9.1057697981202832</v>
      </c>
      <c r="H23" s="48">
        <f>+H20*1000/(H18*H21)*100</f>
        <v>9.1057697981202868</v>
      </c>
      <c r="I23" s="62"/>
      <c r="J23" s="75">
        <f t="shared" si="0"/>
        <v>0.95643835446813397</v>
      </c>
      <c r="K23" s="76">
        <f t="shared" si="2"/>
        <v>-0.41472857543554653</v>
      </c>
      <c r="L23" s="57"/>
      <c r="M23" s="57"/>
    </row>
    <row r="24" spans="2:13">
      <c r="B24" s="18" t="s">
        <v>38</v>
      </c>
      <c r="C24" s="10"/>
      <c r="D24" s="48">
        <f>+D20/D18*1000</f>
        <v>3.4917644278971847</v>
      </c>
      <c r="E24" s="48">
        <f>+E20/E18*1000</f>
        <v>3.5185639826742712</v>
      </c>
      <c r="F24" s="62"/>
      <c r="G24" s="48">
        <f>+G20/G18*1000</f>
        <v>2.7395987693345134</v>
      </c>
      <c r="H24" s="48">
        <f>+H20/H18*1000</f>
        <v>2.7396047540776332</v>
      </c>
      <c r="I24" s="62"/>
      <c r="J24" s="75">
        <f t="shared" si="0"/>
        <v>0.784588658801464</v>
      </c>
      <c r="K24" s="76">
        <f t="shared" si="2"/>
        <v>-0.75216565856267126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3651.449262819358</v>
      </c>
      <c r="E26" s="63"/>
      <c r="F26" s="62"/>
      <c r="G26" s="21">
        <f>+G8/(1-G6/G5)</f>
        <v>1525.0237811434399</v>
      </c>
      <c r="H26" s="63"/>
      <c r="I26" s="63"/>
      <c r="J26" s="37">
        <f>+G26/D26</f>
        <v>0.41764890359340173</v>
      </c>
      <c r="K26" s="21">
        <f>+G26-D26</f>
        <v>-2126.425481675918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42" sqref="B4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56</v>
      </c>
      <c r="E3" s="23" t="s">
        <v>24</v>
      </c>
      <c r="F3" s="3" t="s">
        <v>37</v>
      </c>
      <c r="G3" s="4" t="s">
        <v>51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+'2014'!I4</f>
        <v>7</v>
      </c>
      <c r="G4" s="22" t="s">
        <v>25</v>
      </c>
      <c r="H4" s="3" t="s">
        <v>26</v>
      </c>
      <c r="I4" s="3">
        <f>+'2015'!I4</f>
        <v>7</v>
      </c>
      <c r="J4" s="25"/>
      <c r="M4" s="3"/>
    </row>
    <row r="5" spans="2:21">
      <c r="B5" s="10" t="s">
        <v>3</v>
      </c>
      <c r="C5" s="16"/>
      <c r="D5" s="8">
        <f>+'2014'!J5</f>
        <v>1.02</v>
      </c>
      <c r="E5" s="54">
        <f>+D5/$D$5</f>
        <v>1</v>
      </c>
      <c r="F5" s="83">
        <f>+D5/F4</f>
        <v>0.14571428571428571</v>
      </c>
      <c r="G5" s="13">
        <f>+'2015'!J5</f>
        <v>27.22522</v>
      </c>
      <c r="H5" s="54">
        <f>+G5/$G$5</f>
        <v>1</v>
      </c>
      <c r="I5" s="83">
        <f>+G5/I4</f>
        <v>3.8893171428571427</v>
      </c>
      <c r="J5" s="75">
        <f t="shared" ref="J5:J23" si="0">+G5/D5</f>
        <v>26.691392156862744</v>
      </c>
      <c r="K5" s="76">
        <f>+G5-D5</f>
        <v>26.205220000000001</v>
      </c>
      <c r="L5" s="76">
        <f>+I5-F5</f>
        <v>3.7436028571428568</v>
      </c>
      <c r="M5" s="76"/>
    </row>
    <row r="6" spans="2:21">
      <c r="B6" s="7" t="s">
        <v>4</v>
      </c>
      <c r="C6" s="16"/>
      <c r="D6" s="11">
        <f>+'2014'!J6</f>
        <v>204.09510900000001</v>
      </c>
      <c r="E6" s="55">
        <f>+D6/$D$5</f>
        <v>200.09324411764706</v>
      </c>
      <c r="F6" s="67">
        <f>+D6/F4</f>
        <v>29.156444142857143</v>
      </c>
      <c r="G6" s="14">
        <f>+'2015'!J6</f>
        <v>251.02418</v>
      </c>
      <c r="H6" s="55">
        <f>+G6/$G$5</f>
        <v>9.2202810482339537</v>
      </c>
      <c r="I6" s="67">
        <f>+G6/I4</f>
        <v>35.860597142857145</v>
      </c>
      <c r="J6" s="77">
        <f t="shared" si="0"/>
        <v>1.2299372641997022</v>
      </c>
      <c r="K6" s="78">
        <f>+G6-D6</f>
        <v>46.929070999999993</v>
      </c>
      <c r="L6" s="78">
        <f>+I6-F6</f>
        <v>6.7041530000000016</v>
      </c>
      <c r="M6" s="76"/>
    </row>
    <row r="7" spans="2:21">
      <c r="B7" s="10" t="s">
        <v>7</v>
      </c>
      <c r="C7" s="16"/>
      <c r="D7" s="9">
        <f>+'2014'!J7</f>
        <v>-203.075109</v>
      </c>
      <c r="E7" s="56">
        <f>+D7/$D$5</f>
        <v>-199.09324411764706</v>
      </c>
      <c r="F7" s="85">
        <f>+F5-F6</f>
        <v>-29.010729857142859</v>
      </c>
      <c r="G7" s="8">
        <f>+'2015'!J7</f>
        <v>-223.79895999999999</v>
      </c>
      <c r="H7" s="56">
        <f>+G7/$G$5</f>
        <v>-8.2202810482339537</v>
      </c>
      <c r="I7" s="85">
        <f>+I5-I6</f>
        <v>-31.971280000000004</v>
      </c>
      <c r="J7" s="79">
        <f t="shared" si="0"/>
        <v>1.1020501778974794</v>
      </c>
      <c r="K7" s="76">
        <f>+G7-D7</f>
        <v>-20.723850999999996</v>
      </c>
      <c r="L7" s="76">
        <f>+I7-F7</f>
        <v>-2.9605501428571444</v>
      </c>
      <c r="M7" s="57"/>
    </row>
    <row r="8" spans="2:21">
      <c r="B8" s="7" t="s">
        <v>5</v>
      </c>
      <c r="C8" s="16"/>
      <c r="D8" s="11">
        <f>+'2014'!J8</f>
        <v>457.79813619999999</v>
      </c>
      <c r="E8" s="55">
        <f>+D8/$D$5</f>
        <v>448.82170215686273</v>
      </c>
      <c r="F8" s="67">
        <f>+D8/F4</f>
        <v>65.399733742857137</v>
      </c>
      <c r="G8" s="14">
        <f>+'2015'!J8</f>
        <v>299.88400000000001</v>
      </c>
      <c r="H8" s="55">
        <f>+G8/$G$5</f>
        <v>11.014933947273889</v>
      </c>
      <c r="I8" s="67">
        <f>+G8/I4</f>
        <v>42.84057142857143</v>
      </c>
      <c r="J8" s="77">
        <f t="shared" si="0"/>
        <v>0.65505727587538398</v>
      </c>
      <c r="K8" s="78">
        <f>+G8-D8</f>
        <v>-157.91413619999997</v>
      </c>
      <c r="L8" s="78">
        <f>+I8-F8</f>
        <v>-22.559162314285707</v>
      </c>
      <c r="M8" s="57"/>
    </row>
    <row r="9" spans="2:21">
      <c r="B9" s="18" t="s">
        <v>13</v>
      </c>
      <c r="C9" s="16"/>
      <c r="D9" s="15">
        <f>+D5-D6-D8</f>
        <v>-660.87324519999993</v>
      </c>
      <c r="E9" s="54">
        <f>+D9/$D$5</f>
        <v>-647.9149462745097</v>
      </c>
      <c r="F9" s="15">
        <f>+F5-F6-F8</f>
        <v>-94.4104636</v>
      </c>
      <c r="G9" s="15">
        <f>+G5-G6-G8</f>
        <v>-523.68295999999998</v>
      </c>
      <c r="H9" s="54">
        <f>+G9/$G$5</f>
        <v>-19.235214995507842</v>
      </c>
      <c r="I9" s="15">
        <f>+I5-I6-I8</f>
        <v>-74.81185142857143</v>
      </c>
      <c r="J9" s="79">
        <f t="shared" si="0"/>
        <v>0.79241059280818349</v>
      </c>
      <c r="K9" s="76">
        <f>+G9-D9</f>
        <v>137.19028519999995</v>
      </c>
      <c r="L9" s="76">
        <f>+I9-F9</f>
        <v>19.59861217142857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+'2014'!J11</f>
        <v>6</v>
      </c>
      <c r="E11" s="87"/>
      <c r="F11" s="67">
        <f>+D11/F4</f>
        <v>0.8571428571428571</v>
      </c>
      <c r="G11" s="14">
        <f>+'2015'!J11</f>
        <v>6</v>
      </c>
      <c r="H11" s="87"/>
      <c r="I11" s="67">
        <f>+G11/I4</f>
        <v>0.8571428571428571</v>
      </c>
      <c r="J11" s="77">
        <f t="shared" si="0"/>
        <v>1</v>
      </c>
      <c r="K11" s="78">
        <f t="shared" ref="K11:K16" si="1">+G11-D11</f>
        <v>0</v>
      </c>
      <c r="L11" s="78">
        <f>+I11-F11</f>
        <v>0</v>
      </c>
      <c r="M11" s="57"/>
    </row>
    <row r="12" spans="2:21">
      <c r="B12" s="17" t="s">
        <v>14</v>
      </c>
      <c r="C12" s="16"/>
      <c r="D12" s="11">
        <f>+'2014'!J12</f>
        <v>265.24155000000002</v>
      </c>
      <c r="E12" s="87"/>
      <c r="F12" s="67">
        <f>+D12/F4</f>
        <v>37.891650000000006</v>
      </c>
      <c r="G12" s="14">
        <f>+'2015'!J12</f>
        <v>211.773</v>
      </c>
      <c r="H12" s="87"/>
      <c r="I12" s="67">
        <f>+G12/I4</f>
        <v>30.253285714285713</v>
      </c>
      <c r="J12" s="77">
        <f t="shared" si="0"/>
        <v>0.79841563284485395</v>
      </c>
      <c r="K12" s="78">
        <f t="shared" si="1"/>
        <v>-53.468550000000022</v>
      </c>
      <c r="L12" s="78">
        <f>+I12-F12</f>
        <v>-7.6383642857142924</v>
      </c>
      <c r="M12" s="57"/>
    </row>
    <row r="13" spans="2:21">
      <c r="B13" s="18" t="s">
        <v>19</v>
      </c>
      <c r="C13" s="16"/>
      <c r="D13" s="33">
        <f>+D12/D5</f>
        <v>260.04073529411767</v>
      </c>
      <c r="E13" s="57"/>
      <c r="F13" s="33"/>
      <c r="G13" s="33">
        <f>+G12/G5</f>
        <v>7.7785597324833367</v>
      </c>
      <c r="H13" s="57"/>
      <c r="I13" s="33"/>
      <c r="J13" s="75">
        <f t="shared" si="0"/>
        <v>2.9912850860406306E-2</v>
      </c>
      <c r="K13" s="54">
        <f t="shared" si="1"/>
        <v>-252.26217556163434</v>
      </c>
      <c r="L13" s="57"/>
      <c r="M13" s="57"/>
    </row>
    <row r="14" spans="2:21">
      <c r="B14" s="18" t="s">
        <v>15</v>
      </c>
      <c r="C14" s="16"/>
      <c r="D14" s="8">
        <f>+D5/D11</f>
        <v>0.17</v>
      </c>
      <c r="E14" s="57"/>
      <c r="F14" s="8"/>
      <c r="G14" s="8">
        <f>+G5/G11</f>
        <v>4.537536666666667</v>
      </c>
      <c r="H14" s="57"/>
      <c r="I14" s="8"/>
      <c r="J14" s="75">
        <f t="shared" si="0"/>
        <v>26.691392156862744</v>
      </c>
      <c r="K14" s="76">
        <f t="shared" si="1"/>
        <v>4.3675366666666671</v>
      </c>
      <c r="L14" s="57"/>
      <c r="M14" s="57"/>
    </row>
    <row r="15" spans="2:21">
      <c r="B15" s="10" t="s">
        <v>33</v>
      </c>
      <c r="C15" s="16"/>
      <c r="D15" s="8">
        <f>+D12/D11</f>
        <v>44.206925000000005</v>
      </c>
      <c r="E15" s="57"/>
      <c r="F15" s="8"/>
      <c r="G15" s="8">
        <f>+G12/G11</f>
        <v>35.295499999999997</v>
      </c>
      <c r="H15" s="57"/>
      <c r="I15" s="8"/>
      <c r="J15" s="75">
        <f t="shared" si="0"/>
        <v>0.79841563284485384</v>
      </c>
      <c r="K15" s="76">
        <f t="shared" si="1"/>
        <v>-8.9114250000000084</v>
      </c>
      <c r="L15" s="57"/>
      <c r="M15" s="57"/>
    </row>
    <row r="16" spans="2:21">
      <c r="B16" s="18" t="s">
        <v>20</v>
      </c>
      <c r="C16" s="16"/>
      <c r="D16" s="33">
        <f>+D12/D7</f>
        <v>-1.3061253607402965</v>
      </c>
      <c r="E16" s="57"/>
      <c r="F16" s="33"/>
      <c r="G16" s="33">
        <f>+G12/G7</f>
        <v>-0.94626445091612577</v>
      </c>
      <c r="H16" s="57"/>
      <c r="I16" s="33"/>
      <c r="J16" s="75">
        <f t="shared" si="0"/>
        <v>0.72448210513253808</v>
      </c>
      <c r="K16" s="54">
        <f t="shared" si="1"/>
        <v>0.35986090982417074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+'2014'!J18</f>
        <v>41306</v>
      </c>
      <c r="E18" s="58">
        <f>+'2014'!K18</f>
        <v>41306</v>
      </c>
      <c r="F18" s="67">
        <f>+D18/F4</f>
        <v>5900.8571428571431</v>
      </c>
      <c r="G18" s="14">
        <f>+'2015'!J18</f>
        <v>41920</v>
      </c>
      <c r="H18" s="67">
        <f>+'2015'!K18</f>
        <v>41920</v>
      </c>
      <c r="I18" s="67">
        <f>+G18/I4</f>
        <v>5988.5714285714284</v>
      </c>
      <c r="J18" s="77">
        <f t="shared" si="0"/>
        <v>1.014864668571152</v>
      </c>
      <c r="K18" s="78">
        <f t="shared" ref="K18:K23" si="2">+G18-D18</f>
        <v>614</v>
      </c>
      <c r="L18" s="78">
        <f>+I18-F18</f>
        <v>87.714285714285325</v>
      </c>
      <c r="M18" s="84"/>
    </row>
    <row r="19" spans="2:13">
      <c r="B19" s="17" t="s">
        <v>16</v>
      </c>
      <c r="C19" s="16"/>
      <c r="D19" s="11">
        <f>+'2014'!J19</f>
        <v>3939.11</v>
      </c>
      <c r="E19" s="59">
        <f>+'2014'!K19</f>
        <v>3939.11</v>
      </c>
      <c r="F19" s="67">
        <f>+D19/F4</f>
        <v>562.73</v>
      </c>
      <c r="G19" s="14">
        <f>+'2015'!J19</f>
        <v>3886.04</v>
      </c>
      <c r="H19" s="67">
        <f>+'2015'!K19</f>
        <v>3886.04</v>
      </c>
      <c r="I19" s="67">
        <f>+G19/I4</f>
        <v>555.14857142857147</v>
      </c>
      <c r="J19" s="77">
        <f t="shared" si="0"/>
        <v>0.9865274135528076</v>
      </c>
      <c r="K19" s="78">
        <f t="shared" si="2"/>
        <v>-53.070000000000164</v>
      </c>
      <c r="L19" s="78">
        <f>+I19-F19</f>
        <v>-7.5814285714285461</v>
      </c>
      <c r="M19" s="84"/>
    </row>
    <row r="20" spans="2:13">
      <c r="B20" s="17" t="s">
        <v>27</v>
      </c>
      <c r="C20" s="16"/>
      <c r="D20" s="11">
        <f>+'2014'!J20</f>
        <v>144.39164199999999</v>
      </c>
      <c r="E20" s="59">
        <f>+'2014'!K20</f>
        <v>144.39162999999999</v>
      </c>
      <c r="F20" s="67">
        <f>+D20/F4</f>
        <v>20.627377428571428</v>
      </c>
      <c r="G20" s="14">
        <f>+'2015'!J20</f>
        <v>118.377</v>
      </c>
      <c r="H20" s="67">
        <f>+'2015'!K20</f>
        <v>118.377</v>
      </c>
      <c r="I20" s="67">
        <f>+G20/I4</f>
        <v>16.910999999999998</v>
      </c>
      <c r="J20" s="77">
        <f t="shared" si="0"/>
        <v>0.81983277120707587</v>
      </c>
      <c r="K20" s="78">
        <f t="shared" si="2"/>
        <v>-26.014641999999995</v>
      </c>
      <c r="L20" s="78">
        <f>+I20-F20</f>
        <v>-3.7163774285714304</v>
      </c>
      <c r="M20" s="57"/>
    </row>
    <row r="21" spans="2:13">
      <c r="B21" s="18" t="s">
        <v>18</v>
      </c>
      <c r="C21" s="16"/>
      <c r="D21" s="44">
        <f>+D20/D19*1000</f>
        <v>36.655905014076779</v>
      </c>
      <c r="E21" s="60">
        <f>+E20/E19*1000</f>
        <v>36.655901967703358</v>
      </c>
      <c r="F21" s="60"/>
      <c r="G21" s="44">
        <f>+G20/G19*1000</f>
        <v>30.462115675597779</v>
      </c>
      <c r="H21" s="74">
        <f>+H20/H19*1000</f>
        <v>30.462115675597779</v>
      </c>
      <c r="I21" s="60"/>
      <c r="J21" s="75">
        <f t="shared" si="0"/>
        <v>0.83102887962797722</v>
      </c>
      <c r="K21" s="76">
        <f t="shared" si="2"/>
        <v>-6.1937893384790002</v>
      </c>
      <c r="L21" s="81">
        <f>+H21/E21</f>
        <v>0.83102894869255228</v>
      </c>
      <c r="M21" s="82">
        <f>+H21-E21</f>
        <v>-6.1937862921055782</v>
      </c>
    </row>
    <row r="22" spans="2:13">
      <c r="B22" s="18" t="s">
        <v>21</v>
      </c>
      <c r="C22" s="16"/>
      <c r="D22" s="46">
        <f>+D19/D18</f>
        <v>9.5364111751319425E-2</v>
      </c>
      <c r="E22" s="46">
        <f>+E19/E18</f>
        <v>9.5364111751319425E-2</v>
      </c>
      <c r="F22" s="61"/>
      <c r="G22" s="53">
        <f>+G19/G18</f>
        <v>9.2701335877862598E-2</v>
      </c>
      <c r="H22" s="46">
        <f>+H19/H18</f>
        <v>9.2701335877862598E-2</v>
      </c>
      <c r="I22" s="61"/>
      <c r="J22" s="75">
        <f t="shared" si="0"/>
        <v>0.9720777992417049</v>
      </c>
      <c r="K22" s="76">
        <f t="shared" si="2"/>
        <v>-2.6627758734568269E-3</v>
      </c>
      <c r="L22" s="57"/>
      <c r="M22" s="57"/>
    </row>
    <row r="23" spans="2:13">
      <c r="B23" s="10" t="s">
        <v>28</v>
      </c>
      <c r="C23" s="10"/>
      <c r="D23" s="48">
        <f>+D20*1000/(D18*D21)*100</f>
        <v>9.536411175131942</v>
      </c>
      <c r="E23" s="48">
        <f>+E20*1000/(E18*E21)*100</f>
        <v>9.5364111751319438</v>
      </c>
      <c r="F23" s="62"/>
      <c r="G23" s="48">
        <f>+G20/(G18*G21)*1000*100</f>
        <v>9.2701335877862601</v>
      </c>
      <c r="H23" s="48">
        <f>+H20*1000/(H18*H21)*100</f>
        <v>9.2701335877862601</v>
      </c>
      <c r="I23" s="62"/>
      <c r="J23" s="75">
        <f t="shared" si="0"/>
        <v>0.97207779924170501</v>
      </c>
      <c r="K23" s="76">
        <f t="shared" si="2"/>
        <v>-0.26627758734568197</v>
      </c>
      <c r="L23" s="57"/>
      <c r="M23" s="57"/>
    </row>
    <row r="24" spans="2:13">
      <c r="B24" s="18" t="s">
        <v>38</v>
      </c>
      <c r="C24" s="10"/>
      <c r="D24" s="48">
        <f>+D20/D18*1000</f>
        <v>3.4956578221081682</v>
      </c>
      <c r="E24" s="48">
        <f>+E20/E18*1000</f>
        <v>3.4956575315934728</v>
      </c>
      <c r="F24" s="62"/>
      <c r="G24" s="48">
        <f>+G20/G18*1000</f>
        <v>2.8238788167938931</v>
      </c>
      <c r="H24" s="48">
        <f>+H20/H18*1000</f>
        <v>2.8238788167938931</v>
      </c>
      <c r="I24" s="62"/>
      <c r="J24" s="75">
        <f t="shared" ref="J24" si="3">+G24/D24</f>
        <v>0.80782472441506381</v>
      </c>
      <c r="K24" s="76">
        <f t="shared" ref="K24" si="4">+G24-D24</f>
        <v>-0.67177900531427515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-2.2994157246716043</v>
      </c>
      <c r="E26" s="57"/>
      <c r="F26" s="63"/>
      <c r="G26" s="21">
        <f>+G8/(1-G6/G5)</f>
        <v>-36.480991129181298</v>
      </c>
      <c r="H26" s="57"/>
      <c r="I26" s="63"/>
      <c r="J26" s="37">
        <f>+G26/D26</f>
        <v>15.865330804585764</v>
      </c>
      <c r="K26" s="21">
        <f>+G26-D26</f>
        <v>-34.181575404509694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18" sqref="A1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7</v>
      </c>
      <c r="M4" s="89"/>
      <c r="N4" s="34" t="s">
        <v>26</v>
      </c>
      <c r="O4" s="3">
        <v>0</v>
      </c>
      <c r="P4" s="89"/>
      <c r="Q4" s="34" t="s">
        <v>26</v>
      </c>
      <c r="R4" s="3">
        <v>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3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438.94200000000001</v>
      </c>
      <c r="H5" s="64">
        <f>+G5/G5</f>
        <v>1</v>
      </c>
      <c r="I5" s="83">
        <f>+G5/I4</f>
        <v>62.706000000000003</v>
      </c>
      <c r="J5" s="90">
        <v>1.02</v>
      </c>
      <c r="K5" s="64">
        <f>+J5/J5</f>
        <v>1</v>
      </c>
      <c r="L5" s="83">
        <f>+J5/L4</f>
        <v>0.14571428571428571</v>
      </c>
      <c r="M5" s="90">
        <v>0</v>
      </c>
      <c r="N5" s="64" t="e">
        <f>+M5/M5</f>
        <v>#DIV/0!</v>
      </c>
      <c r="O5" s="83" t="e">
        <f>+M5/O4</f>
        <v>#DIV/0!</v>
      </c>
      <c r="P5" s="90">
        <v>0</v>
      </c>
      <c r="Q5" s="64" t="e">
        <f>+P5/P5</f>
        <v>#DIV/0!</v>
      </c>
      <c r="R5" s="83" t="e">
        <f>+P5/R4</f>
        <v>#DIV/0!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1195.7739999999999</v>
      </c>
      <c r="AQ5" s="64">
        <f>+AP5/$AP$5</f>
        <v>1</v>
      </c>
      <c r="AR5" s="83">
        <f>+AP5/AR4</f>
        <v>170.82485714285713</v>
      </c>
      <c r="AS5" s="30">
        <f>+AP5/$AS$4</f>
        <v>398.5913333333333</v>
      </c>
      <c r="AT5" s="57"/>
      <c r="AU5" s="83">
        <f>+AS5/AU4</f>
        <v>56.941619047619042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f>(6.21226+157.96971+13.4065+183.831)*0.747164</f>
        <v>270.03961688307999</v>
      </c>
      <c r="H6" s="65">
        <f>+G6/G5</f>
        <v>0.61520569205744724</v>
      </c>
      <c r="I6" s="84">
        <f>+G6/I4</f>
        <v>38.577088126154287</v>
      </c>
      <c r="J6" s="91">
        <v>204.09510900000001</v>
      </c>
      <c r="K6" s="65">
        <f>+J6/J5</f>
        <v>200.09324411764706</v>
      </c>
      <c r="L6" s="84">
        <f>+J6/L4</f>
        <v>29.156444142857143</v>
      </c>
      <c r="M6" s="91">
        <v>0</v>
      </c>
      <c r="N6" s="65" t="e">
        <f>+M6/M5</f>
        <v>#DIV/0!</v>
      </c>
      <c r="O6" s="84" t="e">
        <f>+M6/O4</f>
        <v>#DIV/0!</v>
      </c>
      <c r="P6" s="91">
        <v>0</v>
      </c>
      <c r="Q6" s="65" t="e">
        <f>+P6/P5</f>
        <v>#DIV/0!</v>
      </c>
      <c r="R6" s="84" t="e">
        <f>+P6/R4</f>
        <v>#DIV/0!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757.40391588307989</v>
      </c>
      <c r="AQ6" s="65">
        <f>+AP6/$AP$5</f>
        <v>0.63340055552560937</v>
      </c>
      <c r="AR6" s="84">
        <f>+AP6/AR4</f>
        <v>108.20055941186855</v>
      </c>
      <c r="AS6" s="14">
        <f t="shared" ref="AS6:AS9" si="0">+AP6/$AS$4</f>
        <v>252.46797196102662</v>
      </c>
      <c r="AT6" s="57"/>
      <c r="AU6" s="84">
        <f>+AS6/AU4</f>
        <v>36.06685313728952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168.90238311692002</v>
      </c>
      <c r="H7" s="65">
        <f>+G7/G5</f>
        <v>0.38479430794255282</v>
      </c>
      <c r="I7" s="85">
        <f>+I5-I6</f>
        <v>24.128911873845716</v>
      </c>
      <c r="J7" s="36">
        <f>+J5-J6</f>
        <v>-203.075109</v>
      </c>
      <c r="K7" s="65">
        <f>+J7/J5</f>
        <v>-199.09324411764706</v>
      </c>
      <c r="L7" s="85">
        <f>+L5-L6</f>
        <v>-29.010729857142859</v>
      </c>
      <c r="M7" s="36">
        <f>+M5-M6</f>
        <v>0</v>
      </c>
      <c r="N7" s="65" t="e">
        <f>+M7/M5</f>
        <v>#DIV/0!</v>
      </c>
      <c r="O7" s="85" t="e">
        <f>+O5-O6</f>
        <v>#DIV/0!</v>
      </c>
      <c r="P7" s="36">
        <f>+P5-P6</f>
        <v>0</v>
      </c>
      <c r="Q7" s="65" t="e">
        <f>+P7/P5</f>
        <v>#DIV/0!</v>
      </c>
      <c r="R7" s="85" t="e">
        <f>+R5-R6</f>
        <v>#DIV/0!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438.37008411692005</v>
      </c>
      <c r="AQ7" s="65">
        <f>+AP7/$AP$5</f>
        <v>0.36659944447439075</v>
      </c>
      <c r="AR7" s="85">
        <f>+AR5-AR6</f>
        <v>62.624297730988573</v>
      </c>
      <c r="AS7" s="13">
        <f t="shared" si="0"/>
        <v>146.12336137230668</v>
      </c>
      <c r="AT7" s="57"/>
      <c r="AU7" s="85">
        <f>+AU5-AU6</f>
        <v>20.874765910329522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f>1350.052*0.324713</f>
        <v>438.37943507599994</v>
      </c>
      <c r="H8" s="65">
        <f>+G8/G5</f>
        <v>0.99871836159674843</v>
      </c>
      <c r="I8" s="84">
        <f>+G8/I4</f>
        <v>62.625633582285708</v>
      </c>
      <c r="J8" s="91">
        <v>457.79813619999999</v>
      </c>
      <c r="K8" s="65">
        <f>+J8/J5</f>
        <v>448.82170215686273</v>
      </c>
      <c r="L8" s="84">
        <f>+J8/L4</f>
        <v>65.399733742857137</v>
      </c>
      <c r="M8" s="91">
        <v>0</v>
      </c>
      <c r="N8" s="65" t="e">
        <f>+M8/M5</f>
        <v>#DIV/0!</v>
      </c>
      <c r="O8" s="84" t="e">
        <f>+M8/O4</f>
        <v>#DIV/0!</v>
      </c>
      <c r="P8" s="91">
        <v>0</v>
      </c>
      <c r="Q8" s="65" t="e">
        <f>+P8/P5</f>
        <v>#DIV/0!</v>
      </c>
      <c r="R8" s="84" t="e">
        <f>+P8/R4</f>
        <v>#DIV/0!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1338.6192712759998</v>
      </c>
      <c r="AQ8" s="65">
        <f>+AP8/$AP$5</f>
        <v>1.1194584187948557</v>
      </c>
      <c r="AR8" s="84">
        <f>+AP8/AR4</f>
        <v>191.23132446799997</v>
      </c>
      <c r="AS8" s="14">
        <f t="shared" si="0"/>
        <v>446.20642375866663</v>
      </c>
      <c r="AT8" s="57"/>
      <c r="AU8" s="84">
        <f>+AS8/AU4</f>
        <v>63.743774822666659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-269.47705195907992</v>
      </c>
      <c r="H9" s="64">
        <f>+G9/G5</f>
        <v>-0.61392405365419556</v>
      </c>
      <c r="I9" s="15">
        <f>+I5-I6-I8</f>
        <v>-38.496721708439992</v>
      </c>
      <c r="J9" s="92">
        <f>+J5-J6-J8</f>
        <v>-660.87324519999993</v>
      </c>
      <c r="K9" s="64">
        <f>+J9/J5</f>
        <v>-647.9149462745097</v>
      </c>
      <c r="L9" s="15">
        <f>+L5-L6-L8</f>
        <v>-94.4104636</v>
      </c>
      <c r="M9" s="92">
        <f>+M5-M6-M8</f>
        <v>0</v>
      </c>
      <c r="N9" s="64" t="e">
        <f>+M9/M5</f>
        <v>#DIV/0!</v>
      </c>
      <c r="O9" s="15" t="e">
        <f>+O5-O6-O8</f>
        <v>#DIV/0!</v>
      </c>
      <c r="P9" s="92">
        <f>+P5-P6-P8</f>
        <v>0</v>
      </c>
      <c r="Q9" s="64" t="e">
        <f>+P9/P5</f>
        <v>#DIV/0!</v>
      </c>
      <c r="R9" s="15" t="e">
        <f>+R5-R6-R8</f>
        <v>#DIV/0!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-900.24918715907984</v>
      </c>
      <c r="AQ9" s="64">
        <f>+AP9/$AP$5</f>
        <v>-0.75285897432046522</v>
      </c>
      <c r="AR9" s="15">
        <f>+AR5-AR6-AR8</f>
        <v>-128.60702673701138</v>
      </c>
      <c r="AS9" s="29">
        <f t="shared" si="0"/>
        <v>-300.08306238635993</v>
      </c>
      <c r="AT9" s="57"/>
      <c r="AU9" s="15">
        <f>+AU5-AU6-AU8</f>
        <v>-42.869008912337137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0.8571428571428571</v>
      </c>
      <c r="M11" s="93">
        <v>0</v>
      </c>
      <c r="N11" s="72"/>
      <c r="O11" s="84" t="e">
        <f>+M11/O4</f>
        <v>#DIV/0!</v>
      </c>
      <c r="P11" s="93">
        <v>0</v>
      </c>
      <c r="Q11" s="72"/>
      <c r="R11" s="84" t="e">
        <f>+P11/R4</f>
        <v>#DIV/0!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18</v>
      </c>
      <c r="AQ11" s="57"/>
      <c r="AR11" s="84">
        <f>+AP11/AR4</f>
        <v>2.5714285714285716</v>
      </c>
      <c r="AS11" s="28">
        <f>+AP11/AS4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f>1071.889*0.234656</f>
        <v>251.52518518399998</v>
      </c>
      <c r="H12" s="72"/>
      <c r="I12" s="84">
        <f>+G12/I4</f>
        <v>35.932169311999999</v>
      </c>
      <c r="J12" s="93">
        <v>265.24155000000002</v>
      </c>
      <c r="K12" s="72"/>
      <c r="L12" s="84">
        <f>+J12/L4</f>
        <v>37.891650000000006</v>
      </c>
      <c r="M12" s="93">
        <v>0</v>
      </c>
      <c r="N12" s="72"/>
      <c r="O12" s="84" t="e">
        <f>+M12/O4</f>
        <v>#DIV/0!</v>
      </c>
      <c r="P12" s="93">
        <v>0</v>
      </c>
      <c r="Q12" s="72"/>
      <c r="R12" s="84" t="e">
        <f>+P12/R4</f>
        <v>#DIV/0!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759.04773518399998</v>
      </c>
      <c r="AQ12" s="57"/>
      <c r="AR12" s="84">
        <f>+AP12/AR4</f>
        <v>108.43539074057142</v>
      </c>
      <c r="AS12" s="14">
        <f t="shared" ref="AS12" si="1">+AP12/$AS$4</f>
        <v>253.01591172799999</v>
      </c>
      <c r="AT12" s="57"/>
      <c r="AU12" s="84">
        <f>+AS12/AU4</f>
        <v>36.145130246857143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>
        <f>+G12/G5</f>
        <v>0.57302601524574992</v>
      </c>
      <c r="H13" s="72"/>
      <c r="I13" s="33"/>
      <c r="J13" s="35">
        <f>+J12/J5</f>
        <v>260.04073529411767</v>
      </c>
      <c r="K13" s="72"/>
      <c r="L13" s="33"/>
      <c r="M13" s="35" t="e">
        <f>+M12/M5</f>
        <v>#DIV/0!</v>
      </c>
      <c r="N13" s="72"/>
      <c r="O13" s="33"/>
      <c r="P13" s="35" t="e">
        <f>+P12/P5</f>
        <v>#DIV/0!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0.63477524614517467</v>
      </c>
      <c r="AQ13" s="57"/>
      <c r="AR13" s="33"/>
      <c r="AS13" s="35">
        <f>+AS12/AS5</f>
        <v>0.63477524614517467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>
        <f>+G5/G11</f>
        <v>73.156999999999996</v>
      </c>
      <c r="H14" s="72"/>
      <c r="I14" s="8"/>
      <c r="J14" s="36">
        <f>+J5/J11</f>
        <v>0.17</v>
      </c>
      <c r="K14" s="72"/>
      <c r="L14" s="8"/>
      <c r="M14" s="36" t="e">
        <f>+M5/M11</f>
        <v>#DIV/0!</v>
      </c>
      <c r="N14" s="72"/>
      <c r="O14" s="8"/>
      <c r="P14" s="36" t="e">
        <f>+P5/P11</f>
        <v>#DIV/0!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66.431888888888878</v>
      </c>
      <c r="AQ14" s="57"/>
      <c r="AR14" s="8"/>
      <c r="AS14" s="36">
        <f>+AS5/AS11</f>
        <v>66.431888888888878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>
        <f>+G12/G11</f>
        <v>41.92086419733333</v>
      </c>
      <c r="H15" s="72"/>
      <c r="I15" s="8"/>
      <c r="J15" s="36">
        <f>+J12/J11</f>
        <v>44.206925000000005</v>
      </c>
      <c r="K15" s="72"/>
      <c r="L15" s="8"/>
      <c r="M15" s="36" t="e">
        <f>+M12/M11</f>
        <v>#DIV/0!</v>
      </c>
      <c r="N15" s="72"/>
      <c r="O15" s="8"/>
      <c r="P15" s="36" t="e">
        <f>+P12/P11</f>
        <v>#DIV/0!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42.169318621333332</v>
      </c>
      <c r="AQ15" s="57"/>
      <c r="AR15" s="8"/>
      <c r="AS15" s="36">
        <f>+AS12/AS11</f>
        <v>42.169318621333332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>
        <f>+G12/G7</f>
        <v>1.4891748745184112</v>
      </c>
      <c r="H16" s="72"/>
      <c r="I16" s="33"/>
      <c r="J16" s="35">
        <f>+J12/J7</f>
        <v>-1.3061253607402965</v>
      </c>
      <c r="K16" s="72"/>
      <c r="L16" s="33"/>
      <c r="M16" s="35" t="e">
        <f>+M12/M7</f>
        <v>#DIV/0!</v>
      </c>
      <c r="N16" s="72"/>
      <c r="O16" s="33"/>
      <c r="P16" s="35" t="e">
        <f>+P12/P7</f>
        <v>#DIV/0!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1.7315226624395981</v>
      </c>
      <c r="AQ16" s="57"/>
      <c r="AR16" s="33"/>
      <c r="AS16" s="35">
        <f>+AS12/AS7</f>
        <v>1.7315226624395983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38578</v>
      </c>
      <c r="E18" s="58">
        <v>38578</v>
      </c>
      <c r="F18" s="67">
        <f>+D18/F4</f>
        <v>5511.1428571428569</v>
      </c>
      <c r="G18" s="91">
        <v>36013</v>
      </c>
      <c r="H18" s="58">
        <v>36013</v>
      </c>
      <c r="I18" s="67">
        <f>+G18/I4</f>
        <v>5144.7142857142853</v>
      </c>
      <c r="J18" s="91">
        <v>41306</v>
      </c>
      <c r="K18" s="58">
        <v>41306</v>
      </c>
      <c r="L18" s="67">
        <f>+J18/L4</f>
        <v>5900.8571428571431</v>
      </c>
      <c r="M18" s="91">
        <v>0</v>
      </c>
      <c r="N18" s="58">
        <v>0</v>
      </c>
      <c r="O18" s="67" t="e">
        <f>+M18/O4</f>
        <v>#DIV/0!</v>
      </c>
      <c r="P18" s="91">
        <v>0</v>
      </c>
      <c r="Q18" s="58">
        <v>0</v>
      </c>
      <c r="R18" s="67" t="e">
        <f>+P18/R4</f>
        <v>#DIV/0!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115897</v>
      </c>
      <c r="AQ18" s="67">
        <f>+W18+AC18+AF18+AI18+AL18+Z18+T18+Q18+N18+K18+H18+E18</f>
        <v>115897</v>
      </c>
      <c r="AR18" s="67">
        <f>+AP18/AR4</f>
        <v>16556.714285714286</v>
      </c>
      <c r="AS18" s="14">
        <f t="shared" ref="AS18:AT20" si="2">+AP18/$AS$4</f>
        <v>38632.333333333336</v>
      </c>
      <c r="AT18" s="67">
        <f t="shared" si="2"/>
        <v>38632.333333333336</v>
      </c>
      <c r="AU18" s="67">
        <f>+AS18/AU4</f>
        <v>5518.9047619047624</v>
      </c>
    </row>
    <row r="19" spans="2:47">
      <c r="B19" s="17" t="s">
        <v>32</v>
      </c>
      <c r="C19" s="16"/>
      <c r="D19" s="91">
        <v>3537.44</v>
      </c>
      <c r="E19" s="58">
        <v>3537.44</v>
      </c>
      <c r="F19" s="67">
        <f>+D19/F4</f>
        <v>505.34857142857146</v>
      </c>
      <c r="G19" s="91">
        <v>3557.422</v>
      </c>
      <c r="H19" s="58">
        <v>3557.422</v>
      </c>
      <c r="I19" s="67">
        <f>+G19/I4</f>
        <v>508.20314285714284</v>
      </c>
      <c r="J19" s="91">
        <v>3939.11</v>
      </c>
      <c r="K19" s="58">
        <v>3939.11</v>
      </c>
      <c r="L19" s="67">
        <f>+J19/L4</f>
        <v>562.73</v>
      </c>
      <c r="M19" s="91">
        <v>0</v>
      </c>
      <c r="N19" s="58">
        <v>0</v>
      </c>
      <c r="O19" s="67" t="e">
        <f>+M19/O4</f>
        <v>#DIV/0!</v>
      </c>
      <c r="P19" s="91">
        <v>0</v>
      </c>
      <c r="Q19" s="58">
        <v>0</v>
      </c>
      <c r="R19" s="67" t="e">
        <f>+P19/R4</f>
        <v>#DIV/0!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11033.972</v>
      </c>
      <c r="AQ19" s="67">
        <f>+W19+AC19+AF19+AI19+AL19+Z19+T19+Q19+N19+K19+H19+E19</f>
        <v>11033.972</v>
      </c>
      <c r="AR19" s="67">
        <f>+AP19/AR4</f>
        <v>1576.2817142857143</v>
      </c>
      <c r="AS19" s="14">
        <f t="shared" si="2"/>
        <v>3677.9906666666666</v>
      </c>
      <c r="AT19" s="67">
        <f t="shared" si="2"/>
        <v>3677.9906666666666</v>
      </c>
      <c r="AU19" s="67">
        <f>+AS19/AU4</f>
        <v>525.42723809523807</v>
      </c>
    </row>
    <row r="20" spans="2:47">
      <c r="B20" s="17" t="s">
        <v>27</v>
      </c>
      <c r="C20" s="16"/>
      <c r="D20" s="91">
        <v>127.694</v>
      </c>
      <c r="E20" s="59">
        <v>130.80000000000001</v>
      </c>
      <c r="F20" s="67">
        <f>+D20/F4</f>
        <v>18.242000000000001</v>
      </c>
      <c r="G20" s="91">
        <v>132.5993799</v>
      </c>
      <c r="H20" s="59">
        <v>132.5993799</v>
      </c>
      <c r="I20" s="67">
        <f>+G20/I4</f>
        <v>18.942768557142859</v>
      </c>
      <c r="J20" s="91">
        <v>144.39164199999999</v>
      </c>
      <c r="K20" s="59">
        <v>144.39162999999999</v>
      </c>
      <c r="L20" s="67">
        <f>+J20/L4</f>
        <v>20.627377428571428</v>
      </c>
      <c r="M20" s="91">
        <v>0</v>
      </c>
      <c r="N20" s="59">
        <v>0</v>
      </c>
      <c r="O20" s="67" t="e">
        <f>+M20/O4</f>
        <v>#DIV/0!</v>
      </c>
      <c r="P20" s="91">
        <v>0</v>
      </c>
      <c r="Q20" s="59">
        <v>0</v>
      </c>
      <c r="R20" s="67" t="e">
        <f>+P20/R4</f>
        <v>#DIV/0!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404.68502190000004</v>
      </c>
      <c r="AQ20" s="67">
        <f>+W20+AC20+AF20+AI20+AL20+Z20+T20+Q20+N20+K20+H20+E20</f>
        <v>407.79100990000001</v>
      </c>
      <c r="AR20" s="67">
        <f>+AP20/AR4</f>
        <v>57.812145985714288</v>
      </c>
      <c r="AS20" s="14">
        <f t="shared" si="2"/>
        <v>134.8950073</v>
      </c>
      <c r="AT20" s="67">
        <f t="shared" si="2"/>
        <v>135.93033663333333</v>
      </c>
      <c r="AU20" s="67">
        <f>+AS20/AU4</f>
        <v>19.270715328571431</v>
      </c>
    </row>
    <row r="21" spans="2:47">
      <c r="B21" s="18" t="s">
        <v>18</v>
      </c>
      <c r="C21" s="16"/>
      <c r="D21" s="45">
        <f t="shared" ref="D21:E21" si="3">+D20/D19*1000</f>
        <v>36.097856076710841</v>
      </c>
      <c r="E21" s="68">
        <f t="shared" si="3"/>
        <v>36.975892170609256</v>
      </c>
      <c r="F21" s="60"/>
      <c r="G21" s="45">
        <f t="shared" ref="G21:H21" si="4">+G20/G19*1000</f>
        <v>37.274009071737908</v>
      </c>
      <c r="H21" s="68">
        <f t="shared" si="4"/>
        <v>37.274009071737908</v>
      </c>
      <c r="I21" s="60"/>
      <c r="J21" s="45">
        <f t="shared" ref="J21:K21" si="5">+J20/J19*1000</f>
        <v>36.655905014076779</v>
      </c>
      <c r="K21" s="68">
        <f t="shared" si="5"/>
        <v>36.655901967703358</v>
      </c>
      <c r="L21" s="60"/>
      <c r="M21" s="45" t="e">
        <f t="shared" ref="M21:N21" si="6">+M20/M19*1000</f>
        <v>#DIV/0!</v>
      </c>
      <c r="N21" s="68" t="e">
        <f t="shared" si="6"/>
        <v>#DIV/0!</v>
      </c>
      <c r="O21" s="60"/>
      <c r="P21" s="45" t="e">
        <f t="shared" ref="P21:Q21" si="7">+P20/P19*1000</f>
        <v>#DIV/0!</v>
      </c>
      <c r="Q21" s="68" t="e">
        <f t="shared" si="7"/>
        <v>#DIV/0!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:AC21" si="10">+Y20/Y19*1000</f>
        <v>#DIV/0!</v>
      </c>
      <c r="Z21" s="68" t="e">
        <f t="shared" si="10"/>
        <v>#DIV/0!</v>
      </c>
      <c r="AA21" s="60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1">+AE20/AE19*1000</f>
        <v>#DIV/0!</v>
      </c>
      <c r="AF21" s="60" t="e">
        <f t="shared" si="11"/>
        <v>#DIV/0!</v>
      </c>
      <c r="AG21" s="60"/>
      <c r="AH21" s="44" t="e">
        <f t="shared" ref="AH21:AI21" si="12">+AH20/AH19*1000</f>
        <v>#DIV/0!</v>
      </c>
      <c r="AI21" s="60" t="e">
        <f t="shared" si="12"/>
        <v>#DIV/0!</v>
      </c>
      <c r="AJ21" s="60"/>
      <c r="AK21" s="44" t="e">
        <f t="shared" ref="AK21:AL21" si="13">+AK20/AK19*1000</f>
        <v>#DIV/0!</v>
      </c>
      <c r="AL21" s="60" t="e">
        <f t="shared" si="13"/>
        <v>#DIV/0!</v>
      </c>
      <c r="AM21" s="16"/>
      <c r="AN21" s="16"/>
      <c r="AO21" s="16"/>
      <c r="AP21" s="45">
        <f>+AP20/AP19*1000</f>
        <v>36.676277762894458</v>
      </c>
      <c r="AQ21" s="68">
        <f>+AQ20/AQ19*1000</f>
        <v>36.957770955010581</v>
      </c>
      <c r="AR21" s="60"/>
      <c r="AS21" s="45">
        <f>+AS20/AS19*1000</f>
        <v>36.676277762894451</v>
      </c>
      <c r="AT21" s="68">
        <f>+AT20/AT19*1000</f>
        <v>36.957770955010581</v>
      </c>
      <c r="AU21" s="60"/>
    </row>
    <row r="22" spans="2:47">
      <c r="B22" s="18" t="s">
        <v>21</v>
      </c>
      <c r="C22" s="16"/>
      <c r="D22" s="94">
        <f>+D19/D18</f>
        <v>9.1695785162527868E-2</v>
      </c>
      <c r="E22" s="46">
        <f>+E19/E18</f>
        <v>9.1695785162527868E-2</v>
      </c>
      <c r="F22" s="61"/>
      <c r="G22" s="94">
        <f>+G19/G18</f>
        <v>9.8781606642045924E-2</v>
      </c>
      <c r="H22" s="46">
        <f>+H19/H18</f>
        <v>9.8781606642045924E-2</v>
      </c>
      <c r="I22" s="61"/>
      <c r="J22" s="94">
        <f>+J19/J18</f>
        <v>9.5364111751319425E-2</v>
      </c>
      <c r="K22" s="46">
        <f>+K19/K18</f>
        <v>9.5364111751319425E-2</v>
      </c>
      <c r="L22" s="61"/>
      <c r="M22" s="94" t="e">
        <f>+M19/M18</f>
        <v>#DIV/0!</v>
      </c>
      <c r="N22" s="46" t="e">
        <f>+N19/N18</f>
        <v>#DIV/0!</v>
      </c>
      <c r="O22" s="61"/>
      <c r="P22" s="94" t="e">
        <f>+P19/P18</f>
        <v>#DIV/0!</v>
      </c>
      <c r="Q22" s="46" t="e">
        <f>+Q19/Q18</f>
        <v>#DIV/0!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9.5204983735558302E-2</v>
      </c>
      <c r="AQ22" s="46">
        <f>+AQ19/AQ18</f>
        <v>9.5204983735558302E-2</v>
      </c>
      <c r="AR22" s="61"/>
      <c r="AS22" s="47">
        <f>+AS19/AS18</f>
        <v>9.5204983735558288E-2</v>
      </c>
      <c r="AT22" s="46">
        <f>+AT19/AT18</f>
        <v>9.5204983735558288E-2</v>
      </c>
      <c r="AU22" s="61"/>
    </row>
    <row r="23" spans="2:47">
      <c r="B23" s="10" t="s">
        <v>28</v>
      </c>
      <c r="C23" s="10"/>
      <c r="D23" s="49">
        <f>+D20*1000/(D18*D21)*100</f>
        <v>9.1695785162527876</v>
      </c>
      <c r="E23" s="48">
        <f>+E20*1000/(E18*E21)*100</f>
        <v>9.1695785162527876</v>
      </c>
      <c r="F23" s="62"/>
      <c r="G23" s="49">
        <f>+G20*1000/(G18*G21)*100</f>
        <v>9.8781606642045912</v>
      </c>
      <c r="H23" s="48">
        <f>+H20*1000/(H18*H21)*100</f>
        <v>9.8781606642045912</v>
      </c>
      <c r="I23" s="62"/>
      <c r="J23" s="49">
        <f>+J20*1000/(J18*J21)*100</f>
        <v>9.536411175131942</v>
      </c>
      <c r="K23" s="48">
        <f>+K20*1000/(K18*K21)*100</f>
        <v>9.5364111751319438</v>
      </c>
      <c r="L23" s="62"/>
      <c r="M23" s="49" t="e">
        <f>+M20*1000/(M18*M21)*100</f>
        <v>#DIV/0!</v>
      </c>
      <c r="N23" s="48" t="e">
        <f>+N20*1000/(N18*N21)*100</f>
        <v>#DIV/0!</v>
      </c>
      <c r="O23" s="62"/>
      <c r="P23" s="49" t="e">
        <f>+P20*1000/(P18*P21)*100</f>
        <v>#DIV/0!</v>
      </c>
      <c r="Q23" s="48" t="e">
        <f>+Q20*1000/(Q18*Q21)*100</f>
        <v>#DIV/0!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9.5204983735558297</v>
      </c>
      <c r="AQ23" s="48">
        <f>+AQ20*1000/(AQ18*AQ21)*100</f>
        <v>9.5204983735558297</v>
      </c>
      <c r="AR23" s="62"/>
      <c r="AS23" s="49">
        <f>+AS20/(AS18*AS21)*1000*100</f>
        <v>9.5204983735558297</v>
      </c>
      <c r="AT23" s="48">
        <f>+AT20*1000/(AT18*AT21)*100</f>
        <v>9.520498373555828</v>
      </c>
      <c r="AU23" s="62"/>
    </row>
    <row r="24" spans="2:47">
      <c r="B24" s="18" t="s">
        <v>38</v>
      </c>
      <c r="C24" s="10"/>
      <c r="D24" s="49">
        <f>+D20/D18*1000</f>
        <v>3.3100212556379285</v>
      </c>
      <c r="E24" s="48">
        <f>+E20/E18*1000</f>
        <v>3.3905334646689829</v>
      </c>
      <c r="F24" s="62"/>
      <c r="G24" s="49">
        <f>+G20/G18*1000</f>
        <v>3.6819865020964651</v>
      </c>
      <c r="H24" s="48">
        <f>+H20/H18*1000</f>
        <v>3.6819865020964651</v>
      </c>
      <c r="I24" s="62"/>
      <c r="J24" s="49">
        <f>+J20/J18*1000</f>
        <v>3.4956578221081682</v>
      </c>
      <c r="K24" s="48">
        <f>+K20/K18*1000</f>
        <v>3.4956575315934728</v>
      </c>
      <c r="L24" s="62"/>
      <c r="M24" s="49" t="e">
        <f>+M20/M18*1000</f>
        <v>#DIV/0!</v>
      </c>
      <c r="N24" s="48" t="e">
        <f>+N20/N18*1000</f>
        <v>#DIV/0!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3.4917644278971847</v>
      </c>
      <c r="AQ24" s="48">
        <f>+AQ20/AQ18*1000</f>
        <v>3.5185639826742712</v>
      </c>
      <c r="AR24" s="62"/>
      <c r="AS24" s="48">
        <f t="shared" ref="AS24:AT24" si="14">+AS20/AS18*1000</f>
        <v>3.4917644278971842</v>
      </c>
      <c r="AT24" s="48">
        <f t="shared" si="14"/>
        <v>3.5185639826742707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>
        <f>+G8/(1-G6/G5)</f>
        <v>1139.2565483100834</v>
      </c>
      <c r="H26" s="73"/>
      <c r="I26" s="63"/>
      <c r="J26" s="31">
        <f>+J8/(1-J6/J5)</f>
        <v>-2.2994157246716043</v>
      </c>
      <c r="K26" s="73"/>
      <c r="L26" s="63"/>
      <c r="M26" s="31" t="e">
        <f>+M8/(1-M6/M5)</f>
        <v>#DIV/0!</v>
      </c>
      <c r="N26" s="73"/>
      <c r="O26" s="63"/>
      <c r="P26" s="31" t="e">
        <f>+P8/(1-P6/P5)</f>
        <v>#DIV/0!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3651.449262819358</v>
      </c>
      <c r="AQ26" s="69"/>
      <c r="AR26" s="63"/>
      <c r="AS26" s="31">
        <f>+AS8/(1-AS6/AS5)</f>
        <v>1217.149754273119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10</v>
      </c>
      <c r="M4" s="89"/>
      <c r="N4" s="34" t="s">
        <v>26</v>
      </c>
      <c r="O4" s="3">
        <v>0</v>
      </c>
      <c r="P4" s="89"/>
      <c r="Q4" s="34" t="s">
        <v>26</v>
      </c>
      <c r="R4" s="3">
        <v>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8</v>
      </c>
      <c r="AS4" s="42">
        <v>3</v>
      </c>
      <c r="AT4" s="3" t="s">
        <v>26</v>
      </c>
      <c r="AU4" s="3">
        <f>+AR4</f>
        <v>8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546.91899999999998</v>
      </c>
      <c r="H5" s="64">
        <f>+G5/G5</f>
        <v>1</v>
      </c>
      <c r="I5" s="83">
        <f>+G5/I4</f>
        <v>78.13128571428571</v>
      </c>
      <c r="J5" s="90">
        <v>27.22522</v>
      </c>
      <c r="K5" s="64">
        <f>+J5/J5</f>
        <v>1</v>
      </c>
      <c r="L5" s="83">
        <f>+J5/L4</f>
        <v>2.7225220000000001</v>
      </c>
      <c r="M5" s="90">
        <v>0</v>
      </c>
      <c r="N5" s="64" t="e">
        <f>+M5/M5</f>
        <v>#DIV/0!</v>
      </c>
      <c r="O5" s="83" t="e">
        <f>+M5/O4</f>
        <v>#DIV/0!</v>
      </c>
      <c r="P5" s="90">
        <v>0</v>
      </c>
      <c r="Q5" s="64" t="e">
        <f>+P5/P5</f>
        <v>#DIV/0!</v>
      </c>
      <c r="R5" s="83" t="e">
        <f>+P5/R4</f>
        <v>#DIV/0!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1262.20822</v>
      </c>
      <c r="AQ5" s="64">
        <f>+AP5/$AP$5</f>
        <v>1</v>
      </c>
      <c r="AR5" s="83">
        <f>+AP5/AR4</f>
        <v>157.7760275</v>
      </c>
      <c r="AS5" s="30">
        <f>+AP5/$AS$4</f>
        <v>420.73607333333331</v>
      </c>
      <c r="AT5" s="57"/>
      <c r="AU5" s="83">
        <f>+AS5/AU4</f>
        <v>52.592009166666664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f>99.1513+14.453+2.713</f>
        <v>116.3173</v>
      </c>
      <c r="H6" s="65">
        <f>+G6/G5</f>
        <v>0.21267738001422515</v>
      </c>
      <c r="I6" s="84">
        <f>+G6/I4</f>
        <v>16.616757142857143</v>
      </c>
      <c r="J6" s="91">
        <f>118.377+67.44968+65.1975</f>
        <v>251.02418</v>
      </c>
      <c r="K6" s="65">
        <f>+J6/J5</f>
        <v>9.2202810482339537</v>
      </c>
      <c r="L6" s="84">
        <f>+J6/L4</f>
        <v>25.102418</v>
      </c>
      <c r="M6" s="91">
        <v>0</v>
      </c>
      <c r="N6" s="65" t="e">
        <f>+M6/M5</f>
        <v>#DIV/0!</v>
      </c>
      <c r="O6" s="84" t="e">
        <f>+M6/O4</f>
        <v>#DIV/0!</v>
      </c>
      <c r="P6" s="91">
        <v>0</v>
      </c>
      <c r="Q6" s="65" t="e">
        <f>+P6/P5</f>
        <v>#DIV/0!</v>
      </c>
      <c r="R6" s="84" t="e">
        <f>+P6/R4</f>
        <v>#DIV/0!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544.96648000000005</v>
      </c>
      <c r="AQ6" s="65">
        <f>+AP6/$AP$5</f>
        <v>0.43175640228361056</v>
      </c>
      <c r="AR6" s="84">
        <f>+AP6/AR4</f>
        <v>68.120810000000006</v>
      </c>
      <c r="AS6" s="14">
        <f t="shared" ref="AS6:AS9" si="0">+AP6/$AS$4</f>
        <v>181.65549333333334</v>
      </c>
      <c r="AT6" s="57"/>
      <c r="AU6" s="84">
        <f>+AS6/AU4</f>
        <v>22.706936666666667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430.60169999999999</v>
      </c>
      <c r="H7" s="65">
        <f>+G7/G5</f>
        <v>0.78732261998577491</v>
      </c>
      <c r="I7" s="85">
        <f>+I5-I6</f>
        <v>61.514528571428571</v>
      </c>
      <c r="J7" s="36">
        <f>+J5-J6</f>
        <v>-223.79895999999999</v>
      </c>
      <c r="K7" s="65">
        <f>+J7/J5</f>
        <v>-8.2202810482339537</v>
      </c>
      <c r="L7" s="85">
        <f>+L5-L6</f>
        <v>-22.379895999999999</v>
      </c>
      <c r="M7" s="36">
        <f>+M5-M6</f>
        <v>0</v>
      </c>
      <c r="N7" s="65" t="e">
        <f>+M7/M5</f>
        <v>#DIV/0!</v>
      </c>
      <c r="O7" s="85" t="e">
        <f>+O5-O6</f>
        <v>#DIV/0!</v>
      </c>
      <c r="P7" s="36">
        <f>+P5-P6</f>
        <v>0</v>
      </c>
      <c r="Q7" s="65" t="e">
        <f>+P7/P5</f>
        <v>#DIV/0!</v>
      </c>
      <c r="R7" s="85" t="e">
        <f>+R5-R6</f>
        <v>#DIV/0!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717.24173999999994</v>
      </c>
      <c r="AQ7" s="65">
        <f>+AP7/$AP$5</f>
        <v>0.56824359771638944</v>
      </c>
      <c r="AR7" s="85">
        <f>+AR5-AR6</f>
        <v>89.655217499999992</v>
      </c>
      <c r="AS7" s="13">
        <f t="shared" si="0"/>
        <v>239.08057999999997</v>
      </c>
      <c r="AT7" s="57"/>
      <c r="AU7" s="85">
        <f>+AU5-AU6</f>
        <v>29.885072499999996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f>297.134-0.11</f>
        <v>297.024</v>
      </c>
      <c r="H8" s="65">
        <f>+G8/G5</f>
        <v>0.54308590485976904</v>
      </c>
      <c r="I8" s="84">
        <f>+G8/I4</f>
        <v>42.432000000000002</v>
      </c>
      <c r="J8" s="91">
        <v>299.88400000000001</v>
      </c>
      <c r="K8" s="65">
        <f>+J8/J5</f>
        <v>11.014933947273889</v>
      </c>
      <c r="L8" s="84">
        <f>+J8/L4</f>
        <v>29.988400000000002</v>
      </c>
      <c r="M8" s="91">
        <v>0</v>
      </c>
      <c r="N8" s="65" t="e">
        <f>+M8/M5</f>
        <v>#DIV/0!</v>
      </c>
      <c r="O8" s="84" t="e">
        <f>+M8/O4</f>
        <v>#DIV/0!</v>
      </c>
      <c r="P8" s="91">
        <v>0</v>
      </c>
      <c r="Q8" s="65" t="e">
        <f>+P8/P5</f>
        <v>#DIV/0!</v>
      </c>
      <c r="R8" s="84" t="e">
        <f>+P8/R4</f>
        <v>#DIV/0!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866.58500000000004</v>
      </c>
      <c r="AQ8" s="65">
        <f>+AP8/$AP$5</f>
        <v>0.68656263385766891</v>
      </c>
      <c r="AR8" s="84">
        <f>+AP8/AR4</f>
        <v>108.323125</v>
      </c>
      <c r="AS8" s="14">
        <f t="shared" si="0"/>
        <v>288.86166666666668</v>
      </c>
      <c r="AT8" s="57"/>
      <c r="AU8" s="84">
        <f>+AS8/AU4</f>
        <v>36.107708333333335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133.57769999999999</v>
      </c>
      <c r="H9" s="64">
        <f>+G9/G5</f>
        <v>0.24423671512600587</v>
      </c>
      <c r="I9" s="15">
        <f>+I5-I6-I8</f>
        <v>19.082528571428568</v>
      </c>
      <c r="J9" s="92">
        <f>+J5-J6-J8</f>
        <v>-523.68295999999998</v>
      </c>
      <c r="K9" s="64">
        <f>+J9/J5</f>
        <v>-19.235214995507842</v>
      </c>
      <c r="L9" s="15">
        <f>+L5-L6-L8</f>
        <v>-52.368296000000001</v>
      </c>
      <c r="M9" s="92">
        <f>+M5-M6-M8</f>
        <v>0</v>
      </c>
      <c r="N9" s="64" t="e">
        <f>+M9/M5</f>
        <v>#DIV/0!</v>
      </c>
      <c r="O9" s="15" t="e">
        <f>+O5-O6-O8</f>
        <v>#DIV/0!</v>
      </c>
      <c r="P9" s="92">
        <f>+P5-P6-P8</f>
        <v>0</v>
      </c>
      <c r="Q9" s="64" t="e">
        <f>+P9/P5</f>
        <v>#DIV/0!</v>
      </c>
      <c r="R9" s="15" t="e">
        <f>+R5-R6-R8</f>
        <v>#DIV/0!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-149.34326000000004</v>
      </c>
      <c r="AQ9" s="64">
        <f>+AP9/$AP$5</f>
        <v>-0.11831903614127948</v>
      </c>
      <c r="AR9" s="15">
        <f>+AR5-AR6-AR8</f>
        <v>-18.667907500000013</v>
      </c>
      <c r="AS9" s="29">
        <f t="shared" si="0"/>
        <v>-49.781086666666681</v>
      </c>
      <c r="AT9" s="57"/>
      <c r="AU9" s="15">
        <f>+AU5-AU6-AU8</f>
        <v>-6.2226358333333387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0.6</v>
      </c>
      <c r="M11" s="93">
        <v>0</v>
      </c>
      <c r="N11" s="72"/>
      <c r="O11" s="84" t="e">
        <f>+M11/O4</f>
        <v>#DIV/0!</v>
      </c>
      <c r="P11" s="93">
        <v>0</v>
      </c>
      <c r="Q11" s="72"/>
      <c r="R11" s="84" t="e">
        <f>+P11/R4</f>
        <v>#DIV/0!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18</v>
      </c>
      <c r="AQ11" s="57"/>
      <c r="AR11" s="84">
        <f>+AP11/AR4</f>
        <v>2.25</v>
      </c>
      <c r="AS11" s="28">
        <f>+AP11/AS4</f>
        <v>6</v>
      </c>
      <c r="AT11" s="57"/>
      <c r="AU11" s="84">
        <f>+AS11/AU4</f>
        <v>0.75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222.542</v>
      </c>
      <c r="H12" s="72"/>
      <c r="I12" s="84">
        <f>+G12/I4</f>
        <v>31.791714285714285</v>
      </c>
      <c r="J12" s="93">
        <v>211.773</v>
      </c>
      <c r="K12" s="72"/>
      <c r="L12" s="84">
        <f>+J12/L4</f>
        <v>21.177299999999999</v>
      </c>
      <c r="M12" s="93">
        <v>0</v>
      </c>
      <c r="N12" s="72"/>
      <c r="O12" s="84" t="e">
        <f>+M12/O4</f>
        <v>#DIV/0!</v>
      </c>
      <c r="P12" s="93">
        <v>0</v>
      </c>
      <c r="Q12" s="72"/>
      <c r="R12" s="84" t="e">
        <f>+P12/R4</f>
        <v>#DIV/0!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662.85442</v>
      </c>
      <c r="AQ12" s="57"/>
      <c r="AR12" s="84">
        <f>+AP12/AR4</f>
        <v>82.856802500000001</v>
      </c>
      <c r="AS12" s="14">
        <f t="shared" ref="AS12" si="1">+AP12/$AS$4</f>
        <v>220.95147333333333</v>
      </c>
      <c r="AT12" s="57"/>
      <c r="AU12" s="84">
        <f>+AS12/AU4</f>
        <v>27.618934166666666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>
        <f>+G12/G5</f>
        <v>0.40690120474878366</v>
      </c>
      <c r="H13" s="72"/>
      <c r="I13" s="33"/>
      <c r="J13" s="35">
        <f>+J12/J5</f>
        <v>7.7785597324833367</v>
      </c>
      <c r="K13" s="72"/>
      <c r="L13" s="33"/>
      <c r="M13" s="35" t="e">
        <f>+M12/M5</f>
        <v>#DIV/0!</v>
      </c>
      <c r="N13" s="72"/>
      <c r="O13" s="33"/>
      <c r="P13" s="35" t="e">
        <f>+P12/P5</f>
        <v>#DIV/0!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0.52515457394184928</v>
      </c>
      <c r="AQ13" s="57"/>
      <c r="AR13" s="33"/>
      <c r="AS13" s="35">
        <f>+AS12/AS5</f>
        <v>0.52515457394184928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>
        <f>+G5/G11</f>
        <v>91.153166666666664</v>
      </c>
      <c r="H14" s="72"/>
      <c r="I14" s="8"/>
      <c r="J14" s="36">
        <f>+J5/J11</f>
        <v>4.537536666666667</v>
      </c>
      <c r="K14" s="72"/>
      <c r="L14" s="8"/>
      <c r="M14" s="36" t="e">
        <f>+M5/M11</f>
        <v>#DIV/0!</v>
      </c>
      <c r="N14" s="72"/>
      <c r="O14" s="8"/>
      <c r="P14" s="36" t="e">
        <f>+P5/P11</f>
        <v>#DIV/0!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70.122678888888885</v>
      </c>
      <c r="AQ14" s="57"/>
      <c r="AR14" s="8"/>
      <c r="AS14" s="36">
        <f>+AS5/AS11</f>
        <v>70.122678888888885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>
        <f>+G12/G11</f>
        <v>37.090333333333334</v>
      </c>
      <c r="H15" s="72"/>
      <c r="I15" s="8"/>
      <c r="J15" s="36">
        <f>+J12/J11</f>
        <v>35.295499999999997</v>
      </c>
      <c r="K15" s="72"/>
      <c r="L15" s="8"/>
      <c r="M15" s="36" t="e">
        <f>+M12/M11</f>
        <v>#DIV/0!</v>
      </c>
      <c r="N15" s="72"/>
      <c r="O15" s="8"/>
      <c r="P15" s="36" t="e">
        <f>+P12/P11</f>
        <v>#DIV/0!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36.825245555555554</v>
      </c>
      <c r="AQ15" s="57"/>
      <c r="AR15" s="8"/>
      <c r="AS15" s="36">
        <f>+AS12/AS11</f>
        <v>36.825245555555554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>
        <f>+G12/G7</f>
        <v>0.51681635255968572</v>
      </c>
      <c r="H16" s="72"/>
      <c r="I16" s="33"/>
      <c r="J16" s="35">
        <f>+J12/J7</f>
        <v>-0.94626445091612577</v>
      </c>
      <c r="K16" s="72"/>
      <c r="L16" s="33"/>
      <c r="M16" s="35" t="e">
        <f>+M12/M7</f>
        <v>#DIV/0!</v>
      </c>
      <c r="N16" s="72"/>
      <c r="O16" s="33"/>
      <c r="P16" s="35" t="e">
        <f>+P12/P7</f>
        <v>#DIV/0!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0.92417156313295434</v>
      </c>
      <c r="AQ16" s="57"/>
      <c r="AR16" s="33"/>
      <c r="AS16" s="35">
        <f>+AS12/AS7</f>
        <v>0.92417156313295434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38225</v>
      </c>
      <c r="H18" s="91">
        <v>38225</v>
      </c>
      <c r="I18" s="67">
        <f>+G18/I4</f>
        <v>5460.7142857142853</v>
      </c>
      <c r="J18" s="91">
        <v>41920</v>
      </c>
      <c r="K18" s="58">
        <v>41920</v>
      </c>
      <c r="L18" s="67">
        <f>+J18/L4</f>
        <v>4192</v>
      </c>
      <c r="M18" s="91">
        <v>0</v>
      </c>
      <c r="N18" s="58">
        <v>0</v>
      </c>
      <c r="O18" s="67" t="e">
        <f>+M18/O4</f>
        <v>#DIV/0!</v>
      </c>
      <c r="P18" s="91">
        <v>0</v>
      </c>
      <c r="Q18" s="58">
        <v>0</v>
      </c>
      <c r="R18" s="67" t="e">
        <f>+P18/R4</f>
        <v>#DIV/0!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118635</v>
      </c>
      <c r="AQ18" s="67">
        <f>+W18+AC18+AF18+AI18+AL18+Z18+T18+Q18+N18+K18+H18+E18</f>
        <v>118635</v>
      </c>
      <c r="AR18" s="67">
        <f>+AP18/AR4</f>
        <v>14829.375</v>
      </c>
      <c r="AS18" s="14">
        <f t="shared" ref="AS18:AT20" si="2">+AP18/$AS$4</f>
        <v>39545</v>
      </c>
      <c r="AT18" s="67">
        <f t="shared" si="2"/>
        <v>39545</v>
      </c>
      <c r="AU18" s="67">
        <f>+AS18/AU4</f>
        <v>4943.125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3413.31</v>
      </c>
      <c r="H19" s="58">
        <v>3413.31</v>
      </c>
      <c r="I19" s="67">
        <f>+G19/I4</f>
        <v>487.61571428571426</v>
      </c>
      <c r="J19" s="91">
        <v>3886.04</v>
      </c>
      <c r="K19" s="58">
        <v>3886.04</v>
      </c>
      <c r="L19" s="67">
        <f>+J19/L4</f>
        <v>388.60399999999998</v>
      </c>
      <c r="M19" s="91">
        <v>0</v>
      </c>
      <c r="N19" s="58">
        <v>0</v>
      </c>
      <c r="O19" s="67" t="e">
        <f>+M19/O4</f>
        <v>#DIV/0!</v>
      </c>
      <c r="P19" s="91">
        <v>0</v>
      </c>
      <c r="Q19" s="58">
        <v>0</v>
      </c>
      <c r="R19" s="67" t="e">
        <f>+P19/R4</f>
        <v>#DIV/0!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10802.63</v>
      </c>
      <c r="AQ19" s="67">
        <f>+W19+AC19+AF19+AI19+AL19+Z19+T19+Q19+N19+K19+H19+E19</f>
        <v>10802.630000000001</v>
      </c>
      <c r="AR19" s="67">
        <f>+AP19/AR4</f>
        <v>1350.3287499999999</v>
      </c>
      <c r="AS19" s="14">
        <f t="shared" si="2"/>
        <v>3600.8766666666666</v>
      </c>
      <c r="AT19" s="67">
        <f t="shared" si="2"/>
        <v>3600.876666666667</v>
      </c>
      <c r="AU19" s="67">
        <f>+AS19/AU4</f>
        <v>450.10958333333332</v>
      </c>
    </row>
    <row r="20" spans="2:47">
      <c r="B20" s="17" t="s">
        <v>27</v>
      </c>
      <c r="C20" s="16"/>
      <c r="D20" s="91">
        <f>107.484</f>
        <v>107.48399999999999</v>
      </c>
      <c r="E20" s="59">
        <v>107.48474</v>
      </c>
      <c r="F20" s="67">
        <f>+D20/F4</f>
        <v>15.354857142857142</v>
      </c>
      <c r="G20" s="91">
        <v>99.151300000000006</v>
      </c>
      <c r="H20" s="59">
        <v>99.151269999999997</v>
      </c>
      <c r="I20" s="67">
        <f>+G20/I4</f>
        <v>14.16447142857143</v>
      </c>
      <c r="J20" s="91">
        <v>118.377</v>
      </c>
      <c r="K20" s="59">
        <v>118.377</v>
      </c>
      <c r="L20" s="67">
        <f>+J20/L4</f>
        <v>11.8377</v>
      </c>
      <c r="M20" s="91">
        <v>0</v>
      </c>
      <c r="N20" s="59">
        <v>0</v>
      </c>
      <c r="O20" s="67" t="e">
        <f>+M20/O4</f>
        <v>#DIV/0!</v>
      </c>
      <c r="P20" s="91">
        <v>0</v>
      </c>
      <c r="Q20" s="59">
        <v>0</v>
      </c>
      <c r="R20" s="67" t="e">
        <f>+P20/R4</f>
        <v>#DIV/0!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325.01229999999998</v>
      </c>
      <c r="AQ20" s="67">
        <f>+W20+AC20+AF20+AI20+AL20+Z20+T20+Q20+N20+K20+H20+E20</f>
        <v>325.01301000000001</v>
      </c>
      <c r="AR20" s="67">
        <f>+AP20/AR4</f>
        <v>40.626537499999998</v>
      </c>
      <c r="AS20" s="14">
        <f t="shared" si="2"/>
        <v>108.33743333333332</v>
      </c>
      <c r="AT20" s="67">
        <f t="shared" si="2"/>
        <v>108.33767</v>
      </c>
      <c r="AU20" s="67">
        <f>+AS20/AU4</f>
        <v>13.542179166666665</v>
      </c>
    </row>
    <row r="21" spans="2:47">
      <c r="B21" s="18" t="s">
        <v>18</v>
      </c>
      <c r="C21" s="16"/>
      <c r="D21" s="45">
        <f t="shared" ref="D21:E21" si="3">+D20/D19*1000</f>
        <v>30.680961841474272</v>
      </c>
      <c r="E21" s="68">
        <f t="shared" si="3"/>
        <v>30.681173072092438</v>
      </c>
      <c r="F21" s="60"/>
      <c r="G21" s="45">
        <f t="shared" ref="G21:H21" si="4">+G20/G19*1000</f>
        <v>29.048430995133756</v>
      </c>
      <c r="H21" s="68">
        <f t="shared" si="4"/>
        <v>29.048422206011175</v>
      </c>
      <c r="I21" s="60"/>
      <c r="J21" s="45">
        <f t="shared" ref="J21:K21" si="5">+J20/J19*1000</f>
        <v>30.462115675597779</v>
      </c>
      <c r="K21" s="68">
        <f t="shared" si="5"/>
        <v>30.462115675597779</v>
      </c>
      <c r="L21" s="60"/>
      <c r="M21" s="45" t="e">
        <f t="shared" ref="M21:N21" si="6">+M20/M19*1000</f>
        <v>#DIV/0!</v>
      </c>
      <c r="N21" s="68" t="e">
        <f t="shared" si="6"/>
        <v>#DIV/0!</v>
      </c>
      <c r="O21" s="60"/>
      <c r="P21" s="45" t="e">
        <f t="shared" ref="P21:Q21" si="7">+P20/P19*1000</f>
        <v>#DIV/0!</v>
      </c>
      <c r="Q21" s="68" t="e">
        <f t="shared" si="7"/>
        <v>#DIV/0!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" si="10">+Y20/Y19*1000</f>
        <v>#DIV/0!</v>
      </c>
      <c r="Z21" s="68" t="e">
        <f t="shared" ref="Z21:AC21" si="11">+Z20/Z19*1000</f>
        <v>#DIV/0!</v>
      </c>
      <c r="AA21" s="60"/>
      <c r="AB21" s="44" t="e">
        <f t="shared" si="11"/>
        <v>#DIV/0!</v>
      </c>
      <c r="AC21" s="60" t="e">
        <f t="shared" si="11"/>
        <v>#DIV/0!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30.086404884736403</v>
      </c>
      <c r="AQ21" s="68">
        <f>+AQ20/AQ19*1000</f>
        <v>30.086470609471949</v>
      </c>
      <c r="AR21" s="60"/>
      <c r="AS21" s="45">
        <f>+AS20/AS19*1000</f>
        <v>30.0864048847364</v>
      </c>
      <c r="AT21" s="68">
        <f>+AT20/AT19*1000</f>
        <v>30.086470609471949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>
        <f>+G19/G18</f>
        <v>8.9295225637671685E-2</v>
      </c>
      <c r="H22" s="46">
        <f>+H19/H18</f>
        <v>8.9295225637671685E-2</v>
      </c>
      <c r="I22" s="61"/>
      <c r="J22" s="94">
        <f>+J19/J18</f>
        <v>9.2701335877862598E-2</v>
      </c>
      <c r="K22" s="46">
        <f>+K19/K18</f>
        <v>9.2701335877862598E-2</v>
      </c>
      <c r="L22" s="61"/>
      <c r="M22" s="94" t="e">
        <f>+M19/M18</f>
        <v>#DIV/0!</v>
      </c>
      <c r="N22" s="46" t="e">
        <f>+N19/N18</f>
        <v>#DIV/0!</v>
      </c>
      <c r="O22" s="61"/>
      <c r="P22" s="94" t="e">
        <f>+P19/P18</f>
        <v>#DIV/0!</v>
      </c>
      <c r="Q22" s="46" t="e">
        <f>+Q19/Q18</f>
        <v>#DIV/0!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9.1057697981202848E-2</v>
      </c>
      <c r="AQ22" s="46">
        <f>+AQ19/AQ18</f>
        <v>9.1057697981202862E-2</v>
      </c>
      <c r="AR22" s="61"/>
      <c r="AS22" s="47">
        <f>+AS19/AS18</f>
        <v>9.1057697981202848E-2</v>
      </c>
      <c r="AT22" s="46">
        <f>+AT19/AT18</f>
        <v>9.1057697981202862E-2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>
        <f>+G20*1000/(G18*G21)*100</f>
        <v>8.9295225637671685</v>
      </c>
      <c r="H23" s="48">
        <f>+H20*1000/(H18*H21)*100</f>
        <v>8.9295225637671649</v>
      </c>
      <c r="I23" s="62"/>
      <c r="J23" s="49">
        <f>+J20*1000/(J18*J21)*100</f>
        <v>9.2701335877862601</v>
      </c>
      <c r="K23" s="48">
        <f>+K20*1000/(K18*K21)*100</f>
        <v>9.2701335877862601</v>
      </c>
      <c r="L23" s="62"/>
      <c r="M23" s="49" t="e">
        <f>+M20*1000/(M18*M21)*100</f>
        <v>#DIV/0!</v>
      </c>
      <c r="N23" s="48" t="e">
        <f>+N20*1000/(N18*N21)*100</f>
        <v>#DIV/0!</v>
      </c>
      <c r="O23" s="62"/>
      <c r="P23" s="49" t="e">
        <f>+P20*1000/(P18*P21)*100</f>
        <v>#DIV/0!</v>
      </c>
      <c r="Q23" s="48" t="e">
        <f>+Q20*1000/(Q18*Q21)*100</f>
        <v>#DIV/0!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9.1057697981202832</v>
      </c>
      <c r="AQ23" s="48">
        <f>+AQ20*1000/(AQ18*AQ21)*100</f>
        <v>9.1057697981202868</v>
      </c>
      <c r="AR23" s="62"/>
      <c r="AS23" s="49">
        <f>+AS20/(AS18*AS21)*1000*100</f>
        <v>9.105769798120285</v>
      </c>
      <c r="AT23" s="48">
        <f>+AT20*1000/(AT18*AT21)*100</f>
        <v>9.1057697981202868</v>
      </c>
      <c r="AU23" s="62"/>
    </row>
    <row r="24" spans="2:47">
      <c r="B24" s="18" t="s">
        <v>38</v>
      </c>
      <c r="C24" s="10"/>
      <c r="D24" s="49">
        <f>+D20/D18*1000</f>
        <v>2.792517537022603</v>
      </c>
      <c r="E24" s="48">
        <f>+E20/E18*1000</f>
        <v>2.7925367627955318</v>
      </c>
      <c r="F24" s="62"/>
      <c r="G24" s="49">
        <f>+G20/G18*1000</f>
        <v>2.5938862001308043</v>
      </c>
      <c r="H24" s="48">
        <f>+H20/H18*1000</f>
        <v>2.5938854153041202</v>
      </c>
      <c r="I24" s="62"/>
      <c r="J24" s="49">
        <f>+J20/J18*1000</f>
        <v>2.8238788167938931</v>
      </c>
      <c r="K24" s="48">
        <f>+K20/K18*1000</f>
        <v>2.8238788167938931</v>
      </c>
      <c r="L24" s="62"/>
      <c r="M24" s="49" t="e">
        <f>+M20/M18*1000</f>
        <v>#DIV/0!</v>
      </c>
      <c r="N24" s="48" t="e">
        <f>+N20/N18*1000</f>
        <v>#DIV/0!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2.7395987693345134</v>
      </c>
      <c r="AQ24" s="48">
        <f>+AQ20/AQ18*1000</f>
        <v>2.7396047540776332</v>
      </c>
      <c r="AR24" s="62"/>
      <c r="AS24" s="48">
        <f t="shared" ref="AS24:AT24" si="15">+AS20/AS18*1000</f>
        <v>2.739598769334513</v>
      </c>
      <c r="AT24" s="48">
        <f t="shared" si="15"/>
        <v>2.7396047540776332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>
        <f>+G8/(1-G6/G5)</f>
        <v>377.25830867829831</v>
      </c>
      <c r="H26" s="73"/>
      <c r="I26" s="63"/>
      <c r="J26" s="98" t="s">
        <v>64</v>
      </c>
      <c r="K26" s="73"/>
      <c r="L26" s="63"/>
      <c r="M26" s="31" t="e">
        <f>+M8/(1-M6/M5)</f>
        <v>#DIV/0!</v>
      </c>
      <c r="N26" s="73"/>
      <c r="O26" s="63"/>
      <c r="P26" s="31" t="e">
        <f>+P8/(1-P6/P5)</f>
        <v>#DIV/0!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1525.0237811434399</v>
      </c>
      <c r="AQ26" s="69"/>
      <c r="AR26" s="63"/>
      <c r="AS26" s="31">
        <f>+AS8/(1-AS6/AS5)</f>
        <v>508.34126038114664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2014-11-04T11:28:31Z</cp:lastPrinted>
  <dcterms:created xsi:type="dcterms:W3CDTF">2014-10-14T11:21:48Z</dcterms:created>
  <dcterms:modified xsi:type="dcterms:W3CDTF">2015-04-27T09:41:10Z</dcterms:modified>
</cp:coreProperties>
</file>