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M8" i="7"/>
  <c r="D8" i="6" s="1"/>
  <c r="M6" i="7"/>
  <c r="M6" i="1"/>
  <c r="G6" i="6" s="1"/>
  <c r="H20"/>
  <c r="H19"/>
  <c r="H18"/>
  <c r="G20"/>
  <c r="G19"/>
  <c r="G18"/>
  <c r="G12"/>
  <c r="G11"/>
  <c r="G8"/>
  <c r="G5"/>
  <c r="E20"/>
  <c r="E19"/>
  <c r="E18"/>
  <c r="D20"/>
  <c r="D19"/>
  <c r="D18"/>
  <c r="D12"/>
  <c r="D11"/>
  <c r="D6"/>
  <c r="D5"/>
  <c r="J6" i="1"/>
  <c r="I4" i="6"/>
  <c r="F4"/>
  <c r="D20" i="1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V16"/>
  <c r="P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Q9"/>
  <c r="P9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W7"/>
  <c r="V7"/>
  <c r="S7"/>
  <c r="S16" s="1"/>
  <c r="Q7"/>
  <c r="P7"/>
  <c r="M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G7" i="6" s="1"/>
  <c r="E24" i="1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Q7" s="1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9" s="1"/>
  <c r="T8"/>
  <c r="U8"/>
  <c r="S7"/>
  <c r="T7" s="1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V16" s="1"/>
  <c r="W6"/>
  <c r="W5"/>
  <c r="Y24"/>
  <c r="Y22"/>
  <c r="Y21"/>
  <c r="Y23" s="1"/>
  <c r="Y15"/>
  <c r="Y14"/>
  <c r="Y13"/>
  <c r="Y9"/>
  <c r="Z9" s="1"/>
  <c r="Y7"/>
  <c r="Y16" s="1"/>
  <c r="Z6"/>
  <c r="Z5"/>
  <c r="M16" i="7" l="1"/>
  <c r="D7" i="6"/>
  <c r="K7" i="7"/>
  <c r="J16"/>
  <c r="K7" i="1"/>
  <c r="AT18" i="7"/>
  <c r="AT20"/>
  <c r="AQ22"/>
  <c r="E19" i="5"/>
  <c r="AT19" i="7"/>
  <c r="AT22" s="1"/>
  <c r="AS19"/>
  <c r="D19" i="5"/>
  <c r="AQ24" i="7"/>
  <c r="AS18"/>
  <c r="D18" i="5"/>
  <c r="AU4" i="7"/>
  <c r="AU18" s="1"/>
  <c r="AS20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S22"/>
  <c r="AS21"/>
  <c r="AS23" s="1"/>
  <c r="AR6"/>
  <c r="I7"/>
  <c r="O7"/>
  <c r="U7"/>
  <c r="AA7"/>
  <c r="AG7"/>
  <c r="AM7"/>
  <c r="AR8"/>
  <c r="AU11"/>
  <c r="AS12"/>
  <c r="AP13"/>
  <c r="AP14"/>
  <c r="AP15"/>
  <c r="AP16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Q23" s="1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W9" s="1"/>
  <c r="Y26"/>
  <c r="Z8"/>
  <c r="AT21" i="7" l="1"/>
  <c r="AT23" s="1"/>
  <c r="AT24"/>
  <c r="AS24"/>
  <c r="AS9"/>
  <c r="AS26"/>
  <c r="AU19"/>
  <c r="AU8"/>
  <c r="AU6"/>
  <c r="AU7" s="1"/>
  <c r="AU20"/>
  <c r="AR9"/>
  <c r="AS7"/>
  <c r="AS16" s="1"/>
  <c r="AU9"/>
  <c r="AS15"/>
  <c r="AS13"/>
  <c r="AU12"/>
  <c r="AR7"/>
  <c r="AS14"/>
  <c r="AL24" i="1"/>
  <c r="AL22"/>
  <c r="AL21"/>
  <c r="AL23" s="1"/>
  <c r="AM20" l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<sst xmlns="http://schemas.openxmlformats.org/spreadsheetml/2006/main" count="327" uniqueCount="65">
  <si>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</si>
  <si>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</si>
  <si>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</si>
  <si>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</si>
  <si>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</si>
  <si>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</si>
  <si>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</si>
  <si>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</si>
  <si>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</si>
  <si>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</si>
  <si>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</si>
  <si>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</si>
  <si>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</si>
  <si>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</si>
  <si>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</si>
  <si>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</si>
  <si>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</si>
  <si>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</si>
  <si>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</si>
  <si>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</si>
  <si>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</si>
  <si>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</si>
  <si>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</si>
  <si>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</si>
  <si>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</si>
  <si>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</si>
  <si>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</si>
  <si>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</si>
  <si>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</si>
  <si>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</si>
  <si>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</si>
  <si>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</si>
  <si>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</si>
  <si>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</si>
  <si>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</si>
  <si>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</si>
  <si>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</si>
  <si>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</si>
  <si>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</si>
  <si>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</si>
  <si>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</si>
  <si>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</si>
  <si>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</si>
  <si>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</si>
  <si>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</si>
  <si>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</si>
  <si>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</si>
  <si>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</si>
  <si>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</si>
  <si>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</si>
  <si>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</si>
  <si>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</si>
  <si>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</si>
  <si>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</si>
  <si>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</si>
  <si>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</si>
  <si>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</si>
  <si>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</si>
  <si>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</si>
  <si>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</si>
  <si>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</si>
  <si>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</si>
  <si>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>non</t>
  </si>
  <si>
    <t xml:space="preserve"> 1 - 4 2014</t>
  </si>
  <si>
    <t xml:space="preserve"> 1 - 4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</si>
</sst>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8.5</v>
      </c>
      <c r="J4" s="25"/>
    </row>
    <row r="5" spans="2:21">
      <c r="B5" s="10" t="s">
        <v>3</v>
      </c>
      <c r="C5" s="16"/>
      <c r="D5" s="8">
        <f>+'2014'!AP5</f>
        <v>1477.77313</v>
      </c>
      <c r="E5" s="54">
        <f>+D5/$D$5</f>
        <v>1</v>
      </c>
      <c r="F5" s="83">
        <f>+D5/F4</f>
        <v>211.11044714285714</v>
      </c>
      <c r="G5" s="13">
        <f>+'2015'!AP5</f>
        <v>1904.59222</v>
      </c>
      <c r="H5" s="54">
        <f>+G5/$G$5</f>
        <v>1</v>
      </c>
      <c r="I5" s="83">
        <f>+G5/I4</f>
        <v>224.06967294117646</v>
      </c>
      <c r="J5" s="75">
        <f t="shared" ref="J5:J24" si="0">+G5/D5</f>
        <v>1.2888258565101938</v>
      </c>
      <c r="K5" s="76">
        <f>+G5-D5</f>
        <v>426.81908999999996</v>
      </c>
      <c r="L5" s="76">
        <f>+I5-F5</f>
        <v>12.959225798319324</v>
      </c>
      <c r="M5" s="57"/>
    </row>
    <row r="6" spans="2:21">
      <c r="B6" s="7" t="s">
        <v>4</v>
      </c>
      <c r="C6" s="16"/>
      <c r="D6" s="11">
        <f>+'2014'!AP6</f>
        <v>1009.78758548308</v>
      </c>
      <c r="E6" s="55">
        <f>+D6/$D$5</f>
        <v>0.68331705657896213</v>
      </c>
      <c r="F6" s="67">
        <f>+D6/F4</f>
        <v>144.2553693547257</v>
      </c>
      <c r="G6" s="14">
        <f>+'2015'!AP6</f>
        <v>758.87423000000001</v>
      </c>
      <c r="H6" s="55">
        <f>+G6/$G$5</f>
        <v>0.39844446597602923</v>
      </c>
      <c r="I6" s="67">
        <f>+G6/I4</f>
        <v>89.279321176470589</v>
      </c>
      <c r="J6" s="77">
        <f t="shared" si="0"/>
        <v>0.75151867670957395</v>
      </c>
      <c r="K6" s="78">
        <f>+G6-D6</f>
        <v>-250.91335548307995</v>
      </c>
      <c r="L6" s="78">
        <f>+I6-F6</f>
        <v>-54.976048178255112</v>
      </c>
      <c r="M6" s="57"/>
    </row>
    <row r="7" spans="2:21">
      <c r="B7" s="10" t="s">
        <v>7</v>
      </c>
      <c r="C7" s="16"/>
      <c r="D7" s="8">
        <f>+D5-D6</f>
        <v>467.98554451692007</v>
      </c>
      <c r="E7" s="56">
        <f>+D7/$D$5</f>
        <v>0.31668294342103787</v>
      </c>
      <c r="F7" s="85">
        <f>+F5-F6</f>
        <v>66.855077788131439</v>
      </c>
      <c r="G7" s="8">
        <f>+G5-G6</f>
        <v>1145.7179900000001</v>
      </c>
      <c r="H7" s="56">
        <f>+G7/$G$5</f>
        <v>0.60155553402397077</v>
      </c>
      <c r="I7" s="85">
        <f>+I5-I6</f>
        <v>134.79035176470586</v>
      </c>
      <c r="J7" s="79">
        <f t="shared" si="0"/>
        <v>2.4481909824429984</v>
      </c>
      <c r="K7" s="76">
        <f>+G7-D7</f>
        <v>677.73244548308003</v>
      </c>
      <c r="L7" s="76">
        <f>+I7-F7</f>
        <v>67.935273976574422</v>
      </c>
      <c r="M7" s="57"/>
    </row>
    <row r="8" spans="2:21">
      <c r="B8" s="7" t="s">
        <v>5</v>
      </c>
      <c r="C8" s="16"/>
      <c r="D8" s="11">
        <f>+'2014'!AP8</f>
        <v>1695.970982866</v>
      </c>
      <c r="E8" s="55">
        <f>+D8/$D$5</f>
        <v>1.1476531467763256</v>
      </c>
      <c r="F8" s="67">
        <f>+D8/F4</f>
        <v>242.28156898085714</v>
      </c>
      <c r="G8" s="14">
        <f>+'2015'!AP8</f>
        <v>1116.163</v>
      </c>
      <c r="H8" s="55">
        <f>+G8/$G$5</f>
        <v>0.58603778188278011</v>
      </c>
      <c r="I8" s="67">
        <f>+G8/I4</f>
        <v>131.31329411764705</v>
      </c>
      <c r="J8" s="77">
        <f t="shared" si="0"/>
        <v>0.65812623640164536</v>
      </c>
      <c r="K8" s="78">
        <f>+G8-D8</f>
        <v>-579.80798286599997</v>
      </c>
      <c r="L8" s="78">
        <f>+I8-F8</f>
        <v>-110.9682748632101</v>
      </c>
      <c r="M8" s="57"/>
    </row>
    <row r="9" spans="2:21">
      <c r="B9" s="18" t="s">
        <v>13</v>
      </c>
      <c r="C9" s="16"/>
      <c r="D9" s="15">
        <f>+D5-D6-D8</f>
        <v>-1227.9854383490799</v>
      </c>
      <c r="E9" s="54">
        <f>+D9/$D$5</f>
        <v>-0.8309702033552876</v>
      </c>
      <c r="F9" s="15">
        <f>+F5-F6-F8</f>
        <v>-175.42649119272571</v>
      </c>
      <c r="G9" s="15">
        <f>+G5-G6-G8</f>
        <v>29.554990000000089</v>
      </c>
      <c r="H9" s="54">
        <f>+G9/$G$5</f>
        <v>1.5517752141190668E-2</v>
      </c>
      <c r="I9" s="15">
        <f>+I5-I6-I8</f>
        <v>3.4770576470588139</v>
      </c>
      <c r="J9" s="79">
        <f t="shared" si="0"/>
        <v>-2.4067866830517318E-2</v>
      </c>
      <c r="K9" s="76">
        <f>+G9-D9</f>
        <v>1257.54042834908</v>
      </c>
      <c r="L9" s="76">
        <f>+I9-F9</f>
        <v>178.90354883978452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24</v>
      </c>
      <c r="E11" s="57"/>
      <c r="F11" s="67">
        <f>+D11/F4</f>
        <v>3.4285714285714284</v>
      </c>
      <c r="G11" s="28">
        <f>+'2015'!AP11</f>
        <v>24</v>
      </c>
      <c r="H11" s="57"/>
      <c r="I11" s="67">
        <f>+G11/I4</f>
        <v>2.8235294117647061</v>
      </c>
      <c r="J11" s="77">
        <f t="shared" si="0"/>
        <v>1</v>
      </c>
      <c r="K11" s="78">
        <f t="shared" ref="K11:K16" si="1">+G11-D11</f>
        <v>0</v>
      </c>
      <c r="L11" s="78">
        <f>+I11-F11</f>
        <v>-0.60504201680672232</v>
      </c>
      <c r="M11" s="57"/>
    </row>
    <row r="12" spans="2:21">
      <c r="B12" s="17" t="s">
        <v>14</v>
      </c>
      <c r="C12" s="16"/>
      <c r="D12" s="32">
        <f>+'2014'!AP12</f>
        <v>1019.1147351839999</v>
      </c>
      <c r="E12" s="57"/>
      <c r="F12" s="67">
        <f>+D12/F4</f>
        <v>145.58781931199999</v>
      </c>
      <c r="G12" s="14">
        <f>+'2015'!AP12</f>
        <v>869.76229000000001</v>
      </c>
      <c r="H12" s="57"/>
      <c r="I12" s="67">
        <f>+G12/I4</f>
        <v>102.32497529411765</v>
      </c>
      <c r="J12" s="77">
        <f t="shared" si="0"/>
        <v>0.85344884140348098</v>
      </c>
      <c r="K12" s="78">
        <f t="shared" si="1"/>
        <v>-149.35244518399986</v>
      </c>
      <c r="L12" s="78">
        <f>+I12-F12</f>
        <v>-43.262844017882344</v>
      </c>
      <c r="M12" s="57"/>
    </row>
    <row r="13" spans="2:21">
      <c r="B13" s="18" t="s">
        <v>19</v>
      </c>
      <c r="C13" s="16"/>
      <c r="D13" s="33">
        <f>+D12/D5</f>
        <v>0.68962868149050716</v>
      </c>
      <c r="E13" s="57"/>
      <c r="F13" s="33"/>
      <c r="G13" s="33">
        <f>+G12/G5</f>
        <v>0.4566658841019523</v>
      </c>
      <c r="H13" s="57"/>
      <c r="I13" s="33"/>
      <c r="J13" s="75">
        <f t="shared" si="0"/>
        <v>0.66219096792052201</v>
      </c>
      <c r="K13" s="54">
        <f t="shared" si="1"/>
        <v>-0.23296279738855485</v>
      </c>
      <c r="L13" s="57"/>
      <c r="M13" s="57"/>
    </row>
    <row r="14" spans="2:21">
      <c r="B14" s="18" t="s">
        <v>15</v>
      </c>
      <c r="C14" s="16"/>
      <c r="D14" s="8">
        <f>+D5/D11</f>
        <v>61.573880416666668</v>
      </c>
      <c r="E14" s="57"/>
      <c r="F14" s="8"/>
      <c r="G14" s="8">
        <f>+G5/G11</f>
        <v>79.358009166666662</v>
      </c>
      <c r="H14" s="57"/>
      <c r="I14" s="8"/>
      <c r="J14" s="75">
        <f t="shared" si="0"/>
        <v>1.2888258565101938</v>
      </c>
      <c r="K14" s="76">
        <f t="shared" si="1"/>
        <v>17.784128749999994</v>
      </c>
      <c r="L14" s="57"/>
      <c r="M14" s="57"/>
    </row>
    <row r="15" spans="2:21">
      <c r="B15" s="10" t="s">
        <v>33</v>
      </c>
      <c r="C15" s="16"/>
      <c r="D15" s="8">
        <f>+D12/D11</f>
        <v>42.463113965999995</v>
      </c>
      <c r="E15" s="57"/>
      <c r="F15" s="8"/>
      <c r="G15" s="8">
        <f>+G12/G11</f>
        <v>36.240095416666669</v>
      </c>
      <c r="H15" s="57"/>
      <c r="I15" s="8"/>
      <c r="J15" s="75">
        <f t="shared" si="0"/>
        <v>0.85344884140348098</v>
      </c>
      <c r="K15" s="76">
        <f t="shared" si="1"/>
        <v>-6.2230185493333252</v>
      </c>
      <c r="L15" s="57"/>
      <c r="M15" s="57"/>
    </row>
    <row r="16" spans="2:21">
      <c r="B16" s="18" t="s">
        <v>20</v>
      </c>
      <c r="C16" s="16"/>
      <c r="D16" s="33">
        <f>+D12/D7</f>
        <v>2.1776628511805534</v>
      </c>
      <c r="E16" s="57"/>
      <c r="F16" s="33"/>
      <c r="G16" s="33">
        <f>+G12/G7</f>
        <v>0.75914168895960155</v>
      </c>
      <c r="H16" s="57"/>
      <c r="I16" s="33"/>
      <c r="J16" s="75">
        <f t="shared" si="0"/>
        <v>0.34860386608884664</v>
      </c>
      <c r="K16" s="54">
        <f t="shared" si="1"/>
        <v>-1.4185211622209519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154759.58000000002</v>
      </c>
      <c r="E18" s="58">
        <f>+'2014'!AQ18</f>
        <v>154759.58000000002</v>
      </c>
      <c r="F18" s="67">
        <f>+D18/F4</f>
        <v>22108.51142857143</v>
      </c>
      <c r="G18" s="14">
        <f>+'2015'!AP18</f>
        <v>158963</v>
      </c>
      <c r="H18" s="67">
        <f>+'2015'!AQ18</f>
        <v>158963</v>
      </c>
      <c r="I18" s="67">
        <f>+G18/I4</f>
        <v>18701.529411764706</v>
      </c>
      <c r="J18" s="77">
        <f t="shared" si="0"/>
        <v>1.0271609679995253</v>
      </c>
      <c r="K18" s="78">
        <f t="shared" ref="K18:K24" si="2">+G18-D18</f>
        <v>4203.4199999999837</v>
      </c>
      <c r="L18" s="78">
        <f>+I18-F18</f>
        <v>-3406.9820168067235</v>
      </c>
      <c r="M18" s="57"/>
    </row>
    <row r="19" spans="2:13">
      <c r="B19" s="17" t="s">
        <v>16</v>
      </c>
      <c r="C19" s="16"/>
      <c r="D19" s="11">
        <f>+'2014'!AP19</f>
        <v>14528.245200000001</v>
      </c>
      <c r="E19" s="59">
        <f>+'2014'!AQ19</f>
        <v>14528.245200000001</v>
      </c>
      <c r="F19" s="67">
        <f>+D19/F4</f>
        <v>2075.4636</v>
      </c>
      <c r="G19" s="14">
        <f>+'2015'!AP19</f>
        <v>14374.71</v>
      </c>
      <c r="H19" s="67">
        <f>+'2015'!AQ19</f>
        <v>14374.710000000001</v>
      </c>
      <c r="I19" s="67">
        <f>+G19/I4</f>
        <v>1691.1423529411763</v>
      </c>
      <c r="J19" s="77">
        <f t="shared" si="0"/>
        <v>0.98943195149266883</v>
      </c>
      <c r="K19" s="78">
        <f t="shared" si="2"/>
        <v>-153.53520000000208</v>
      </c>
      <c r="L19" s="78">
        <f>+I19-F19</f>
        <v>-384.3212470588237</v>
      </c>
      <c r="M19" s="57"/>
    </row>
    <row r="20" spans="2:13">
      <c r="B20" s="17" t="s">
        <v>27</v>
      </c>
      <c r="C20" s="16"/>
      <c r="D20" s="11">
        <f>+'2014'!AP20</f>
        <v>531.45196069999997</v>
      </c>
      <c r="E20" s="59">
        <f>+'2014'!AQ20</f>
        <v>534.55793250000011</v>
      </c>
      <c r="F20" s="67">
        <f>+D20/F4</f>
        <v>75.921708671428561</v>
      </c>
      <c r="G20" s="14">
        <f>+'2015'!AP20</f>
        <v>434.17819999999995</v>
      </c>
      <c r="H20" s="67">
        <f>+'2015'!AQ20</f>
        <v>434.17899</v>
      </c>
      <c r="I20" s="67">
        <f>+G20/I4</f>
        <v>51.07978823529411</v>
      </c>
      <c r="J20" s="77">
        <f t="shared" si="0"/>
        <v>0.81696603288117287</v>
      </c>
      <c r="K20" s="78">
        <f t="shared" si="2"/>
        <v>-97.273760700000025</v>
      </c>
      <c r="L20" s="78">
        <f>+I20-F20</f>
        <v>-24.841920436134451</v>
      </c>
      <c r="M20" s="57"/>
    </row>
    <row r="21" spans="2:13">
      <c r="B21" s="18" t="s">
        <v>18</v>
      </c>
      <c r="C21" s="16"/>
      <c r="D21" s="44">
        <f>+D20/D19*1000</f>
        <v>36.580602363456805</v>
      </c>
      <c r="E21" s="60">
        <f>+E20/E19*1000</f>
        <v>36.794390866971334</v>
      </c>
      <c r="F21" s="60"/>
      <c r="G21" s="44">
        <f>+G20/G19*1000</f>
        <v>30.204310208692906</v>
      </c>
      <c r="H21" s="74">
        <f>+H20/H19*1000</f>
        <v>30.204365166323356</v>
      </c>
      <c r="I21" s="74"/>
      <c r="J21" s="75">
        <f t="shared" si="0"/>
        <v>0.82569198583964076</v>
      </c>
      <c r="K21" s="76">
        <f t="shared" si="2"/>
        <v>-6.3762921547638989</v>
      </c>
      <c r="L21" s="81">
        <f>+H21/E21</f>
        <v>0.82089591523681005</v>
      </c>
      <c r="M21" s="82">
        <f>+H21-E21</f>
        <v>-6.5900257006479777</v>
      </c>
    </row>
    <row r="22" spans="2:13">
      <c r="B22" s="18" t="s">
        <v>21</v>
      </c>
      <c r="C22" s="16"/>
      <c r="D22" s="46">
        <f>+D19/D18</f>
        <v>9.3876225303790556E-2</v>
      </c>
      <c r="E22" s="46">
        <f>+E19/E18</f>
        <v>9.3876225303790556E-2</v>
      </c>
      <c r="F22" s="61"/>
      <c r="G22" s="53">
        <f>+G19/G18</f>
        <v>9.0428024131401635E-2</v>
      </c>
      <c r="H22" s="46">
        <f>+H19/H18</f>
        <v>9.0428024131401649E-2</v>
      </c>
      <c r="I22" s="61"/>
      <c r="J22" s="75">
        <f t="shared" si="0"/>
        <v>0.96326864271299484</v>
      </c>
      <c r="K22" s="76">
        <f t="shared" si="2"/>
        <v>-3.4482011723889205E-3</v>
      </c>
      <c r="L22" s="57"/>
      <c r="M22" s="57"/>
    </row>
    <row r="23" spans="2:13">
      <c r="B23" s="10" t="s">
        <v>28</v>
      </c>
      <c r="C23" s="10"/>
      <c r="D23" s="48">
        <f>+D20*1000/(D18*D21)*100</f>
        <v>9.3876225303790548</v>
      </c>
      <c r="E23" s="48">
        <f>+E20*1000/(E18*E21)*100</f>
        <v>9.3876225303790548</v>
      </c>
      <c r="F23" s="62"/>
      <c r="G23" s="48">
        <f>+G20/(G18*G21)*1000*100</f>
        <v>9.0428024131401621</v>
      </c>
      <c r="H23" s="48">
        <f>+H20*1000/(H18*H21)*100</f>
        <v>9.0428024131401639</v>
      </c>
      <c r="I23" s="62"/>
      <c r="J23" s="75">
        <f t="shared" si="0"/>
        <v>0.96326864271299484</v>
      </c>
      <c r="K23" s="76">
        <f t="shared" si="2"/>
        <v>-0.34482011723889272</v>
      </c>
      <c r="L23" s="57"/>
      <c r="M23" s="57"/>
    </row>
    <row r="24" spans="2:13">
      <c r="B24" s="18" t="s">
        <v>38</v>
      </c>
      <c r="C24" s="10"/>
      <c r="D24" s="48">
        <f>+D20/D18*1000</f>
        <v>3.4340488692202444</v>
      </c>
      <c r="E24" s="48">
        <f>+E20/E18*1000</f>
        <v>3.4541185269435344</v>
      </c>
      <c r="F24" s="62"/>
      <c r="G24" s="48">
        <f>+G20/G18*1000</f>
        <v>2.7313160924240232</v>
      </c>
      <c r="H24" s="48">
        <f>+H20/H18*1000</f>
        <v>2.7313210621339556</v>
      </c>
      <c r="I24" s="62"/>
      <c r="J24" s="75">
        <f t="shared" si="0"/>
        <v>0.79536319849874826</v>
      </c>
      <c r="K24" s="76">
        <f t="shared" si="2"/>
        <v>-0.70273277679622126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5355.4225704261071</v>
      </c>
      <c r="E26" s="63"/>
      <c r="F26" s="62"/>
      <c r="G26" s="21">
        <f>+G8/(1-G6/G5)</f>
        <v>1855.4612780862942</v>
      </c>
      <c r="H26" s="63"/>
      <c r="I26" s="63"/>
      <c r="J26" s="37">
        <f>+G26/D26</f>
        <v>0.34646402850310715</v>
      </c>
      <c r="K26" s="21">
        <f>+G26-D26</f>
        <v>-3499.9612923398126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28" sqref="B2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57</v>
      </c>
      <c r="E3" s="23" t="s">
        <v>24</v>
      </c>
      <c r="F3" s="3" t="s">
        <v>37</v>
      </c>
      <c r="G3" s="4" t="s">
        <v>50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+'2014'!I4</f>
        <v>7</v>
      </c>
      <c r="G4" s="22" t="s">
        <v>25</v>
      </c>
      <c r="H4" s="3" t="s">
        <v>26</v>
      </c>
      <c r="I4" s="3">
        <f>+'2015'!I4</f>
        <v>7</v>
      </c>
      <c r="J4" s="25"/>
      <c r="M4" s="3"/>
    </row>
    <row r="5" spans="2:21">
      <c r="B5" s="10" t="s">
        <v>3</v>
      </c>
      <c r="C5" s="16"/>
      <c r="D5" s="8">
        <f>+'2014'!M5</f>
        <v>281.99912999999998</v>
      </c>
      <c r="E5" s="54">
        <f>+D5/$D$5</f>
        <v>1</v>
      </c>
      <c r="F5" s="83">
        <f>+D5/F4</f>
        <v>40.285589999999999</v>
      </c>
      <c r="G5" s="13">
        <f>+'2015'!M5</f>
        <v>642.38400000000001</v>
      </c>
      <c r="H5" s="54">
        <f>+G5/$G$5</f>
        <v>1</v>
      </c>
      <c r="I5" s="83">
        <f>+G5/I4</f>
        <v>91.769142857142853</v>
      </c>
      <c r="J5" s="75">
        <f t="shared" ref="J5:J23" si="0">+G5/D5</f>
        <v>2.2779644745712515</v>
      </c>
      <c r="K5" s="76">
        <f>+G5-D5</f>
        <v>360.38487000000003</v>
      </c>
      <c r="L5" s="76">
        <f>+I5-F5</f>
        <v>51.483552857142854</v>
      </c>
      <c r="M5" s="76"/>
    </row>
    <row r="6" spans="2:21">
      <c r="B6" s="7" t="s">
        <v>4</v>
      </c>
      <c r="C6" s="16"/>
      <c r="D6" s="11">
        <f>+'2014'!M6</f>
        <v>252.38366960000002</v>
      </c>
      <c r="E6" s="55">
        <f>+D6/$D$5</f>
        <v>0.89498031288252566</v>
      </c>
      <c r="F6" s="67">
        <f>+D6/F4</f>
        <v>36.054809942857148</v>
      </c>
      <c r="G6" s="14">
        <f>+'2015'!M6</f>
        <v>213.90775000000002</v>
      </c>
      <c r="H6" s="55">
        <f>+G6/$G$5</f>
        <v>0.3329904698747167</v>
      </c>
      <c r="I6" s="67">
        <f>+G6/I4</f>
        <v>30.558250000000005</v>
      </c>
      <c r="J6" s="77">
        <f t="shared" si="0"/>
        <v>0.84754988442405943</v>
      </c>
      <c r="K6" s="78">
        <f>+G6-D6</f>
        <v>-38.475919599999997</v>
      </c>
      <c r="L6" s="78">
        <f>+I6-F6</f>
        <v>-5.496559942857143</v>
      </c>
      <c r="M6" s="76"/>
    </row>
    <row r="7" spans="2:21">
      <c r="B7" s="10" t="s">
        <v>7</v>
      </c>
      <c r="C7" s="16"/>
      <c r="D7" s="9">
        <f>+'2014'!M7</f>
        <v>29.615460399999961</v>
      </c>
      <c r="E7" s="56">
        <f>+D7/$D$5</f>
        <v>0.10501968711747431</v>
      </c>
      <c r="F7" s="85">
        <f>+F5-F6</f>
        <v>4.2307800571428515</v>
      </c>
      <c r="G7" s="8">
        <f>+'2015'!M7</f>
        <v>428.47624999999999</v>
      </c>
      <c r="H7" s="56">
        <f>+G7/$G$5</f>
        <v>0.6670095301252833</v>
      </c>
      <c r="I7" s="85">
        <f>+I5-I6</f>
        <v>61.210892857142852</v>
      </c>
      <c r="J7" s="79">
        <f t="shared" si="0"/>
        <v>14.467992197750894</v>
      </c>
      <c r="K7" s="76">
        <f>+G7-D7</f>
        <v>398.86078960000003</v>
      </c>
      <c r="L7" s="76">
        <f>+I7-F7</f>
        <v>56.980112800000001</v>
      </c>
      <c r="M7" s="57"/>
    </row>
    <row r="8" spans="2:21">
      <c r="B8" s="7" t="s">
        <v>5</v>
      </c>
      <c r="C8" s="16"/>
      <c r="D8" s="11">
        <f>+'2014'!M8</f>
        <v>357.35171158999998</v>
      </c>
      <c r="E8" s="55">
        <f>+D8/$D$5</f>
        <v>1.2672085605015875</v>
      </c>
      <c r="F8" s="67">
        <f>+D8/F4</f>
        <v>51.050244512857141</v>
      </c>
      <c r="G8" s="14">
        <f>+'2015'!M8</f>
        <v>249.578</v>
      </c>
      <c r="H8" s="55">
        <f>+G8/$G$5</f>
        <v>0.3885183939824155</v>
      </c>
      <c r="I8" s="67">
        <f>+G8/I4</f>
        <v>35.654000000000003</v>
      </c>
      <c r="J8" s="77">
        <f t="shared" si="0"/>
        <v>0.6984099751181494</v>
      </c>
      <c r="K8" s="78">
        <f>+G8-D8</f>
        <v>-107.77371158999998</v>
      </c>
      <c r="L8" s="78">
        <f>+I8-F8</f>
        <v>-15.396244512857137</v>
      </c>
      <c r="M8" s="57"/>
    </row>
    <row r="9" spans="2:21">
      <c r="B9" s="18" t="s">
        <v>13</v>
      </c>
      <c r="C9" s="16"/>
      <c r="D9" s="15">
        <f>+D5-D6-D8</f>
        <v>-327.73625119000002</v>
      </c>
      <c r="E9" s="54">
        <f>+D9/$D$5</f>
        <v>-1.162188873384113</v>
      </c>
      <c r="F9" s="15">
        <f>+F5-F6-F8</f>
        <v>-46.819464455714289</v>
      </c>
      <c r="G9" s="15">
        <f>+G5-G6-G8</f>
        <v>178.89824999999999</v>
      </c>
      <c r="H9" s="54">
        <f>+G9/$G$5</f>
        <v>0.2784911361428678</v>
      </c>
      <c r="I9" s="15">
        <f>+I5-I6-I8</f>
        <v>25.556892857142849</v>
      </c>
      <c r="J9" s="79">
        <f t="shared" si="0"/>
        <v>-0.54586042694522219</v>
      </c>
      <c r="K9" s="76">
        <f>+G9-D9</f>
        <v>506.63450119000004</v>
      </c>
      <c r="L9" s="76">
        <f>+I9-F9</f>
        <v>72.376357312857138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+'2014'!M11</f>
        <v>6</v>
      </c>
      <c r="E11" s="87"/>
      <c r="F11" s="67">
        <f>+D11/F4</f>
        <v>0.8571428571428571</v>
      </c>
      <c r="G11" s="14">
        <f>+'2015'!M11</f>
        <v>6</v>
      </c>
      <c r="H11" s="87"/>
      <c r="I11" s="67">
        <f>+G11/I4</f>
        <v>0.8571428571428571</v>
      </c>
      <c r="J11" s="77">
        <f t="shared" si="0"/>
        <v>1</v>
      </c>
      <c r="K11" s="78">
        <f t="shared" ref="K11:K16" si="1">+G11-D11</f>
        <v>0</v>
      </c>
      <c r="L11" s="78">
        <f>+I11-F11</f>
        <v>0</v>
      </c>
      <c r="M11" s="57"/>
    </row>
    <row r="12" spans="2:21">
      <c r="B12" s="17" t="s">
        <v>14</v>
      </c>
      <c r="C12" s="16"/>
      <c r="D12" s="11">
        <f>+'2014'!M12</f>
        <v>260.06700000000001</v>
      </c>
      <c r="E12" s="87"/>
      <c r="F12" s="67">
        <f>+D12/F4</f>
        <v>37.152428571428572</v>
      </c>
      <c r="G12" s="14">
        <f>+'2015'!M12</f>
        <v>206.90787</v>
      </c>
      <c r="H12" s="87"/>
      <c r="I12" s="67">
        <f>+G12/I4</f>
        <v>29.558267142857144</v>
      </c>
      <c r="J12" s="77">
        <f t="shared" si="0"/>
        <v>0.7955944814220951</v>
      </c>
      <c r="K12" s="78">
        <f t="shared" si="1"/>
        <v>-53.159130000000005</v>
      </c>
      <c r="L12" s="78">
        <f>+I12-F12</f>
        <v>-7.5941614285714287</v>
      </c>
      <c r="M12" s="57"/>
    </row>
    <row r="13" spans="2:21">
      <c r="B13" s="18" t="s">
        <v>19</v>
      </c>
      <c r="C13" s="16"/>
      <c r="D13" s="33">
        <f>+D12/D5</f>
        <v>0.92222624942140785</v>
      </c>
      <c r="E13" s="57"/>
      <c r="F13" s="33"/>
      <c r="G13" s="33">
        <f>+G12/G5</f>
        <v>0.32209374766494808</v>
      </c>
      <c r="H13" s="57"/>
      <c r="I13" s="33"/>
      <c r="J13" s="75">
        <f t="shared" si="0"/>
        <v>0.34925675545130636</v>
      </c>
      <c r="K13" s="54">
        <f t="shared" si="1"/>
        <v>-0.60013250175645982</v>
      </c>
      <c r="L13" s="57"/>
      <c r="M13" s="57"/>
    </row>
    <row r="14" spans="2:21">
      <c r="B14" s="18" t="s">
        <v>15</v>
      </c>
      <c r="C14" s="16"/>
      <c r="D14" s="8">
        <f>+D5/D11</f>
        <v>46.999854999999997</v>
      </c>
      <c r="E14" s="57"/>
      <c r="F14" s="8"/>
      <c r="G14" s="8">
        <f>+G5/G11</f>
        <v>107.06400000000001</v>
      </c>
      <c r="H14" s="57"/>
      <c r="I14" s="8"/>
      <c r="J14" s="75">
        <f t="shared" si="0"/>
        <v>2.2779644745712515</v>
      </c>
      <c r="K14" s="76">
        <f t="shared" si="1"/>
        <v>60.064145000000011</v>
      </c>
      <c r="L14" s="57"/>
      <c r="M14" s="57"/>
    </row>
    <row r="15" spans="2:21">
      <c r="B15" s="10" t="s">
        <v>33</v>
      </c>
      <c r="C15" s="16"/>
      <c r="D15" s="8">
        <f>+D12/D11</f>
        <v>43.344500000000004</v>
      </c>
      <c r="E15" s="57"/>
      <c r="F15" s="8"/>
      <c r="G15" s="8">
        <f>+G12/G11</f>
        <v>34.484645</v>
      </c>
      <c r="H15" s="57"/>
      <c r="I15" s="8"/>
      <c r="J15" s="75">
        <f t="shared" si="0"/>
        <v>0.79559448142209499</v>
      </c>
      <c r="K15" s="76">
        <f t="shared" si="1"/>
        <v>-8.8598550000000031</v>
      </c>
      <c r="L15" s="57"/>
      <c r="M15" s="57"/>
    </row>
    <row r="16" spans="2:21">
      <c r="B16" s="18" t="s">
        <v>20</v>
      </c>
      <c r="C16" s="16"/>
      <c r="D16" s="33">
        <f>+D12/D7</f>
        <v>8.7814606454674724</v>
      </c>
      <c r="E16" s="57"/>
      <c r="F16" s="33"/>
      <c r="G16" s="33">
        <f>+G12/G7</f>
        <v>0.48289227232547899</v>
      </c>
      <c r="H16" s="57"/>
      <c r="I16" s="33"/>
      <c r="J16" s="75">
        <f t="shared" si="0"/>
        <v>5.4989971693914334E-2</v>
      </c>
      <c r="K16" s="54">
        <f t="shared" si="1"/>
        <v>-8.2985683731419932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+'2014'!M18</f>
        <v>38862.58</v>
      </c>
      <c r="E18" s="58">
        <f>+'2014'!N18</f>
        <v>38862.58</v>
      </c>
      <c r="F18" s="67">
        <f>+D18/F4</f>
        <v>5551.7971428571427</v>
      </c>
      <c r="G18" s="14">
        <f>+'2015'!M18</f>
        <v>40328</v>
      </c>
      <c r="H18" s="67">
        <f>+'2015'!N18</f>
        <v>40328</v>
      </c>
      <c r="I18" s="67">
        <f>+G18/I4</f>
        <v>5761.1428571428569</v>
      </c>
      <c r="J18" s="77">
        <f t="shared" si="0"/>
        <v>1.0377077383951347</v>
      </c>
      <c r="K18" s="78">
        <f t="shared" ref="K18:K23" si="2">+G18-D18</f>
        <v>1465.4199999999983</v>
      </c>
      <c r="L18" s="78">
        <f>+I18-F18</f>
        <v>209.34571428571417</v>
      </c>
      <c r="M18" s="84"/>
    </row>
    <row r="19" spans="2:13">
      <c r="B19" s="17" t="s">
        <v>16</v>
      </c>
      <c r="C19" s="16"/>
      <c r="D19" s="11">
        <f>+'2014'!M19</f>
        <v>3494.2732000000001</v>
      </c>
      <c r="E19" s="59">
        <f>+'2014'!N19</f>
        <v>3494.2732000000001</v>
      </c>
      <c r="F19" s="67">
        <f>+D19/F4</f>
        <v>499.18188571428573</v>
      </c>
      <c r="G19" s="14">
        <f>+'2015'!M19</f>
        <v>3572.08</v>
      </c>
      <c r="H19" s="67">
        <f>+'2015'!N19</f>
        <v>3572.08</v>
      </c>
      <c r="I19" s="67">
        <f>+G19/I4</f>
        <v>510.29714285714283</v>
      </c>
      <c r="J19" s="77">
        <f t="shared" si="0"/>
        <v>1.0222669481023978</v>
      </c>
      <c r="K19" s="78">
        <f t="shared" si="2"/>
        <v>77.806799999999839</v>
      </c>
      <c r="L19" s="78">
        <f>+I19-F19</f>
        <v>11.115257142857104</v>
      </c>
      <c r="M19" s="84"/>
    </row>
    <row r="20" spans="2:13">
      <c r="B20" s="17" t="s">
        <v>27</v>
      </c>
      <c r="C20" s="16"/>
      <c r="D20" s="11">
        <f>+'2014'!M20</f>
        <v>126.76693880000001</v>
      </c>
      <c r="E20" s="59">
        <f>+'2014'!N20</f>
        <v>126.7669226</v>
      </c>
      <c r="F20" s="67">
        <f>+D20/F4</f>
        <v>18.109562685714288</v>
      </c>
      <c r="G20" s="14">
        <f>+'2015'!M20</f>
        <v>109.16589999999999</v>
      </c>
      <c r="H20" s="67">
        <f>+'2015'!N20</f>
        <v>109.16598</v>
      </c>
      <c r="I20" s="67">
        <f>+G20/I4</f>
        <v>15.595128571428571</v>
      </c>
      <c r="J20" s="77">
        <f t="shared" si="0"/>
        <v>0.86115434381696998</v>
      </c>
      <c r="K20" s="78">
        <f t="shared" si="2"/>
        <v>-17.601038800000012</v>
      </c>
      <c r="L20" s="78">
        <f>+I20-F20</f>
        <v>-2.5144341142857165</v>
      </c>
      <c r="M20" s="57"/>
    </row>
    <row r="21" spans="2:13">
      <c r="B21" s="18" t="s">
        <v>18</v>
      </c>
      <c r="C21" s="16"/>
      <c r="D21" s="44">
        <f>+D20/D19*1000</f>
        <v>36.278485265548213</v>
      </c>
      <c r="E21" s="60">
        <f>+E20/E19*1000</f>
        <v>36.27848062939097</v>
      </c>
      <c r="F21" s="60"/>
      <c r="G21" s="44">
        <f>+G20/G19*1000</f>
        <v>30.560877695908264</v>
      </c>
      <c r="H21" s="74">
        <f>+H20/H19*1000</f>
        <v>30.560900091823253</v>
      </c>
      <c r="I21" s="60"/>
      <c r="J21" s="75">
        <f t="shared" si="0"/>
        <v>0.84239673934044701</v>
      </c>
      <c r="K21" s="76">
        <f t="shared" si="2"/>
        <v>-5.7176075696399487</v>
      </c>
      <c r="L21" s="81">
        <f>+H21/E21</f>
        <v>0.8423974643266724</v>
      </c>
      <c r="M21" s="82">
        <f>+H21-E21</f>
        <v>-5.7175805375677164</v>
      </c>
    </row>
    <row r="22" spans="2:13">
      <c r="B22" s="18" t="s">
        <v>21</v>
      </c>
      <c r="C22" s="16"/>
      <c r="D22" s="46">
        <f>+D19/D18</f>
        <v>8.9913567241289696E-2</v>
      </c>
      <c r="E22" s="46">
        <f>+E19/E18</f>
        <v>8.9913567241289696E-2</v>
      </c>
      <c r="F22" s="61"/>
      <c r="G22" s="53">
        <f>+G19/G18</f>
        <v>8.8575679428684786E-2</v>
      </c>
      <c r="H22" s="46">
        <f>+H19/H18</f>
        <v>8.8575679428684786E-2</v>
      </c>
      <c r="I22" s="61"/>
      <c r="J22" s="75">
        <f t="shared" si="0"/>
        <v>0.98512028992226963</v>
      </c>
      <c r="K22" s="76">
        <f t="shared" si="2"/>
        <v>-1.3378878126049099E-3</v>
      </c>
      <c r="L22" s="57"/>
      <c r="M22" s="57"/>
    </row>
    <row r="23" spans="2:13">
      <c r="B23" s="10" t="s">
        <v>28</v>
      </c>
      <c r="C23" s="10"/>
      <c r="D23" s="48">
        <f>+D20*1000/(D18*D21)*100</f>
        <v>8.9913567241289698</v>
      </c>
      <c r="E23" s="48">
        <f>+E20*1000/(E18*E21)*100</f>
        <v>8.9913567241289698</v>
      </c>
      <c r="F23" s="62"/>
      <c r="G23" s="48">
        <f>+G20/(G18*G21)*1000*100</f>
        <v>8.8575679428684779</v>
      </c>
      <c r="H23" s="48">
        <f>+H20*1000/(H18*H21)*100</f>
        <v>8.8575679428684779</v>
      </c>
      <c r="I23" s="62"/>
      <c r="J23" s="75">
        <f t="shared" si="0"/>
        <v>0.98512028992226952</v>
      </c>
      <c r="K23" s="76">
        <f t="shared" si="2"/>
        <v>-0.13378878126049187</v>
      </c>
      <c r="L23" s="57"/>
      <c r="M23" s="57"/>
    </row>
    <row r="24" spans="2:13">
      <c r="B24" s="18" t="s">
        <v>38</v>
      </c>
      <c r="C24" s="10"/>
      <c r="D24" s="48">
        <f>+D20/D18*1000</f>
        <v>3.2619280243360067</v>
      </c>
      <c r="E24" s="48">
        <f>+E20/E18*1000</f>
        <v>3.2619276074825709</v>
      </c>
      <c r="F24" s="62"/>
      <c r="G24" s="48">
        <f>+G20/G18*1000</f>
        <v>2.7069505058520131</v>
      </c>
      <c r="H24" s="48">
        <f>+H20/H18*1000</f>
        <v>2.7069524895854</v>
      </c>
      <c r="I24" s="62"/>
      <c r="J24" s="75">
        <f t="shared" ref="J24" si="3">+G24/D24</f>
        <v>0.82986212008863558</v>
      </c>
      <c r="K24" s="76">
        <f t="shared" ref="K24" si="4">+G24-D24</f>
        <v>-0.55497751848399357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3402.7116381547462</v>
      </c>
      <c r="E26" s="57"/>
      <c r="F26" s="63"/>
      <c r="G26" s="21">
        <f>+G8/(1-G6/G5)</f>
        <v>374.17456382238225</v>
      </c>
      <c r="H26" s="57"/>
      <c r="I26" s="63"/>
      <c r="J26" s="37">
        <f>+G26/D26</f>
        <v>0.10996364182810774</v>
      </c>
      <c r="K26" s="21">
        <f>+G26-D26</f>
        <v>-3028.5370743323638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7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4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281.99912999999998</v>
      </c>
      <c r="N5" s="64">
        <f>+M5/M5</f>
        <v>1</v>
      </c>
      <c r="O5" s="83">
        <f>+M5/O4</f>
        <v>40.285589999999999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1477.77313</v>
      </c>
      <c r="AQ5" s="64">
        <f>+AP5/$AP$5</f>
        <v>1</v>
      </c>
      <c r="AR5" s="83">
        <f>+AP5/AR4</f>
        <v>211.11044714285714</v>
      </c>
      <c r="AS5" s="30">
        <f>+AP5/$AS$4</f>
        <v>369.44328250000001</v>
      </c>
      <c r="AT5" s="57"/>
      <c r="AU5" s="83">
        <f>+AS5/AU4</f>
        <v>52.777611785714285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f>126.7669388+125.6167308</f>
        <v>252.38366960000002</v>
      </c>
      <c r="N6" s="65">
        <f>+M6/M5</f>
        <v>0.89498031288252566</v>
      </c>
      <c r="O6" s="84">
        <f>+M6/O4</f>
        <v>36.054809942857148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1009.78758548308</v>
      </c>
      <c r="AQ6" s="65">
        <f>+AP6/$AP$5</f>
        <v>0.68331705657896213</v>
      </c>
      <c r="AR6" s="84">
        <f>+AP6/AR4</f>
        <v>144.2553693547257</v>
      </c>
      <c r="AS6" s="14">
        <f t="shared" ref="AS6:AS9" si="0">+AP6/$AS$4</f>
        <v>252.44689637076999</v>
      </c>
      <c r="AT6" s="57"/>
      <c r="AU6" s="84">
        <f>+AS6/AU4</f>
        <v>36.063842338681425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29.615460399999961</v>
      </c>
      <c r="N7" s="65">
        <f>+M7/M5</f>
        <v>0.10501968711747431</v>
      </c>
      <c r="O7" s="85">
        <f>+O5-O6</f>
        <v>4.2307800571428515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467.98554451692002</v>
      </c>
      <c r="AQ7" s="65">
        <f>+AP7/$AP$5</f>
        <v>0.31668294342103787</v>
      </c>
      <c r="AR7" s="85">
        <f>+AR5-AR6</f>
        <v>66.855077788131439</v>
      </c>
      <c r="AS7" s="13">
        <f t="shared" si="0"/>
        <v>116.99638612923</v>
      </c>
      <c r="AT7" s="57"/>
      <c r="AU7" s="85">
        <f>+AU5-AU6</f>
        <v>16.71376944703286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f>98.28463739+259.0670742</f>
        <v>357.35171158999998</v>
      </c>
      <c r="N8" s="65">
        <f>+M8/M5</f>
        <v>1.2672085605015875</v>
      </c>
      <c r="O8" s="84">
        <f>+M8/O4</f>
        <v>51.050244512857141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1695.970982866</v>
      </c>
      <c r="AQ8" s="65">
        <f>+AP8/$AP$5</f>
        <v>1.1476531467763256</v>
      </c>
      <c r="AR8" s="84">
        <f>+AP8/AR4</f>
        <v>242.28156898085714</v>
      </c>
      <c r="AS8" s="14">
        <f t="shared" si="0"/>
        <v>423.9927457165</v>
      </c>
      <c r="AT8" s="57"/>
      <c r="AU8" s="84">
        <f>+AS8/AU4</f>
        <v>60.570392245214286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-327.73625119000002</v>
      </c>
      <c r="N9" s="64">
        <f>+M9/M5</f>
        <v>-1.162188873384113</v>
      </c>
      <c r="O9" s="15">
        <f>+O5-O6-O8</f>
        <v>-46.819464455714289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-1227.9854383490799</v>
      </c>
      <c r="AQ9" s="64">
        <f>+AP9/$AP$5</f>
        <v>-0.8309702033552876</v>
      </c>
      <c r="AR9" s="15">
        <f>+AR5-AR6-AR8</f>
        <v>-175.42649119272571</v>
      </c>
      <c r="AS9" s="29">
        <f t="shared" si="0"/>
        <v>-306.99635958726998</v>
      </c>
      <c r="AT9" s="57"/>
      <c r="AU9" s="15">
        <f>+AU5-AU6-AU8</f>
        <v>-43.856622798181427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6</v>
      </c>
      <c r="N11" s="72"/>
      <c r="O11" s="84">
        <f>+M11/O4</f>
        <v>0.8571428571428571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24</v>
      </c>
      <c r="AQ11" s="57"/>
      <c r="AR11" s="84">
        <f>+AP11/AR4</f>
        <v>3.4285714285714284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260.06700000000001</v>
      </c>
      <c r="N12" s="72"/>
      <c r="O12" s="84">
        <f>+M12/O4</f>
        <v>37.152428571428572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1019.1147351839999</v>
      </c>
      <c r="AQ12" s="57"/>
      <c r="AR12" s="84">
        <f>+AP12/AR4</f>
        <v>145.58781931199999</v>
      </c>
      <c r="AS12" s="14">
        <f t="shared" ref="AS12" si="1">+AP12/$AS$4</f>
        <v>254.77868379599997</v>
      </c>
      <c r="AT12" s="57"/>
      <c r="AU12" s="84">
        <f>+AS12/AU4</f>
        <v>36.396954827999998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>
        <f>+M12/M5</f>
        <v>0.92222624942140785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0.68962868149050716</v>
      </c>
      <c r="AQ13" s="57"/>
      <c r="AR13" s="33"/>
      <c r="AS13" s="35">
        <f>+AS12/AS5</f>
        <v>0.68962868149050716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>
        <f>+M5/M11</f>
        <v>46.999854999999997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61.573880416666668</v>
      </c>
      <c r="AQ14" s="57"/>
      <c r="AR14" s="8"/>
      <c r="AS14" s="36">
        <f>+AS5/AS11</f>
        <v>61.573880416666668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>
        <f>+M12/M11</f>
        <v>43.344500000000004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42.463113965999995</v>
      </c>
      <c r="AQ15" s="57"/>
      <c r="AR15" s="8"/>
      <c r="AS15" s="36">
        <f>+AS12/AS11</f>
        <v>42.463113965999995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>
        <f>+M12/M7</f>
        <v>8.7814606454674724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2.1776628511805534</v>
      </c>
      <c r="AQ16" s="57"/>
      <c r="AR16" s="33"/>
      <c r="AS16" s="35">
        <f>+AS12/AS7</f>
        <v>2.1776628511805534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38862.58</v>
      </c>
      <c r="N18" s="91">
        <v>38862.58</v>
      </c>
      <c r="O18" s="67">
        <f>+M18/O4</f>
        <v>5551.7971428571427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154759.58000000002</v>
      </c>
      <c r="AQ18" s="67">
        <f>+W18+AC18+AF18+AI18+AL18+Z18+T18+Q18+N18+K18+H18+E18</f>
        <v>154759.58000000002</v>
      </c>
      <c r="AR18" s="67">
        <f>+AP18/AR4</f>
        <v>22108.51142857143</v>
      </c>
      <c r="AS18" s="14">
        <f t="shared" ref="AS18:AT20" si="2">+AP18/$AS$4</f>
        <v>38689.895000000004</v>
      </c>
      <c r="AT18" s="67">
        <f t="shared" si="2"/>
        <v>38689.895000000004</v>
      </c>
      <c r="AU18" s="67">
        <f>+AS18/AU4</f>
        <v>5527.1278571428575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3494.2732000000001</v>
      </c>
      <c r="N19" s="91">
        <v>3494.2732000000001</v>
      </c>
      <c r="O19" s="67">
        <f>+M19/O4</f>
        <v>499.18188571428573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14528.245200000001</v>
      </c>
      <c r="AQ19" s="67">
        <f>+W19+AC19+AF19+AI19+AL19+Z19+T19+Q19+N19+K19+H19+E19</f>
        <v>14528.245200000001</v>
      </c>
      <c r="AR19" s="67">
        <f>+AP19/AR4</f>
        <v>2075.4636</v>
      </c>
      <c r="AS19" s="14">
        <f t="shared" si="2"/>
        <v>3632.0613000000003</v>
      </c>
      <c r="AT19" s="67">
        <f t="shared" si="2"/>
        <v>3632.0613000000003</v>
      </c>
      <c r="AU19" s="67">
        <f>+AS19/AU4</f>
        <v>518.86590000000001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126.76693880000001</v>
      </c>
      <c r="N20" s="59">
        <v>126.7669226</v>
      </c>
      <c r="O20" s="67">
        <f>+M20/O4</f>
        <v>18.109562685714288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531.45196069999997</v>
      </c>
      <c r="AQ20" s="67">
        <f>+W20+AC20+AF20+AI20+AL20+Z20+T20+Q20+N20+K20+H20+E20</f>
        <v>534.55793250000011</v>
      </c>
      <c r="AR20" s="67">
        <f>+AP20/AR4</f>
        <v>75.921708671428561</v>
      </c>
      <c r="AS20" s="14">
        <f t="shared" si="2"/>
        <v>132.86299017499999</v>
      </c>
      <c r="AT20" s="67">
        <f t="shared" si="2"/>
        <v>133.63948312500003</v>
      </c>
      <c r="AU20" s="67">
        <f>+AS20/AU4</f>
        <v>18.98042716785714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>
        <f t="shared" ref="M21:N21" si="6">+M20/M19*1000</f>
        <v>36.278485265548213</v>
      </c>
      <c r="N21" s="68">
        <f t="shared" si="6"/>
        <v>36.27848062939097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36.580602363456805</v>
      </c>
      <c r="AQ21" s="68">
        <f>+AQ20/AQ19*1000</f>
        <v>36.794390866971334</v>
      </c>
      <c r="AR21" s="60"/>
      <c r="AS21" s="45">
        <f>+AS20/AS19*1000</f>
        <v>36.580602363456805</v>
      </c>
      <c r="AT21" s="68">
        <f>+AT20/AT19*1000</f>
        <v>36.794390866971334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>
        <f>+M19/M18</f>
        <v>8.9913567241289696E-2</v>
      </c>
      <c r="N22" s="46">
        <f>+N19/N18</f>
        <v>8.9913567241289696E-2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9.3876225303790556E-2</v>
      </c>
      <c r="AQ22" s="46">
        <f>+AQ19/AQ18</f>
        <v>9.3876225303790556E-2</v>
      </c>
      <c r="AR22" s="61"/>
      <c r="AS22" s="47">
        <f>+AS19/AS18</f>
        <v>9.3876225303790556E-2</v>
      </c>
      <c r="AT22" s="46">
        <f>+AT19/AT18</f>
        <v>9.3876225303790556E-2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>
        <f>+M20*1000/(M18*M21)*100</f>
        <v>8.9913567241289698</v>
      </c>
      <c r="N23" s="48">
        <f>+N20*1000/(N18*N21)*100</f>
        <v>8.9913567241289698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9.3876225303790548</v>
      </c>
      <c r="AQ23" s="48">
        <f>+AQ20*1000/(AQ18*AQ21)*100</f>
        <v>9.3876225303790548</v>
      </c>
      <c r="AR23" s="62"/>
      <c r="AS23" s="49">
        <f>+AS20/(AS18*AS21)*1000*100</f>
        <v>9.3876225303790548</v>
      </c>
      <c r="AT23" s="48">
        <f>+AT20*1000/(AT18*AT21)*100</f>
        <v>9.3876225303790548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>
        <f>+M20/M18*1000</f>
        <v>3.2619280243360067</v>
      </c>
      <c r="N24" s="48">
        <f>+N20/N18*1000</f>
        <v>3.2619276074825709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3.4340488692202444</v>
      </c>
      <c r="AQ24" s="48">
        <f>+AQ20/AQ18*1000</f>
        <v>3.4541185269435344</v>
      </c>
      <c r="AR24" s="62"/>
      <c r="AS24" s="48">
        <f t="shared" ref="AS24:AT24" si="14">+AS20/AS18*1000</f>
        <v>3.4340488692202444</v>
      </c>
      <c r="AT24" s="48">
        <f t="shared" si="14"/>
        <v>3.4541185269435344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>
        <f>+M8/(1-M6/M5)</f>
        <v>3402.7116381547462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5355.4225704261071</v>
      </c>
      <c r="AQ26" s="69"/>
      <c r="AR26" s="63"/>
      <c r="AS26" s="31">
        <f>+AS8/(1-AS6/AS5)</f>
        <v>1338.8556426065268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M1" sqref="M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10</v>
      </c>
      <c r="P4" s="89"/>
      <c r="Q4" s="34" t="s">
        <v>26</v>
      </c>
      <c r="R4" s="3">
        <v>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8.5</v>
      </c>
      <c r="AS4" s="42">
        <v>4</v>
      </c>
      <c r="AT4" s="3" t="s">
        <v>26</v>
      </c>
      <c r="AU4" s="3">
        <f>+AR4</f>
        <v>8.5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642.38400000000001</v>
      </c>
      <c r="N5" s="64">
        <f>+M5/M5</f>
        <v>1</v>
      </c>
      <c r="O5" s="83">
        <f>+M5/O4</f>
        <v>64.238399999999999</v>
      </c>
      <c r="P5" s="90">
        <v>0</v>
      </c>
      <c r="Q5" s="64" t="e">
        <f>+P5/P5</f>
        <v>#DIV/0!</v>
      </c>
      <c r="R5" s="83" t="e">
        <f>+P5/R4</f>
        <v>#DIV/0!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1904.59222</v>
      </c>
      <c r="AQ5" s="64">
        <f>+AP5/$AP$5</f>
        <v>1</v>
      </c>
      <c r="AR5" s="83">
        <f>+AP5/AR4</f>
        <v>224.06967294117646</v>
      </c>
      <c r="AS5" s="30">
        <f>+AP5/$AS$4</f>
        <v>476.148055</v>
      </c>
      <c r="AT5" s="57"/>
      <c r="AU5" s="83">
        <f>+AS5/AU4</f>
        <v>56.017418235294116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f>109.165+8.29375+96.449</f>
        <v>213.90775000000002</v>
      </c>
      <c r="N6" s="65">
        <f>+M6/M5</f>
        <v>0.3329904698747167</v>
      </c>
      <c r="O6" s="84">
        <f>+M6/O4</f>
        <v>21.390775000000001</v>
      </c>
      <c r="P6" s="91">
        <v>0</v>
      </c>
      <c r="Q6" s="65" t="e">
        <f>+P6/P5</f>
        <v>#DIV/0!</v>
      </c>
      <c r="R6" s="84" t="e">
        <f>+P6/R4</f>
        <v>#DIV/0!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758.87423000000001</v>
      </c>
      <c r="AQ6" s="65">
        <f>+AP6/$AP$5</f>
        <v>0.39844446597602923</v>
      </c>
      <c r="AR6" s="84">
        <f>+AP6/AR4</f>
        <v>89.279321176470589</v>
      </c>
      <c r="AS6" s="14">
        <f t="shared" ref="AS6:AS9" si="0">+AP6/$AS$4</f>
        <v>189.7185575</v>
      </c>
      <c r="AT6" s="57"/>
      <c r="AU6" s="84">
        <f>+AS6/AU4</f>
        <v>22.319830294117647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428.47624999999999</v>
      </c>
      <c r="N7" s="65">
        <f>+M7/M5</f>
        <v>0.6670095301252833</v>
      </c>
      <c r="O7" s="85">
        <f>+O5-O6</f>
        <v>42.847624999999994</v>
      </c>
      <c r="P7" s="36">
        <f>+P5-P6</f>
        <v>0</v>
      </c>
      <c r="Q7" s="65" t="e">
        <f>+P7/P5</f>
        <v>#DIV/0!</v>
      </c>
      <c r="R7" s="85" t="e">
        <f>+R5-R6</f>
        <v>#DIV/0!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1145.7179899999999</v>
      </c>
      <c r="AQ7" s="65">
        <f>+AP7/$AP$5</f>
        <v>0.60155553402397066</v>
      </c>
      <c r="AR7" s="85">
        <f>+AR5-AR6</f>
        <v>134.79035176470586</v>
      </c>
      <c r="AS7" s="13">
        <f t="shared" si="0"/>
        <v>286.42949749999997</v>
      </c>
      <c r="AT7" s="57"/>
      <c r="AU7" s="85">
        <f>+AU5-AU6</f>
        <v>33.697587941176465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249.578</v>
      </c>
      <c r="N8" s="65">
        <f>+M8/M5</f>
        <v>0.3885183939824155</v>
      </c>
      <c r="O8" s="84">
        <f>+M8/O4</f>
        <v>24.957799999999999</v>
      </c>
      <c r="P8" s="91">
        <v>0</v>
      </c>
      <c r="Q8" s="65" t="e">
        <f>+P8/P5</f>
        <v>#DIV/0!</v>
      </c>
      <c r="R8" s="84" t="e">
        <f>+P8/R4</f>
        <v>#DIV/0!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1116.163</v>
      </c>
      <c r="AQ8" s="65">
        <f>+AP8/$AP$5</f>
        <v>0.58603778188278011</v>
      </c>
      <c r="AR8" s="84">
        <f>+AP8/AR4</f>
        <v>131.31329411764705</v>
      </c>
      <c r="AS8" s="14">
        <f t="shared" si="0"/>
        <v>279.04075</v>
      </c>
      <c r="AT8" s="57"/>
      <c r="AU8" s="84">
        <f>+AS8/AU4</f>
        <v>32.828323529411762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178.89824999999999</v>
      </c>
      <c r="N9" s="64">
        <f>+M9/M5</f>
        <v>0.2784911361428678</v>
      </c>
      <c r="O9" s="15">
        <f>+O5-O6-O8</f>
        <v>17.889824999999995</v>
      </c>
      <c r="P9" s="92">
        <f>+P5-P6-P8</f>
        <v>0</v>
      </c>
      <c r="Q9" s="64" t="e">
        <f>+P9/P5</f>
        <v>#DIV/0!</v>
      </c>
      <c r="R9" s="15" t="e">
        <f>+R5-R6-R8</f>
        <v>#DIV/0!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29.554989999999918</v>
      </c>
      <c r="AQ9" s="64">
        <f>+AP9/$AP$5</f>
        <v>1.5517752141190579E-2</v>
      </c>
      <c r="AR9" s="15">
        <f>+AR5-AR6-AR8</f>
        <v>3.4770576470588139</v>
      </c>
      <c r="AS9" s="29">
        <f t="shared" si="0"/>
        <v>7.3887474999999796</v>
      </c>
      <c r="AT9" s="57"/>
      <c r="AU9" s="15">
        <f>+AU5-AU6-AU8</f>
        <v>0.86926441176470348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6</v>
      </c>
      <c r="N11" s="72"/>
      <c r="O11" s="84">
        <f>+M11/O4</f>
        <v>0.6</v>
      </c>
      <c r="P11" s="93">
        <v>0</v>
      </c>
      <c r="Q11" s="72"/>
      <c r="R11" s="84" t="e">
        <f>+P11/R4</f>
        <v>#DIV/0!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24</v>
      </c>
      <c r="AQ11" s="57"/>
      <c r="AR11" s="84">
        <f>+AP11/AR4</f>
        <v>2.8235294117647061</v>
      </c>
      <c r="AS11" s="28">
        <f>+AP11/AS4</f>
        <v>6</v>
      </c>
      <c r="AT11" s="57"/>
      <c r="AU11" s="84">
        <f>+AS11/AU4</f>
        <v>0.70588235294117652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206.90787</v>
      </c>
      <c r="N12" s="72"/>
      <c r="O12" s="84">
        <f>+M12/O4</f>
        <v>20.690787</v>
      </c>
      <c r="P12" s="93">
        <v>0</v>
      </c>
      <c r="Q12" s="72"/>
      <c r="R12" s="84" t="e">
        <f>+P12/R4</f>
        <v>#DIV/0!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869.76229000000001</v>
      </c>
      <c r="AQ12" s="57"/>
      <c r="AR12" s="84">
        <f>+AP12/AR4</f>
        <v>102.32497529411765</v>
      </c>
      <c r="AS12" s="14">
        <f t="shared" ref="AS12" si="1">+AP12/$AS$4</f>
        <v>217.4405725</v>
      </c>
      <c r="AT12" s="57"/>
      <c r="AU12" s="84">
        <f>+AS12/AU4</f>
        <v>25.581243823529412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>
        <f>+M12/M5</f>
        <v>0.32209374766494808</v>
      </c>
      <c r="N13" s="72"/>
      <c r="O13" s="33"/>
      <c r="P13" s="35" t="e">
        <f>+P12/P5</f>
        <v>#DIV/0!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0.4566658841019523</v>
      </c>
      <c r="AQ13" s="57"/>
      <c r="AR13" s="33"/>
      <c r="AS13" s="35">
        <f>+AS12/AS5</f>
        <v>0.4566658841019523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>
        <f>+M5/M11</f>
        <v>107.06400000000001</v>
      </c>
      <c r="N14" s="72"/>
      <c r="O14" s="8"/>
      <c r="P14" s="36" t="e">
        <f>+P5/P11</f>
        <v>#DIV/0!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79.358009166666662</v>
      </c>
      <c r="AQ14" s="57"/>
      <c r="AR14" s="8"/>
      <c r="AS14" s="36">
        <f>+AS5/AS11</f>
        <v>79.358009166666662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>
        <f>+M12/M11</f>
        <v>34.484645</v>
      </c>
      <c r="N15" s="72"/>
      <c r="O15" s="8"/>
      <c r="P15" s="36" t="e">
        <f>+P12/P11</f>
        <v>#DIV/0!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36.240095416666669</v>
      </c>
      <c r="AQ15" s="57"/>
      <c r="AR15" s="8"/>
      <c r="AS15" s="36">
        <f>+AS12/AS11</f>
        <v>36.240095416666669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>
        <f>+M12/M7</f>
        <v>0.48289227232547899</v>
      </c>
      <c r="N16" s="72"/>
      <c r="O16" s="33"/>
      <c r="P16" s="35" t="e">
        <f>+P12/P7</f>
        <v>#DIV/0!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0.75914168895960177</v>
      </c>
      <c r="AQ16" s="57"/>
      <c r="AR16" s="33"/>
      <c r="AS16" s="35">
        <f>+AS12/AS7</f>
        <v>0.75914168895960177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40328</v>
      </c>
      <c r="N18" s="58">
        <v>40328</v>
      </c>
      <c r="O18" s="67">
        <f>+M18/O4</f>
        <v>4032.8</v>
      </c>
      <c r="P18" s="91">
        <v>0</v>
      </c>
      <c r="Q18" s="58">
        <v>0</v>
      </c>
      <c r="R18" s="67" t="e">
        <f>+P18/R4</f>
        <v>#DIV/0!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158963</v>
      </c>
      <c r="AQ18" s="67">
        <f>+W18+AC18+AF18+AI18+AL18+Z18+T18+Q18+N18+K18+H18+E18</f>
        <v>158963</v>
      </c>
      <c r="AR18" s="67">
        <f>+AP18/AR4</f>
        <v>18701.529411764706</v>
      </c>
      <c r="AS18" s="14">
        <f t="shared" ref="AS18:AT20" si="2">+AP18/$AS$4</f>
        <v>39740.75</v>
      </c>
      <c r="AT18" s="67">
        <f t="shared" si="2"/>
        <v>39740.75</v>
      </c>
      <c r="AU18" s="67">
        <f>+AS18/AU4</f>
        <v>4675.3823529411766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3572.08</v>
      </c>
      <c r="N19" s="58">
        <v>3572.08</v>
      </c>
      <c r="O19" s="67">
        <f>+M19/O4</f>
        <v>357.20799999999997</v>
      </c>
      <c r="P19" s="91">
        <v>0</v>
      </c>
      <c r="Q19" s="58">
        <v>0</v>
      </c>
      <c r="R19" s="67" t="e">
        <f>+P19/R4</f>
        <v>#DIV/0!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14374.71</v>
      </c>
      <c r="AQ19" s="67">
        <f>+W19+AC19+AF19+AI19+AL19+Z19+T19+Q19+N19+K19+H19+E19</f>
        <v>14374.710000000001</v>
      </c>
      <c r="AR19" s="67">
        <f>+AP19/AR4</f>
        <v>1691.1423529411763</v>
      </c>
      <c r="AS19" s="14">
        <f t="shared" si="2"/>
        <v>3593.6774999999998</v>
      </c>
      <c r="AT19" s="67">
        <f t="shared" si="2"/>
        <v>3593.6775000000002</v>
      </c>
      <c r="AU19" s="67">
        <f>+AS19/AU4</f>
        <v>422.78558823529409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109.16589999999999</v>
      </c>
      <c r="N20" s="59">
        <v>109.16598</v>
      </c>
      <c r="O20" s="67">
        <f>+M20/O4</f>
        <v>10.916589999999999</v>
      </c>
      <c r="P20" s="91">
        <v>0</v>
      </c>
      <c r="Q20" s="59">
        <v>0</v>
      </c>
      <c r="R20" s="67" t="e">
        <f>+P20/R4</f>
        <v>#DIV/0!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434.17819999999995</v>
      </c>
      <c r="AQ20" s="67">
        <f>+W20+AC20+AF20+AI20+AL20+Z20+T20+Q20+N20+K20+H20+E20</f>
        <v>434.17899</v>
      </c>
      <c r="AR20" s="67">
        <f>+AP20/AR4</f>
        <v>51.07978823529411</v>
      </c>
      <c r="AS20" s="14">
        <f t="shared" si="2"/>
        <v>108.54454999999999</v>
      </c>
      <c r="AT20" s="67">
        <f t="shared" si="2"/>
        <v>108.5447475</v>
      </c>
      <c r="AU20" s="67">
        <f>+AS20/AU4</f>
        <v>12.769947058823528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>
        <f t="shared" ref="M21:N21" si="6">+M20/M19*1000</f>
        <v>30.560877695908264</v>
      </c>
      <c r="N21" s="68">
        <f t="shared" si="6"/>
        <v>30.560900091823253</v>
      </c>
      <c r="O21" s="60"/>
      <c r="P21" s="45" t="e">
        <f t="shared" ref="P21:Q21" si="7">+P20/P19*1000</f>
        <v>#DIV/0!</v>
      </c>
      <c r="Q21" s="68" t="e">
        <f t="shared" si="7"/>
        <v>#DIV/0!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30.204310208692906</v>
      </c>
      <c r="AQ21" s="68">
        <f>+AQ20/AQ19*1000</f>
        <v>30.204365166323356</v>
      </c>
      <c r="AR21" s="60"/>
      <c r="AS21" s="45">
        <f>+AS20/AS19*1000</f>
        <v>30.204310208692906</v>
      </c>
      <c r="AT21" s="68">
        <f>+AT20/AT19*1000</f>
        <v>30.204365166323356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>
        <f>+M19/M18</f>
        <v>8.8575679428684786E-2</v>
      </c>
      <c r="N22" s="46">
        <f>+N19/N18</f>
        <v>8.8575679428684786E-2</v>
      </c>
      <c r="O22" s="61"/>
      <c r="P22" s="94" t="e">
        <f>+P19/P18</f>
        <v>#DIV/0!</v>
      </c>
      <c r="Q22" s="46" t="e">
        <f>+Q19/Q18</f>
        <v>#DIV/0!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9.0428024131401635E-2</v>
      </c>
      <c r="AQ22" s="46">
        <f>+AQ19/AQ18</f>
        <v>9.0428024131401649E-2</v>
      </c>
      <c r="AR22" s="61"/>
      <c r="AS22" s="47">
        <f>+AS19/AS18</f>
        <v>9.0428024131401635E-2</v>
      </c>
      <c r="AT22" s="46">
        <f>+AT19/AT18</f>
        <v>9.0428024131401649E-2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>
        <f>+M20*1000/(M18*M21)*100</f>
        <v>8.8575679428684779</v>
      </c>
      <c r="N23" s="48">
        <f>+N20*1000/(N18*N21)*100</f>
        <v>8.8575679428684779</v>
      </c>
      <c r="O23" s="62"/>
      <c r="P23" s="49" t="e">
        <f>+P20*1000/(P18*P21)*100</f>
        <v>#DIV/0!</v>
      </c>
      <c r="Q23" s="48" t="e">
        <f>+Q20*1000/(Q18*Q21)*100</f>
        <v>#DIV/0!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9.0428024131401621</v>
      </c>
      <c r="AQ23" s="48">
        <f>+AQ20*1000/(AQ18*AQ21)*100</f>
        <v>9.0428024131401639</v>
      </c>
      <c r="AR23" s="62"/>
      <c r="AS23" s="49">
        <f>+AS20/(AS18*AS21)*1000*100</f>
        <v>9.0428024131401621</v>
      </c>
      <c r="AT23" s="48">
        <f>+AT20*1000/(AT18*AT21)*100</f>
        <v>9.0428024131401639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>
        <f>+M20/M18*1000</f>
        <v>2.7069505058520131</v>
      </c>
      <c r="N24" s="48">
        <f>+N20/N18*1000</f>
        <v>2.7069524895854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2.7313160924240232</v>
      </c>
      <c r="AQ24" s="48">
        <f>+AQ20/AQ18*1000</f>
        <v>2.7313210621339556</v>
      </c>
      <c r="AR24" s="62"/>
      <c r="AS24" s="48">
        <f t="shared" ref="AS24:AT24" si="15">+AS20/AS18*1000</f>
        <v>2.7313160924240232</v>
      </c>
      <c r="AT24" s="48">
        <f t="shared" si="15"/>
        <v>2.7313210621339556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62</v>
      </c>
      <c r="K26" s="73"/>
      <c r="L26" s="63"/>
      <c r="M26" s="31">
        <f>+M8/(1-M6/M5)</f>
        <v>374.17456382238225</v>
      </c>
      <c r="N26" s="73"/>
      <c r="O26" s="63"/>
      <c r="P26" s="31" t="e">
        <f>+P8/(1-P6/P5)</f>
        <v>#DIV/0!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1855.4612780862942</v>
      </c>
      <c r="AQ26" s="69"/>
      <c r="AR26" s="63"/>
      <c r="AS26" s="31">
        <f>+AS8/(1-AS6/AS5)</f>
        <v>463.86531952157355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2014-11-04T11:28:31Z</cp:lastPrinted>
  <dcterms:created xsi:type="dcterms:W3CDTF">2014-10-14T11:21:48Z</dcterms:created>
  <dcterms:modified xsi:type="dcterms:W3CDTF">2015-05-25T11:31:35Z</dcterms:modified>
</cp:coreProperties>
</file>