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S5" i="1"/>
  <c r="G5" i="6" s="1"/>
  <c r="S6" i="1"/>
  <c r="S8" i="7"/>
  <c r="D8" i="6" s="1"/>
  <c r="H20"/>
  <c r="H19"/>
  <c r="H18"/>
  <c r="G20"/>
  <c r="G19"/>
  <c r="G18"/>
  <c r="G12"/>
  <c r="G11"/>
  <c r="G8"/>
  <c r="G6"/>
  <c r="I4"/>
  <c r="E20"/>
  <c r="E19"/>
  <c r="E18"/>
  <c r="D20"/>
  <c r="D19"/>
  <c r="D18"/>
  <c r="D12"/>
  <c r="D11"/>
  <c r="D6"/>
  <c r="F4"/>
  <c r="D5"/>
  <c r="P6" i="7"/>
  <c r="P8" i="1"/>
  <c r="P6"/>
  <c r="M8" i="7"/>
  <c r="M6"/>
  <c r="M6" i="1"/>
  <c r="J6"/>
  <c r="D20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V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P9"/>
  <c r="Q9" s="1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P7"/>
  <c r="M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8"/>
  <c r="U8"/>
  <c r="S7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T9" l="1"/>
  <c r="G9" i="6"/>
  <c r="T7" i="1"/>
  <c r="G7" i="6"/>
  <c r="S16" i="7"/>
  <c r="D7" i="6"/>
  <c r="R9" i="7"/>
  <c r="Q7"/>
  <c r="P16"/>
  <c r="Q7" i="1"/>
  <c r="M16" i="7"/>
  <c r="K7"/>
  <c r="J16"/>
  <c r="K7" i="1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S21"/>
  <c r="AS23" s="1"/>
  <c r="AR6"/>
  <c r="I7"/>
  <c r="O7"/>
  <c r="U7"/>
  <c r="AA7"/>
  <c r="AG7"/>
  <c r="AM7"/>
  <c r="AR8"/>
  <c r="AU1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W9" s="1"/>
  <c r="Y26"/>
  <c r="Z8"/>
  <c r="AS22" i="7" l="1"/>
  <c r="AT21"/>
  <c r="AT23" s="1"/>
  <c r="AT24"/>
  <c r="AS24"/>
  <c r="AS9"/>
  <c r="AS26"/>
  <c r="AU19"/>
  <c r="AU8"/>
  <c r="AU9" s="1"/>
  <c r="AU6"/>
  <c r="AU7" s="1"/>
  <c r="AU20"/>
  <c r="AR9"/>
  <c r="AS7"/>
  <c r="AS16" s="1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<sst xmlns="http://schemas.openxmlformats.org/spreadsheetml/2006/main" count="327" uniqueCount="65">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</sst>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9</v>
      </c>
      <c r="J4" s="25"/>
    </row>
    <row r="5" spans="2:21">
      <c r="B5" s="10" t="s">
        <v>3</v>
      </c>
      <c r="C5" s="16"/>
      <c r="D5" s="8">
        <f>+'2014'!AP5</f>
        <v>4065.0401299999999</v>
      </c>
      <c r="E5" s="54">
        <f>+D5/$D$5</f>
        <v>1</v>
      </c>
      <c r="F5" s="83">
        <f>+D5/F4</f>
        <v>580.72001857142857</v>
      </c>
      <c r="G5" s="13">
        <f>+'2015'!AP5</f>
        <v>3693.6472199999994</v>
      </c>
      <c r="H5" s="54">
        <f>+G5/$G$5</f>
        <v>1</v>
      </c>
      <c r="I5" s="83">
        <f>+G5/I4</f>
        <v>410.40524666666659</v>
      </c>
      <c r="J5" s="75">
        <f t="shared" ref="J5:J24" si="0">+G5/D5</f>
        <v>0.90863733244375122</v>
      </c>
      <c r="K5" s="76">
        <f>+G5-D5</f>
        <v>-371.39291000000048</v>
      </c>
      <c r="L5" s="76">
        <f>+I5-F5</f>
        <v>-170.31477190476198</v>
      </c>
      <c r="M5" s="57"/>
    </row>
    <row r="6" spans="2:21">
      <c r="B6" s="7" t="s">
        <v>4</v>
      </c>
      <c r="C6" s="16"/>
      <c r="D6" s="11">
        <f>+'2014'!AP6</f>
        <v>1580.13664928308</v>
      </c>
      <c r="E6" s="55">
        <f>+D6/$D$5</f>
        <v>0.38871366548676117</v>
      </c>
      <c r="F6" s="67">
        <f>+D6/F4</f>
        <v>225.73380704044001</v>
      </c>
      <c r="G6" s="14">
        <f>+'2015'!AP6</f>
        <v>1173.0927399999998</v>
      </c>
      <c r="H6" s="55">
        <f>+G6/$G$5</f>
        <v>0.31759739632091882</v>
      </c>
      <c r="I6" s="67">
        <f>+G6/I4</f>
        <v>130.34363777777776</v>
      </c>
      <c r="J6" s="77">
        <f t="shared" si="0"/>
        <v>0.74239955166677574</v>
      </c>
      <c r="K6" s="78">
        <f>+G6-D6</f>
        <v>-407.04390928308021</v>
      </c>
      <c r="L6" s="78">
        <f>+I6-F6</f>
        <v>-95.390169262662255</v>
      </c>
      <c r="M6" s="57"/>
    </row>
    <row r="7" spans="2:21">
      <c r="B7" s="10" t="s">
        <v>7</v>
      </c>
      <c r="C7" s="16"/>
      <c r="D7" s="8">
        <f>+D5-D6</f>
        <v>2484.9034807169201</v>
      </c>
      <c r="E7" s="56">
        <f>+D7/$D$5</f>
        <v>0.61128633451323888</v>
      </c>
      <c r="F7" s="85">
        <f>+F5-F6</f>
        <v>354.98621153098856</v>
      </c>
      <c r="G7" s="8">
        <f>+G5-G6</f>
        <v>2520.5544799999998</v>
      </c>
      <c r="H7" s="56">
        <f>+G7/$G$5</f>
        <v>0.68240260367908123</v>
      </c>
      <c r="I7" s="85">
        <f>+I5-I6</f>
        <v>280.06160888888883</v>
      </c>
      <c r="J7" s="79">
        <f t="shared" si="0"/>
        <v>1.0143470358344839</v>
      </c>
      <c r="K7" s="76">
        <f>+G7-D7</f>
        <v>35.650999283079727</v>
      </c>
      <c r="L7" s="76">
        <f>+I7-F7</f>
        <v>-74.924602642099728</v>
      </c>
      <c r="M7" s="57"/>
    </row>
    <row r="8" spans="2:21">
      <c r="B8" s="7" t="s">
        <v>5</v>
      </c>
      <c r="C8" s="16"/>
      <c r="D8" s="11">
        <f>+'2014'!AP8</f>
        <v>2348.9292777660003</v>
      </c>
      <c r="E8" s="55">
        <f>+D8/$D$5</f>
        <v>0.57783667630508739</v>
      </c>
      <c r="F8" s="67">
        <f>+D8/F4</f>
        <v>335.56132539514289</v>
      </c>
      <c r="G8" s="14">
        <f>+'2015'!AP8</f>
        <v>1856.05546</v>
      </c>
      <c r="H8" s="55">
        <f>+G8/$G$5</f>
        <v>0.5024993859592255</v>
      </c>
      <c r="I8" s="67">
        <f>+G8/I4</f>
        <v>206.22838444444446</v>
      </c>
      <c r="J8" s="77">
        <f t="shared" si="0"/>
        <v>0.7901708568106578</v>
      </c>
      <c r="K8" s="78">
        <f>+G8-D8</f>
        <v>-492.87381776600023</v>
      </c>
      <c r="L8" s="78">
        <f>+I8-F8</f>
        <v>-129.33294095069843</v>
      </c>
      <c r="M8" s="57"/>
    </row>
    <row r="9" spans="2:21">
      <c r="B9" s="18" t="s">
        <v>13</v>
      </c>
      <c r="C9" s="16"/>
      <c r="D9" s="15">
        <f>+D5-D6-D8</f>
        <v>135.97420295091979</v>
      </c>
      <c r="E9" s="54">
        <f>+D9/$D$5</f>
        <v>3.344965820815151E-2</v>
      </c>
      <c r="F9" s="15">
        <f>+F5-F6-F8</f>
        <v>19.424886135845668</v>
      </c>
      <c r="G9" s="15">
        <f>+G5-G6-G8</f>
        <v>664.49901999999975</v>
      </c>
      <c r="H9" s="54">
        <f>+G9/$G$5</f>
        <v>0.17990321771985573</v>
      </c>
      <c r="I9" s="15">
        <f>+I5-I6-I8</f>
        <v>73.833224444444369</v>
      </c>
      <c r="J9" s="79">
        <f t="shared" si="0"/>
        <v>4.8869491828523701</v>
      </c>
      <c r="K9" s="76">
        <f>+G9-D9</f>
        <v>528.52481704907996</v>
      </c>
      <c r="L9" s="76">
        <f>+I9-F9</f>
        <v>54.408338308598701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36</v>
      </c>
      <c r="E11" s="57"/>
      <c r="F11" s="67">
        <f>+D11/F4</f>
        <v>5.1428571428571432</v>
      </c>
      <c r="G11" s="28">
        <f>+'2015'!AP11</f>
        <v>42</v>
      </c>
      <c r="H11" s="57"/>
      <c r="I11" s="67">
        <f>+G11/I4</f>
        <v>4.666666666666667</v>
      </c>
      <c r="J11" s="77">
        <f t="shared" si="0"/>
        <v>1.1666666666666667</v>
      </c>
      <c r="K11" s="78">
        <f t="shared" ref="K11:K16" si="1">+G11-D11</f>
        <v>6</v>
      </c>
      <c r="L11" s="78">
        <f>+I11-F11</f>
        <v>-0.47619047619047628</v>
      </c>
      <c r="M11" s="57"/>
    </row>
    <row r="12" spans="2:21">
      <c r="B12" s="17" t="s">
        <v>14</v>
      </c>
      <c r="C12" s="16"/>
      <c r="D12" s="32">
        <f>+'2014'!AP12</f>
        <v>1562.340604884</v>
      </c>
      <c r="E12" s="57"/>
      <c r="F12" s="67">
        <f>+D12/F4</f>
        <v>223.19151498342856</v>
      </c>
      <c r="G12" s="14">
        <f>+'2015'!AP12</f>
        <v>1461.1402899999998</v>
      </c>
      <c r="H12" s="57"/>
      <c r="I12" s="67">
        <f>+G12/I4</f>
        <v>162.34892111111108</v>
      </c>
      <c r="J12" s="77">
        <f t="shared" si="0"/>
        <v>0.93522519060975562</v>
      </c>
      <c r="K12" s="78">
        <f t="shared" si="1"/>
        <v>-101.20031488400014</v>
      </c>
      <c r="L12" s="78">
        <f>+I12-F12</f>
        <v>-60.84259387231748</v>
      </c>
      <c r="M12" s="57"/>
    </row>
    <row r="13" spans="2:21">
      <c r="B13" s="18" t="s">
        <v>19</v>
      </c>
      <c r="C13" s="16"/>
      <c r="D13" s="33">
        <f>+D12/D5</f>
        <v>0.38433583800413801</v>
      </c>
      <c r="E13" s="57"/>
      <c r="F13" s="33"/>
      <c r="G13" s="33">
        <f>+G12/G5</f>
        <v>0.39558198251537408</v>
      </c>
      <c r="H13" s="57"/>
      <c r="I13" s="33"/>
      <c r="J13" s="75">
        <f t="shared" si="0"/>
        <v>1.0292612434209556</v>
      </c>
      <c r="K13" s="54">
        <f t="shared" si="1"/>
        <v>1.1246144511236067E-2</v>
      </c>
      <c r="L13" s="57"/>
      <c r="M13" s="57"/>
    </row>
    <row r="14" spans="2:21">
      <c r="B14" s="18" t="s">
        <v>15</v>
      </c>
      <c r="C14" s="16"/>
      <c r="D14" s="8">
        <f>+D5/D11</f>
        <v>112.91778138888888</v>
      </c>
      <c r="E14" s="57"/>
      <c r="F14" s="8"/>
      <c r="G14" s="8">
        <f>+G5/G11</f>
        <v>87.943981428571419</v>
      </c>
      <c r="H14" s="57"/>
      <c r="I14" s="8"/>
      <c r="J14" s="75">
        <f t="shared" si="0"/>
        <v>0.77883199923750102</v>
      </c>
      <c r="K14" s="76">
        <f t="shared" si="1"/>
        <v>-24.973799960317464</v>
      </c>
      <c r="L14" s="57"/>
      <c r="M14" s="57"/>
    </row>
    <row r="15" spans="2:21">
      <c r="B15" s="10" t="s">
        <v>33</v>
      </c>
      <c r="C15" s="16"/>
      <c r="D15" s="8">
        <f>+D12/D11</f>
        <v>43.398350135666668</v>
      </c>
      <c r="E15" s="57"/>
      <c r="F15" s="8"/>
      <c r="G15" s="8">
        <f>+G12/G11</f>
        <v>34.789054523809519</v>
      </c>
      <c r="H15" s="57"/>
      <c r="I15" s="8"/>
      <c r="J15" s="75">
        <f t="shared" si="0"/>
        <v>0.80162159195121907</v>
      </c>
      <c r="K15" s="76">
        <f t="shared" si="1"/>
        <v>-8.6092956118571493</v>
      </c>
      <c r="L15" s="57"/>
      <c r="M15" s="57"/>
    </row>
    <row r="16" spans="2:21">
      <c r="B16" s="18" t="s">
        <v>20</v>
      </c>
      <c r="C16" s="16"/>
      <c r="D16" s="33">
        <f>+D12/D7</f>
        <v>0.62873291337386217</v>
      </c>
      <c r="E16" s="57"/>
      <c r="F16" s="33"/>
      <c r="G16" s="33">
        <f>+G12/G7</f>
        <v>0.57969002518842594</v>
      </c>
      <c r="H16" s="57"/>
      <c r="I16" s="33"/>
      <c r="J16" s="75">
        <f t="shared" si="0"/>
        <v>0.921997262840487</v>
      </c>
      <c r="K16" s="54">
        <f t="shared" si="1"/>
        <v>-4.9042888185436229E-2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233211.24687</v>
      </c>
      <c r="E18" s="58">
        <f>+'2014'!AQ18</f>
        <v>233211.24687</v>
      </c>
      <c r="F18" s="67">
        <f>+D18/F4</f>
        <v>33315.89241</v>
      </c>
      <c r="G18" s="14">
        <f>+'2015'!AP18</f>
        <v>266103</v>
      </c>
      <c r="H18" s="67">
        <f>+'2015'!AQ18</f>
        <v>266103</v>
      </c>
      <c r="I18" s="67">
        <f>+G18/I4</f>
        <v>29567</v>
      </c>
      <c r="J18" s="77">
        <f t="shared" si="0"/>
        <v>1.1410384514960163</v>
      </c>
      <c r="K18" s="78">
        <f t="shared" ref="K18:K24" si="2">+G18-D18</f>
        <v>32891.753129999997</v>
      </c>
      <c r="L18" s="78">
        <f>+I18-F18</f>
        <v>-3748.8924100000004</v>
      </c>
      <c r="M18" s="57"/>
    </row>
    <row r="19" spans="2:13">
      <c r="B19" s="17" t="s">
        <v>16</v>
      </c>
      <c r="C19" s="16"/>
      <c r="D19" s="11">
        <f>+'2014'!AP19</f>
        <v>21921.036339999999</v>
      </c>
      <c r="E19" s="59">
        <f>+'2014'!AQ19</f>
        <v>21921.036339999999</v>
      </c>
      <c r="F19" s="67">
        <f>+D19/F4</f>
        <v>3131.5766199999998</v>
      </c>
      <c r="G19" s="14">
        <f>+'2015'!AP19</f>
        <v>23536.52</v>
      </c>
      <c r="H19" s="67">
        <f>+'2015'!AQ19</f>
        <v>23536.52</v>
      </c>
      <c r="I19" s="67">
        <f>+G19/I4</f>
        <v>2615.1688888888889</v>
      </c>
      <c r="J19" s="77">
        <f t="shared" si="0"/>
        <v>1.0736955878793093</v>
      </c>
      <c r="K19" s="78">
        <f t="shared" si="2"/>
        <v>1615.4836600000017</v>
      </c>
      <c r="L19" s="78">
        <f>+I19-F19</f>
        <v>-516.40773111111093</v>
      </c>
      <c r="M19" s="57"/>
    </row>
    <row r="20" spans="2:13">
      <c r="B20" s="17" t="s">
        <v>27</v>
      </c>
      <c r="C20" s="16"/>
      <c r="D20" s="11">
        <f>+'2014'!AP20</f>
        <v>802.79206120000003</v>
      </c>
      <c r="E20" s="59">
        <f>+'2014'!AQ20</f>
        <v>805.89803340000003</v>
      </c>
      <c r="F20" s="67">
        <f>+D20/F4</f>
        <v>114.68458017142858</v>
      </c>
      <c r="G20" s="14">
        <f>+'2015'!AP20</f>
        <v>719.60629999999992</v>
      </c>
      <c r="H20" s="67">
        <f>+'2015'!AQ20</f>
        <v>719.60698999999988</v>
      </c>
      <c r="I20" s="67">
        <f>+G20/I4</f>
        <v>79.956255555555543</v>
      </c>
      <c r="J20" s="77">
        <f t="shared" si="0"/>
        <v>0.89637944217378607</v>
      </c>
      <c r="K20" s="78">
        <f t="shared" si="2"/>
        <v>-83.185761200000115</v>
      </c>
      <c r="L20" s="78">
        <f>+I20-F20</f>
        <v>-34.728324615873035</v>
      </c>
      <c r="M20" s="57"/>
    </row>
    <row r="21" spans="2:13">
      <c r="B21" s="18" t="s">
        <v>18</v>
      </c>
      <c r="C21" s="16"/>
      <c r="D21" s="44">
        <f>+D20/D19*1000</f>
        <v>36.621993994650715</v>
      </c>
      <c r="E21" s="60">
        <f>+E20/E19*1000</f>
        <v>36.763683107876282</v>
      </c>
      <c r="F21" s="60"/>
      <c r="G21" s="44">
        <f>+G20/G19*1000</f>
        <v>30.57403133513365</v>
      </c>
      <c r="H21" s="74">
        <f>+H20/H19*1000</f>
        <v>30.574060651277243</v>
      </c>
      <c r="I21" s="74"/>
      <c r="J21" s="75">
        <f t="shared" si="0"/>
        <v>0.83485435936665608</v>
      </c>
      <c r="K21" s="76">
        <f t="shared" si="2"/>
        <v>-6.047962659517065</v>
      </c>
      <c r="L21" s="81">
        <f>+H21/E21</f>
        <v>0.83163758542807786</v>
      </c>
      <c r="M21" s="82">
        <f>+H21-E21</f>
        <v>-6.1896224565990394</v>
      </c>
    </row>
    <row r="22" spans="2:13">
      <c r="B22" s="18" t="s">
        <v>21</v>
      </c>
      <c r="C22" s="16"/>
      <c r="D22" s="46">
        <f>+D19/D18</f>
        <v>9.3996480162123322E-2</v>
      </c>
      <c r="E22" s="46">
        <f>+E19/E18</f>
        <v>9.3996480162123322E-2</v>
      </c>
      <c r="F22" s="61"/>
      <c r="G22" s="53">
        <f>+G19/G18</f>
        <v>8.8448908881147523E-2</v>
      </c>
      <c r="H22" s="46">
        <f>+H19/H18</f>
        <v>8.8448908881147523E-2</v>
      </c>
      <c r="I22" s="61"/>
      <c r="J22" s="75">
        <f t="shared" si="0"/>
        <v>0.94098107427631916</v>
      </c>
      <c r="K22" s="76">
        <f t="shared" si="2"/>
        <v>-5.5475712809757993E-3</v>
      </c>
      <c r="L22" s="57"/>
      <c r="M22" s="57"/>
    </row>
    <row r="23" spans="2:13">
      <c r="B23" s="10" t="s">
        <v>28</v>
      </c>
      <c r="C23" s="10"/>
      <c r="D23" s="48">
        <f>+D20*1000/(D18*D21)*100</f>
        <v>9.3996480162123319</v>
      </c>
      <c r="E23" s="48">
        <f>+E20*1000/(E18*E21)*100</f>
        <v>9.3996480162123301</v>
      </c>
      <c r="F23" s="62"/>
      <c r="G23" s="48">
        <f>+G20/(G18*G21)*1000*100</f>
        <v>8.8448908881147528</v>
      </c>
      <c r="H23" s="48">
        <f>+H20*1000/(H18*H21)*100</f>
        <v>8.8448908881147528</v>
      </c>
      <c r="I23" s="62"/>
      <c r="J23" s="75">
        <f t="shared" si="0"/>
        <v>0.94098107427631916</v>
      </c>
      <c r="K23" s="76">
        <f t="shared" si="2"/>
        <v>-0.55475712809757916</v>
      </c>
      <c r="L23" s="57"/>
      <c r="M23" s="57"/>
    </row>
    <row r="24" spans="2:13">
      <c r="B24" s="18" t="s">
        <v>38</v>
      </c>
      <c r="C24" s="10"/>
      <c r="D24" s="48">
        <f>+D20/D18*1000</f>
        <v>3.4423385320155853</v>
      </c>
      <c r="E24" s="48">
        <f>+E20/E18*1000</f>
        <v>3.4556568099360812</v>
      </c>
      <c r="F24" s="62"/>
      <c r="G24" s="48">
        <f>+G20/G18*1000</f>
        <v>2.7042397116905854</v>
      </c>
      <c r="H24" s="48">
        <f>+H20/H18*1000</f>
        <v>2.704242304671499</v>
      </c>
      <c r="I24" s="62"/>
      <c r="J24" s="75">
        <f t="shared" si="0"/>
        <v>0.78558215194110426</v>
      </c>
      <c r="K24" s="76">
        <f t="shared" si="2"/>
        <v>-0.73809882032499985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3842.6006686971482</v>
      </c>
      <c r="E26" s="63"/>
      <c r="F26" s="62"/>
      <c r="G26" s="21">
        <f>+G8/(1-G6/G5)</f>
        <v>2719.8833210678399</v>
      </c>
      <c r="H26" s="63"/>
      <c r="I26" s="63"/>
      <c r="J26" s="37">
        <f>+G26/D26</f>
        <v>0.70782356939266056</v>
      </c>
      <c r="K26" s="21">
        <f>+G26-D26</f>
        <v>-1122.7173476293083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59</v>
      </c>
      <c r="E3" s="23" t="s">
        <v>24</v>
      </c>
      <c r="F3" s="3" t="s">
        <v>37</v>
      </c>
      <c r="G3" s="4" t="s">
        <v>48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+'2014'!U4</f>
        <v>7</v>
      </c>
      <c r="G4" s="22" t="s">
        <v>25</v>
      </c>
      <c r="H4" s="3" t="s">
        <v>26</v>
      </c>
      <c r="I4" s="3">
        <f>+'2015'!U4</f>
        <v>10</v>
      </c>
      <c r="J4" s="25"/>
      <c r="M4" s="3"/>
    </row>
    <row r="5" spans="2:21">
      <c r="B5" s="10" t="s">
        <v>3</v>
      </c>
      <c r="C5" s="16"/>
      <c r="D5" s="8">
        <f>+'2014'!S5</f>
        <v>760.69399999999996</v>
      </c>
      <c r="E5" s="54">
        <f>+D5/$D$5</f>
        <v>1</v>
      </c>
      <c r="F5" s="83">
        <f>+D5/F4</f>
        <v>108.67057142857142</v>
      </c>
      <c r="G5" s="13">
        <f>+'2015'!S5</f>
        <v>1032.8889999999999</v>
      </c>
      <c r="H5" s="54">
        <f>+G5/$G$5</f>
        <v>1</v>
      </c>
      <c r="I5" s="83">
        <f>+G5/I4</f>
        <v>103.28889999999998</v>
      </c>
      <c r="J5" s="75">
        <f t="shared" ref="J5:J23" si="0">+G5/D5</f>
        <v>1.3578245654625907</v>
      </c>
      <c r="K5" s="76">
        <f>+G5-D5</f>
        <v>272.19499999999994</v>
      </c>
      <c r="L5" s="76">
        <f>+I5-F5</f>
        <v>-5.3816714285714369</v>
      </c>
      <c r="M5" s="76"/>
    </row>
    <row r="6" spans="2:21">
      <c r="B6" s="7" t="s">
        <v>4</v>
      </c>
      <c r="C6" s="16"/>
      <c r="D6" s="11">
        <f>+'2014'!S6</f>
        <v>215.63942</v>
      </c>
      <c r="E6" s="55">
        <f>+D6/$D$5</f>
        <v>0.28347721948641635</v>
      </c>
      <c r="F6" s="67">
        <f>+D6/F4</f>
        <v>30.805631428571427</v>
      </c>
      <c r="G6" s="14">
        <f>+'2015'!S6</f>
        <v>242.64807000000002</v>
      </c>
      <c r="H6" s="55">
        <f>+G6/$G$5</f>
        <v>0.23492172924680196</v>
      </c>
      <c r="I6" s="67">
        <f>+G6/I4</f>
        <v>24.264807000000001</v>
      </c>
      <c r="J6" s="77">
        <f t="shared" si="0"/>
        <v>1.1252491311653501</v>
      </c>
      <c r="K6" s="78">
        <f>+G6-D6</f>
        <v>27.008650000000017</v>
      </c>
      <c r="L6" s="78">
        <f>+I6-F6</f>
        <v>-6.5408244285714261</v>
      </c>
      <c r="M6" s="76"/>
    </row>
    <row r="7" spans="2:21">
      <c r="B7" s="10" t="s">
        <v>7</v>
      </c>
      <c r="C7" s="16"/>
      <c r="D7" s="9">
        <f>+'2014'!S7</f>
        <v>545.05457999999999</v>
      </c>
      <c r="E7" s="56">
        <f>+D7/$D$5</f>
        <v>0.71652278051358365</v>
      </c>
      <c r="F7" s="85">
        <f>+F5-F6</f>
        <v>77.86493999999999</v>
      </c>
      <c r="G7" s="8">
        <f>+'2015'!S7</f>
        <v>790.24092999999993</v>
      </c>
      <c r="H7" s="56">
        <f>+G7/$G$5</f>
        <v>0.76507827075319812</v>
      </c>
      <c r="I7" s="85">
        <f>+I5-I6</f>
        <v>79.024092999999979</v>
      </c>
      <c r="J7" s="79">
        <f t="shared" si="0"/>
        <v>1.4498381611617683</v>
      </c>
      <c r="K7" s="76">
        <f>+G7-D7</f>
        <v>245.18634999999995</v>
      </c>
      <c r="L7" s="76">
        <f>+I7-F7</f>
        <v>1.1591529999999892</v>
      </c>
      <c r="M7" s="57"/>
    </row>
    <row r="8" spans="2:21">
      <c r="B8" s="7" t="s">
        <v>5</v>
      </c>
      <c r="C8" s="16"/>
      <c r="D8" s="11">
        <f>+'2014'!S8</f>
        <v>366.18833500000005</v>
      </c>
      <c r="E8" s="55">
        <f>+D8/$D$5</f>
        <v>0.48138717408051079</v>
      </c>
      <c r="F8" s="67">
        <f>+D8/F4</f>
        <v>52.312619285714291</v>
      </c>
      <c r="G8" s="14">
        <f>+'2015'!S8</f>
        <v>335.07400000000001</v>
      </c>
      <c r="H8" s="55">
        <f>+G8/$G$5</f>
        <v>0.32440465529209822</v>
      </c>
      <c r="I8" s="67">
        <f>+G8/I4</f>
        <v>33.507400000000004</v>
      </c>
      <c r="J8" s="77">
        <f t="shared" si="0"/>
        <v>0.91503187833659405</v>
      </c>
      <c r="K8" s="78">
        <f>+G8-D8</f>
        <v>-31.11433500000004</v>
      </c>
      <c r="L8" s="78">
        <f>+I8-F8</f>
        <v>-18.805219285714287</v>
      </c>
      <c r="M8" s="57"/>
    </row>
    <row r="9" spans="2:21">
      <c r="B9" s="18" t="s">
        <v>13</v>
      </c>
      <c r="C9" s="16"/>
      <c r="D9" s="15">
        <f>+D5-D6-D8</f>
        <v>178.86624499999994</v>
      </c>
      <c r="E9" s="54">
        <f>+D9/$D$5</f>
        <v>0.23513560643307288</v>
      </c>
      <c r="F9" s="15">
        <f>+F5-F6-F8</f>
        <v>25.552320714285699</v>
      </c>
      <c r="G9" s="15">
        <f>+'2015'!S9</f>
        <v>455.16692999999992</v>
      </c>
      <c r="H9" s="54">
        <f>+G9/$G$5</f>
        <v>0.44067361546109984</v>
      </c>
      <c r="I9" s="15">
        <f>+I5-I6-I8</f>
        <v>45.516692999999975</v>
      </c>
      <c r="J9" s="79">
        <f t="shared" si="0"/>
        <v>2.5447335242040783</v>
      </c>
      <c r="K9" s="76">
        <f>+G9-D9</f>
        <v>276.30068499999999</v>
      </c>
      <c r="L9" s="76">
        <f>+I9-F9</f>
        <v>19.964372285714276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+'2014'!S11</f>
        <v>6</v>
      </c>
      <c r="E11" s="87"/>
      <c r="F11" s="67">
        <f>+D11/F4</f>
        <v>0.8571428571428571</v>
      </c>
      <c r="G11" s="14">
        <f>+'2015'!S11</f>
        <v>9</v>
      </c>
      <c r="H11" s="87"/>
      <c r="I11" s="67">
        <f>+G11/I4</f>
        <v>0.9</v>
      </c>
      <c r="J11" s="77">
        <f t="shared" si="0"/>
        <v>1.5</v>
      </c>
      <c r="K11" s="78">
        <f t="shared" ref="K11:K16" si="1">+G11-D11</f>
        <v>3</v>
      </c>
      <c r="L11" s="78">
        <f>+I11-F11</f>
        <v>4.2857142857142927E-2</v>
      </c>
      <c r="M11" s="57"/>
    </row>
    <row r="12" spans="2:21">
      <c r="B12" s="17" t="s">
        <v>14</v>
      </c>
      <c r="C12" s="16"/>
      <c r="D12" s="11">
        <f>+'2014'!S12</f>
        <v>279.363</v>
      </c>
      <c r="E12" s="87"/>
      <c r="F12" s="67">
        <f>+D12/F4</f>
        <v>39.908999999999999</v>
      </c>
      <c r="G12" s="14">
        <f>+'2015'!S12</f>
        <v>284.077</v>
      </c>
      <c r="H12" s="87"/>
      <c r="I12" s="67">
        <f>+G12/I4</f>
        <v>28.407699999999998</v>
      </c>
      <c r="J12" s="77">
        <f t="shared" si="0"/>
        <v>1.016874102869743</v>
      </c>
      <c r="K12" s="78">
        <f t="shared" si="1"/>
        <v>4.7139999999999986</v>
      </c>
      <c r="L12" s="78">
        <f>+I12-F12</f>
        <v>-11.501300000000001</v>
      </c>
      <c r="M12" s="57"/>
    </row>
    <row r="13" spans="2:21">
      <c r="B13" s="18" t="s">
        <v>19</v>
      </c>
      <c r="C13" s="16"/>
      <c r="D13" s="33">
        <f>+D12/D5</f>
        <v>0.36724753974659985</v>
      </c>
      <c r="E13" s="57"/>
      <c r="F13" s="33"/>
      <c r="G13" s="33">
        <f>+G12/G5</f>
        <v>0.27503148934687077</v>
      </c>
      <c r="H13" s="57"/>
      <c r="I13" s="33"/>
      <c r="J13" s="75">
        <f t="shared" si="0"/>
        <v>0.74889947400775514</v>
      </c>
      <c r="K13" s="54">
        <f t="shared" si="1"/>
        <v>-9.2216050399729077E-2</v>
      </c>
      <c r="L13" s="57"/>
      <c r="M13" s="57"/>
    </row>
    <row r="14" spans="2:21">
      <c r="B14" s="18" t="s">
        <v>15</v>
      </c>
      <c r="C14" s="16"/>
      <c r="D14" s="8">
        <f>+D5/D11</f>
        <v>126.78233333333333</v>
      </c>
      <c r="E14" s="57"/>
      <c r="F14" s="8"/>
      <c r="G14" s="8">
        <f>+G5/G11</f>
        <v>114.76544444444443</v>
      </c>
      <c r="H14" s="57"/>
      <c r="I14" s="8"/>
      <c r="J14" s="75">
        <f t="shared" si="0"/>
        <v>0.90521637697506041</v>
      </c>
      <c r="K14" s="76">
        <f t="shared" si="1"/>
        <v>-12.0168888888889</v>
      </c>
      <c r="L14" s="57"/>
      <c r="M14" s="57"/>
    </row>
    <row r="15" spans="2:21">
      <c r="B15" s="10" t="s">
        <v>33</v>
      </c>
      <c r="C15" s="16"/>
      <c r="D15" s="8">
        <f>+D12/D11</f>
        <v>46.560499999999998</v>
      </c>
      <c r="E15" s="57"/>
      <c r="F15" s="8"/>
      <c r="G15" s="8">
        <f>+G12/G11</f>
        <v>31.56411111111111</v>
      </c>
      <c r="H15" s="57"/>
      <c r="I15" s="8"/>
      <c r="J15" s="75">
        <f t="shared" si="0"/>
        <v>0.67791606857982867</v>
      </c>
      <c r="K15" s="76">
        <f t="shared" si="1"/>
        <v>-14.996388888888887</v>
      </c>
      <c r="L15" s="57"/>
      <c r="M15" s="57"/>
    </row>
    <row r="16" spans="2:21">
      <c r="B16" s="18" t="s">
        <v>20</v>
      </c>
      <c r="C16" s="16"/>
      <c r="D16" s="33">
        <f>+D12/D7</f>
        <v>0.5125413311819158</v>
      </c>
      <c r="E16" s="57"/>
      <c r="F16" s="33"/>
      <c r="G16" s="33">
        <f>+G12/G7</f>
        <v>0.35948150648182703</v>
      </c>
      <c r="H16" s="57"/>
      <c r="I16" s="33"/>
      <c r="J16" s="75">
        <f t="shared" si="0"/>
        <v>0.70137076682745925</v>
      </c>
      <c r="K16" s="54">
        <f t="shared" si="1"/>
        <v>-0.15305982470008878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+'2014'!S18</f>
        <v>38488.271800000002</v>
      </c>
      <c r="E18" s="58">
        <f>+'2014'!T18</f>
        <v>38488.271800000002</v>
      </c>
      <c r="F18" s="67">
        <f>+D18/F4</f>
        <v>5498.3245428571436</v>
      </c>
      <c r="G18" s="14">
        <f>+'2015'!S18</f>
        <v>53657</v>
      </c>
      <c r="H18" s="67">
        <f>+'2015'!T18</f>
        <v>53657</v>
      </c>
      <c r="I18" s="67">
        <f>+G18/I4</f>
        <v>5365.7</v>
      </c>
      <c r="J18" s="77">
        <f t="shared" si="0"/>
        <v>1.3941129983394058</v>
      </c>
      <c r="K18" s="78">
        <f t="shared" ref="K18:K23" si="2">+G18-D18</f>
        <v>15168.728199999998</v>
      </c>
      <c r="L18" s="78">
        <f>+I18-F18</f>
        <v>-132.62454285714375</v>
      </c>
      <c r="M18" s="84"/>
    </row>
    <row r="19" spans="2:13">
      <c r="B19" s="17" t="s">
        <v>16</v>
      </c>
      <c r="C19" s="16"/>
      <c r="D19" s="11">
        <f>+'2014'!S19</f>
        <v>3562.5659999999998</v>
      </c>
      <c r="E19" s="59">
        <f>+'2014'!T19</f>
        <v>3562.5659999999998</v>
      </c>
      <c r="F19" s="67">
        <f>+D19/F4</f>
        <v>508.93799999999999</v>
      </c>
      <c r="G19" s="14">
        <f>+'2015'!S19</f>
        <v>4678.5</v>
      </c>
      <c r="H19" s="67">
        <f>+'2015'!T19</f>
        <v>4678.5</v>
      </c>
      <c r="I19" s="67">
        <f>+G19/I4</f>
        <v>467.85</v>
      </c>
      <c r="J19" s="77">
        <f t="shared" si="0"/>
        <v>1.3132388284174947</v>
      </c>
      <c r="K19" s="78">
        <f t="shared" si="2"/>
        <v>1115.9340000000002</v>
      </c>
      <c r="L19" s="78">
        <f>+I19-F19</f>
        <v>-41.087999999999965</v>
      </c>
      <c r="M19" s="84"/>
    </row>
    <row r="20" spans="2:13">
      <c r="B20" s="17" t="s">
        <v>27</v>
      </c>
      <c r="C20" s="16"/>
      <c r="D20" s="11">
        <f>+'2014'!S20</f>
        <v>131.6156805</v>
      </c>
      <c r="E20" s="59">
        <f>+'2014'!T20</f>
        <v>131.61565999999999</v>
      </c>
      <c r="F20" s="67">
        <f>+D20/F4</f>
        <v>18.802240071428571</v>
      </c>
      <c r="G20" s="14">
        <f>+'2015'!S20</f>
        <v>145.69890000000001</v>
      </c>
      <c r="H20" s="67">
        <f>+'2015'!T20</f>
        <v>145.69883999999999</v>
      </c>
      <c r="I20" s="67">
        <f>+G20/I4</f>
        <v>14.569890000000001</v>
      </c>
      <c r="J20" s="77">
        <f t="shared" si="0"/>
        <v>1.1070025960926442</v>
      </c>
      <c r="K20" s="78">
        <f t="shared" si="2"/>
        <v>14.083219500000013</v>
      </c>
      <c r="L20" s="78">
        <f>+I20-F20</f>
        <v>-4.23235007142857</v>
      </c>
      <c r="M20" s="57"/>
    </row>
    <row r="21" spans="2:13">
      <c r="B21" s="18" t="s">
        <v>18</v>
      </c>
      <c r="C21" s="16"/>
      <c r="D21" s="44">
        <f>+D20/D19*1000</f>
        <v>36.94406798358262</v>
      </c>
      <c r="E21" s="60">
        <f>+E20/E19*1000</f>
        <v>36.944062229303263</v>
      </c>
      <c r="F21" s="60"/>
      <c r="G21" s="44">
        <f>+G20/G19*1000</f>
        <v>31.142225072138508</v>
      </c>
      <c r="H21" s="74">
        <f>+H20/H19*1000</f>
        <v>31.142212247515225</v>
      </c>
      <c r="I21" s="60"/>
      <c r="J21" s="75">
        <f t="shared" si="0"/>
        <v>0.84295603521457463</v>
      </c>
      <c r="K21" s="76">
        <f t="shared" si="2"/>
        <v>-5.8018429114441119</v>
      </c>
      <c r="L21" s="81">
        <f>+H21/E21</f>
        <v>0.84295581937423947</v>
      </c>
      <c r="M21" s="82">
        <f>+H21-E21</f>
        <v>-5.8018499817880382</v>
      </c>
    </row>
    <row r="22" spans="2:13">
      <c r="B22" s="18" t="s">
        <v>21</v>
      </c>
      <c r="C22" s="16"/>
      <c r="D22" s="46">
        <f>+D19/D18</f>
        <v>9.256237896345347E-2</v>
      </c>
      <c r="E22" s="46">
        <f>+E19/E18</f>
        <v>9.256237896345347E-2</v>
      </c>
      <c r="F22" s="61"/>
      <c r="G22" s="53">
        <f>+G19/G18</f>
        <v>8.7192724155282633E-2</v>
      </c>
      <c r="H22" s="46">
        <f>+H19/H18</f>
        <v>8.7192724155282633E-2</v>
      </c>
      <c r="I22" s="61"/>
      <c r="J22" s="75">
        <f t="shared" si="0"/>
        <v>0.94198879859936457</v>
      </c>
      <c r="K22" s="76">
        <f t="shared" si="2"/>
        <v>-5.3696548081708373E-3</v>
      </c>
      <c r="L22" s="57"/>
      <c r="M22" s="57"/>
    </row>
    <row r="23" spans="2:13">
      <c r="B23" s="10" t="s">
        <v>28</v>
      </c>
      <c r="C23" s="10"/>
      <c r="D23" s="48">
        <f>+D20*1000/(D18*D21)*100</f>
        <v>9.2562378963453469</v>
      </c>
      <c r="E23" s="48">
        <f>+E20*1000/(E18*E21)*100</f>
        <v>9.2562378963453469</v>
      </c>
      <c r="F23" s="62"/>
      <c r="G23" s="48">
        <f>+G20/(G18*G21)*1000*100</f>
        <v>8.7192724155282626</v>
      </c>
      <c r="H23" s="48">
        <f>+H20*1000/(H18*H21)*100</f>
        <v>8.7192724155282626</v>
      </c>
      <c r="I23" s="62"/>
      <c r="J23" s="75">
        <f t="shared" si="0"/>
        <v>0.94198879859936457</v>
      </c>
      <c r="K23" s="76">
        <f t="shared" si="2"/>
        <v>-0.53696548081708428</v>
      </c>
      <c r="L23" s="57"/>
      <c r="M23" s="57"/>
    </row>
    <row r="24" spans="2:13">
      <c r="B24" s="18" t="s">
        <v>38</v>
      </c>
      <c r="C24" s="10"/>
      <c r="D24" s="48">
        <f>+D20/D18*1000</f>
        <v>3.4196308211479627</v>
      </c>
      <c r="E24" s="48">
        <f>+E20/E18*1000</f>
        <v>3.4196302885181762</v>
      </c>
      <c r="F24" s="62"/>
      <c r="G24" s="48">
        <f>+G20/G18*1000</f>
        <v>2.7153754402966994</v>
      </c>
      <c r="H24" s="48">
        <f>+H20/H18*1000</f>
        <v>2.7153743220828597</v>
      </c>
      <c r="I24" s="62"/>
      <c r="J24" s="75">
        <f t="shared" ref="J24" si="3">+G24/D24</f>
        <v>0.7940551428838607</v>
      </c>
      <c r="K24" s="76">
        <f t="shared" ref="K24" si="4">+G24-D24</f>
        <v>-0.70425538085126327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511.06307427870809</v>
      </c>
      <c r="E26" s="57"/>
      <c r="F26" s="63"/>
      <c r="G26" s="21">
        <f>+G8/(1-G6/G5)</f>
        <v>437.96041896488458</v>
      </c>
      <c r="H26" s="57"/>
      <c r="I26" s="63"/>
      <c r="J26" s="37">
        <f>+G26/D26</f>
        <v>0.85695962202513387</v>
      </c>
      <c r="K26" s="21">
        <f>+G26-D26</f>
        <v>-73.102655313823504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S20" sqref="S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7</v>
      </c>
      <c r="S4" s="89"/>
      <c r="T4" s="34" t="s">
        <v>26</v>
      </c>
      <c r="U4" s="3">
        <v>7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6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1826.5730000000001</v>
      </c>
      <c r="Q5" s="64">
        <f>+P5/P5</f>
        <v>1</v>
      </c>
      <c r="R5" s="83">
        <f>+P5/R4</f>
        <v>260.93900000000002</v>
      </c>
      <c r="S5" s="90">
        <v>760.69399999999996</v>
      </c>
      <c r="T5" s="64">
        <f>+S5/S5</f>
        <v>1</v>
      </c>
      <c r="U5" s="83">
        <f>+S5/U4</f>
        <v>108.67057142857142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4065.0401299999999</v>
      </c>
      <c r="AQ5" s="64">
        <f>+AP5/$AP$5</f>
        <v>1</v>
      </c>
      <c r="AR5" s="83">
        <f>+AP5/AR4</f>
        <v>580.72001857142857</v>
      </c>
      <c r="AS5" s="30">
        <f>+AP5/$AS$4</f>
        <v>677.50668833333327</v>
      </c>
      <c r="AT5" s="57"/>
      <c r="AU5" s="83">
        <f>+AS5/AU4</f>
        <v>96.786669761904747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f>139.7244248+214.985219</f>
        <v>354.70964379999998</v>
      </c>
      <c r="Q6" s="65">
        <f>+P6/P5</f>
        <v>0.19419406933092734</v>
      </c>
      <c r="R6" s="84">
        <f>+P6/R4</f>
        <v>50.672806257142852</v>
      </c>
      <c r="S6" s="91">
        <v>215.63942</v>
      </c>
      <c r="T6" s="65">
        <f>+S6/S5</f>
        <v>0.28347721948641635</v>
      </c>
      <c r="U6" s="84">
        <f>+S6/U4</f>
        <v>30.805631428571427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1580.13664928308</v>
      </c>
      <c r="AQ6" s="65">
        <f>+AP6/$AP$5</f>
        <v>0.38871366548676117</v>
      </c>
      <c r="AR6" s="84">
        <f>+AP6/AR4</f>
        <v>225.73380704044001</v>
      </c>
      <c r="AS6" s="14">
        <f t="shared" ref="AS6:AS9" si="0">+AP6/$AS$4</f>
        <v>263.35610821384665</v>
      </c>
      <c r="AT6" s="57"/>
      <c r="AU6" s="84">
        <f>+AS6/AU4</f>
        <v>37.622301173406662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1471.8633562</v>
      </c>
      <c r="Q7" s="65">
        <f>+P7/P5</f>
        <v>0.80580593066907258</v>
      </c>
      <c r="R7" s="85">
        <f>+R5-R6</f>
        <v>210.26619374285718</v>
      </c>
      <c r="S7" s="36">
        <f>+S5-S6</f>
        <v>545.05457999999999</v>
      </c>
      <c r="T7" s="65">
        <f>+S7/S5</f>
        <v>0.71652278051358365</v>
      </c>
      <c r="U7" s="85">
        <f>+U5-U6</f>
        <v>77.86493999999999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2484.9034807169201</v>
      </c>
      <c r="AQ7" s="65">
        <f>+AP7/$AP$5</f>
        <v>0.61128633451323888</v>
      </c>
      <c r="AR7" s="85">
        <f>+AR5-AR6</f>
        <v>354.98621153098856</v>
      </c>
      <c r="AS7" s="13">
        <f t="shared" si="0"/>
        <v>414.15058011948668</v>
      </c>
      <c r="AT7" s="57"/>
      <c r="AU7" s="85">
        <f>+AU5-AU6</f>
        <v>59.164368588498085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286.7699599</v>
      </c>
      <c r="Q8" s="65">
        <f>+P8/P5</f>
        <v>0.15699890445112238</v>
      </c>
      <c r="R8" s="84">
        <f>+P8/R4</f>
        <v>40.96713712857143</v>
      </c>
      <c r="S8" s="91">
        <f>86.824895+279.36344</f>
        <v>366.18833500000005</v>
      </c>
      <c r="T8" s="65">
        <f>+S8/S5</f>
        <v>0.48138717408051079</v>
      </c>
      <c r="U8" s="84">
        <f>+S8/U4</f>
        <v>52.312619285714291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2348.9292777660003</v>
      </c>
      <c r="AQ8" s="65">
        <f>+AP8/$AP$5</f>
        <v>0.57783667630508739</v>
      </c>
      <c r="AR8" s="84">
        <f>+AP8/AR4</f>
        <v>335.56132539514289</v>
      </c>
      <c r="AS8" s="14">
        <f t="shared" si="0"/>
        <v>391.48821296100004</v>
      </c>
      <c r="AT8" s="57"/>
      <c r="AU8" s="84">
        <f>+AS8/AU4</f>
        <v>55.92688756585715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1185.0933963</v>
      </c>
      <c r="Q9" s="64">
        <f>+P9/P5</f>
        <v>0.64880702621795017</v>
      </c>
      <c r="R9" s="15">
        <f>+R5-R6-R8</f>
        <v>169.29905661428575</v>
      </c>
      <c r="S9" s="92">
        <f>+S5-S6-S8</f>
        <v>178.86624499999994</v>
      </c>
      <c r="T9" s="64">
        <f>+S9/S5</f>
        <v>0.23513560643307288</v>
      </c>
      <c r="U9" s="15">
        <f>+U5-U6-U8</f>
        <v>25.552320714285699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135.97420295092002</v>
      </c>
      <c r="AQ9" s="64">
        <f>+AP9/$AP$5</f>
        <v>3.3449658208151566E-2</v>
      </c>
      <c r="AR9" s="15">
        <f>+AR5-AR6-AR8</f>
        <v>19.424886135845668</v>
      </c>
      <c r="AS9" s="29">
        <f t="shared" si="0"/>
        <v>22.662367158486671</v>
      </c>
      <c r="AT9" s="57"/>
      <c r="AU9" s="15">
        <f>+AU5-AU6-AU8</f>
        <v>3.2374810226409352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6</v>
      </c>
      <c r="Q11" s="72"/>
      <c r="R11" s="84">
        <f>+P11/R4</f>
        <v>0.8571428571428571</v>
      </c>
      <c r="S11" s="93">
        <v>6</v>
      </c>
      <c r="T11" s="72"/>
      <c r="U11" s="84">
        <f>+S11/U4</f>
        <v>0.8571428571428571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36</v>
      </c>
      <c r="AQ11" s="57"/>
      <c r="AR11" s="84">
        <f>+AP11/AR4</f>
        <v>5.1428571428571432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263.86286969999998</v>
      </c>
      <c r="Q12" s="72"/>
      <c r="R12" s="84">
        <f>+P12/R4</f>
        <v>37.694695671428569</v>
      </c>
      <c r="S12" s="93">
        <v>279.363</v>
      </c>
      <c r="T12" s="72"/>
      <c r="U12" s="84">
        <f>+S12/U4</f>
        <v>39.908999999999999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1562.340604884</v>
      </c>
      <c r="AQ12" s="57"/>
      <c r="AR12" s="84">
        <f>+AP12/AR4</f>
        <v>223.19151498342856</v>
      </c>
      <c r="AS12" s="14">
        <f t="shared" ref="AS12" si="1">+AP12/$AS$4</f>
        <v>260.39010081399999</v>
      </c>
      <c r="AT12" s="57"/>
      <c r="AU12" s="84">
        <f>+AS12/AU4</f>
        <v>37.198585830571425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>
        <f>+P12/P5</f>
        <v>0.14445788353380892</v>
      </c>
      <c r="Q13" s="72"/>
      <c r="R13" s="33"/>
      <c r="S13" s="35">
        <f>+S12/S5</f>
        <v>0.36724753974659985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0.38433583800413801</v>
      </c>
      <c r="AQ13" s="57"/>
      <c r="AR13" s="33"/>
      <c r="AS13" s="35">
        <f>+AS12/AS5</f>
        <v>0.38433583800413801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>
        <f>+P5/P11</f>
        <v>304.42883333333333</v>
      </c>
      <c r="Q14" s="72"/>
      <c r="R14" s="8"/>
      <c r="S14" s="36">
        <f>+S5/S11</f>
        <v>126.78233333333333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112.91778138888888</v>
      </c>
      <c r="AQ14" s="57"/>
      <c r="AR14" s="8"/>
      <c r="AS14" s="36">
        <f>+AS5/AS11</f>
        <v>112.91778138888888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>
        <f>+P12/P11</f>
        <v>43.977144949999996</v>
      </c>
      <c r="Q15" s="72"/>
      <c r="R15" s="8"/>
      <c r="S15" s="36">
        <f>+S12/S11</f>
        <v>46.560499999999998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43.398350135666668</v>
      </c>
      <c r="AQ15" s="57"/>
      <c r="AR15" s="8"/>
      <c r="AS15" s="36">
        <f>+AS12/AS11</f>
        <v>43.398350135666668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>
        <f>+P12/P7</f>
        <v>0.17927130843261901</v>
      </c>
      <c r="Q16" s="72"/>
      <c r="R16" s="33"/>
      <c r="S16" s="35">
        <f>+S12/S7</f>
        <v>0.5125413311819158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0.62873291337386217</v>
      </c>
      <c r="AQ16" s="57"/>
      <c r="AR16" s="33"/>
      <c r="AS16" s="35">
        <f>+AS12/AS7</f>
        <v>0.62873291337386217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39963.395069999999</v>
      </c>
      <c r="Q18" s="91">
        <v>39963.395069999999</v>
      </c>
      <c r="R18" s="67">
        <f>+P18/R4</f>
        <v>5709.0564385714288</v>
      </c>
      <c r="S18" s="91">
        <v>38488.271800000002</v>
      </c>
      <c r="T18" s="91">
        <v>38488.271800000002</v>
      </c>
      <c r="U18" s="67">
        <f>+S18/U4</f>
        <v>5498.3245428571436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233211.24687</v>
      </c>
      <c r="AQ18" s="67">
        <f>+W18+AC18+AF18+AI18+AL18+Z18+T18+Q18+N18+K18+H18+E18</f>
        <v>233211.24687</v>
      </c>
      <c r="AR18" s="67">
        <f>+AP18/AR4</f>
        <v>33315.89241</v>
      </c>
      <c r="AS18" s="14">
        <f t="shared" ref="AS18:AT20" si="2">+AP18/$AS$4</f>
        <v>38868.541145000003</v>
      </c>
      <c r="AT18" s="67">
        <f t="shared" si="2"/>
        <v>38868.541145000003</v>
      </c>
      <c r="AU18" s="67">
        <f>+AS18/AU4</f>
        <v>5552.6487350000007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3830.22514</v>
      </c>
      <c r="Q19" s="91">
        <v>3830.22514</v>
      </c>
      <c r="R19" s="67">
        <f>+P19/R4</f>
        <v>547.17502000000002</v>
      </c>
      <c r="S19" s="91">
        <v>3562.5659999999998</v>
      </c>
      <c r="T19" s="91">
        <v>3562.5659999999998</v>
      </c>
      <c r="U19" s="67">
        <f>+S19/U4</f>
        <v>508.93799999999999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21921.036339999999</v>
      </c>
      <c r="AQ19" s="67">
        <f>+W19+AC19+AF19+AI19+AL19+Z19+T19+Q19+N19+K19+H19+E19</f>
        <v>21921.036339999999</v>
      </c>
      <c r="AR19" s="67">
        <f>+AP19/AR4</f>
        <v>3131.5766199999998</v>
      </c>
      <c r="AS19" s="14">
        <f t="shared" si="2"/>
        <v>3653.5060566666666</v>
      </c>
      <c r="AT19" s="67">
        <f t="shared" si="2"/>
        <v>3653.5060566666666</v>
      </c>
      <c r="AU19" s="67">
        <f>+AS19/AU4</f>
        <v>521.92943666666667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139.72442000000001</v>
      </c>
      <c r="Q20" s="59">
        <v>139.72444089999999</v>
      </c>
      <c r="R20" s="67">
        <f>+P20/R4</f>
        <v>19.960631428571428</v>
      </c>
      <c r="S20" s="91">
        <v>131.6156805</v>
      </c>
      <c r="T20" s="59">
        <v>131.61565999999999</v>
      </c>
      <c r="U20" s="67">
        <f>+S20/U4</f>
        <v>18.802240071428571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802.79206120000003</v>
      </c>
      <c r="AQ20" s="67">
        <f>+W20+AC20+AF20+AI20+AL20+Z20+T20+Q20+N20+K20+H20+E20</f>
        <v>805.89803340000003</v>
      </c>
      <c r="AR20" s="67">
        <f>+AP20/AR4</f>
        <v>114.68458017142858</v>
      </c>
      <c r="AS20" s="14">
        <f t="shared" si="2"/>
        <v>133.79867686666668</v>
      </c>
      <c r="AT20" s="67">
        <f t="shared" si="2"/>
        <v>134.31633890000001</v>
      </c>
      <c r="AU20" s="67">
        <f>+AS20/AU4</f>
        <v>19.114096695238096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>
        <f t="shared" ref="P21:Q21" si="7">+P20/P19*1000</f>
        <v>36.479427420812137</v>
      </c>
      <c r="Q21" s="68">
        <f t="shared" si="7"/>
        <v>36.479432877410439</v>
      </c>
      <c r="R21" s="60"/>
      <c r="S21" s="45">
        <f t="shared" ref="S21:T21" si="8">+S20/S19*1000</f>
        <v>36.94406798358262</v>
      </c>
      <c r="T21" s="68">
        <f t="shared" si="8"/>
        <v>36.944062229303263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36.621993994650715</v>
      </c>
      <c r="AQ21" s="68">
        <f>+AQ20/AQ19*1000</f>
        <v>36.763683107876282</v>
      </c>
      <c r="AR21" s="60"/>
      <c r="AS21" s="45">
        <f>+AS20/AS19*1000</f>
        <v>36.621993994650715</v>
      </c>
      <c r="AT21" s="68">
        <f>+AT20/AT19*1000</f>
        <v>36.763683107876275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>
        <f>+P19/P18</f>
        <v>9.5843336966015186E-2</v>
      </c>
      <c r="Q22" s="46">
        <f>+Q19/Q18</f>
        <v>9.5843336966015186E-2</v>
      </c>
      <c r="R22" s="61"/>
      <c r="S22" s="94">
        <f>+S19/S18</f>
        <v>9.256237896345347E-2</v>
      </c>
      <c r="T22" s="46">
        <f>+T19/T18</f>
        <v>9.256237896345347E-2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9.3996480162123322E-2</v>
      </c>
      <c r="AQ22" s="46">
        <f>+AQ19/AQ18</f>
        <v>9.3996480162123322E-2</v>
      </c>
      <c r="AR22" s="61"/>
      <c r="AS22" s="47">
        <f>+AS19/AS18</f>
        <v>9.3996480162123308E-2</v>
      </c>
      <c r="AT22" s="46">
        <f>+AT19/AT18</f>
        <v>9.3996480162123308E-2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>
        <f>+P20*1000/(P18*P21)*100</f>
        <v>9.5843336966015205</v>
      </c>
      <c r="Q23" s="48">
        <f>+Q20*1000/(Q18*Q21)*100</f>
        <v>9.5843336966015187</v>
      </c>
      <c r="R23" s="62"/>
      <c r="S23" s="49">
        <f>+S20*1000/(S18*S21)*100</f>
        <v>9.2562378963453469</v>
      </c>
      <c r="T23" s="48">
        <f>+T20*1000/(T18*T21)*100</f>
        <v>9.2562378963453469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9.3996480162123319</v>
      </c>
      <c r="AQ23" s="48">
        <f>+AQ20*1000/(AQ18*AQ21)*100</f>
        <v>9.3996480162123301</v>
      </c>
      <c r="AR23" s="62"/>
      <c r="AS23" s="49">
        <f>+AS20/(AS18*AS21)*1000*100</f>
        <v>9.3996480162123319</v>
      </c>
      <c r="AT23" s="48">
        <f>+AT20*1000/(AT18*AT21)*100</f>
        <v>9.3996480162123319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>
        <f>+P20/P18*1000</f>
        <v>3.4963100546201917</v>
      </c>
      <c r="Q24" s="48">
        <f>+Q20/Q18*1000</f>
        <v>3.4963105775987815</v>
      </c>
      <c r="R24" s="62"/>
      <c r="S24" s="49">
        <f>+S20/S18*1000</f>
        <v>3.4196308211479627</v>
      </c>
      <c r="T24" s="48">
        <f>+T20/T18*1000</f>
        <v>3.4196302885181762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3.4423385320155853</v>
      </c>
      <c r="AQ24" s="48">
        <f>+AQ20/AQ18*1000</f>
        <v>3.4556568099360812</v>
      </c>
      <c r="AR24" s="62"/>
      <c r="AS24" s="48">
        <f t="shared" ref="AS24:AT24" si="14">+AS20/AS18*1000</f>
        <v>3.4423385320155853</v>
      </c>
      <c r="AT24" s="48">
        <f t="shared" si="14"/>
        <v>3.4556568099360807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>
        <f>+P8/(1-P6/P5)</f>
        <v>355.87968391085263</v>
      </c>
      <c r="Q26" s="73"/>
      <c r="R26" s="63"/>
      <c r="S26" s="31">
        <f>+S8/(1-S6/S5)</f>
        <v>511.06307427870809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3842.6006686971482</v>
      </c>
      <c r="AQ26" s="69"/>
      <c r="AR26" s="63"/>
      <c r="AS26" s="31">
        <f>+AS8/(1-AS6/AS5)</f>
        <v>640.43344478285803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10</v>
      </c>
      <c r="S4" s="89"/>
      <c r="T4" s="34" t="s">
        <v>26</v>
      </c>
      <c r="U4" s="3">
        <v>10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9</v>
      </c>
      <c r="AS4" s="42">
        <v>6</v>
      </c>
      <c r="AT4" s="3" t="s">
        <v>26</v>
      </c>
      <c r="AU4" s="3">
        <f>+AR4</f>
        <v>9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756.16600000000005</v>
      </c>
      <c r="Q5" s="64">
        <f>+P5/P5</f>
        <v>1</v>
      </c>
      <c r="R5" s="83">
        <f>+P5/R4</f>
        <v>75.616600000000005</v>
      </c>
      <c r="S5" s="90">
        <f>1032.889</f>
        <v>1032.8889999999999</v>
      </c>
      <c r="T5" s="64">
        <f>+S5/S5</f>
        <v>1</v>
      </c>
      <c r="U5" s="83">
        <f>+S5/U4</f>
        <v>103.28889999999998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3693.6472199999994</v>
      </c>
      <c r="AQ5" s="64">
        <f>+AP5/$AP$5</f>
        <v>1</v>
      </c>
      <c r="AR5" s="83">
        <f>+AP5/AR4</f>
        <v>410.40524666666659</v>
      </c>
      <c r="AS5" s="30">
        <f>+AP5/$AS$4</f>
        <v>615.60786999999993</v>
      </c>
      <c r="AT5" s="57"/>
      <c r="AU5" s="83">
        <f>+AS5/AU4</f>
        <v>68.40087444444444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f>139.7292+12.44024+19.401</f>
        <v>171.57043999999999</v>
      </c>
      <c r="Q6" s="65">
        <f>+P6/P5</f>
        <v>0.22689520555010406</v>
      </c>
      <c r="R6" s="84">
        <f>+P6/R4</f>
        <v>17.157043999999999</v>
      </c>
      <c r="S6" s="91">
        <f>145.6989+16.88917+80.06</f>
        <v>242.64807000000002</v>
      </c>
      <c r="T6" s="65">
        <f>+S6/S5</f>
        <v>0.23492172924680196</v>
      </c>
      <c r="U6" s="84">
        <f>+S6/U4</f>
        <v>24.264807000000001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1173.0927399999998</v>
      </c>
      <c r="AQ6" s="65">
        <f>+AP6/$AP$5</f>
        <v>0.31759739632091882</v>
      </c>
      <c r="AR6" s="84">
        <f>+AP6/AR4</f>
        <v>130.34363777777776</v>
      </c>
      <c r="AS6" s="14">
        <f t="shared" ref="AS6:AS9" si="0">+AP6/$AS$4</f>
        <v>195.51545666666664</v>
      </c>
      <c r="AT6" s="57"/>
      <c r="AU6" s="84">
        <f>+AS6/AU4</f>
        <v>21.723939629629626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584.59556000000009</v>
      </c>
      <c r="Q7" s="65">
        <f>+P7/P5</f>
        <v>0.77310479444989599</v>
      </c>
      <c r="R7" s="85">
        <f>+R5-R6</f>
        <v>58.459556000000006</v>
      </c>
      <c r="S7" s="36">
        <f>+S5-S6</f>
        <v>790.24092999999993</v>
      </c>
      <c r="T7" s="65">
        <f>+S7/S5</f>
        <v>0.76507827075319812</v>
      </c>
      <c r="U7" s="85">
        <f>+U5-U6</f>
        <v>79.024092999999979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2520.5544800000002</v>
      </c>
      <c r="AQ7" s="65">
        <f>+AP7/$AP$5</f>
        <v>0.68240260367908134</v>
      </c>
      <c r="AR7" s="85">
        <f>+AR5-AR6</f>
        <v>280.06160888888883</v>
      </c>
      <c r="AS7" s="13">
        <f t="shared" si="0"/>
        <v>420.09241333333335</v>
      </c>
      <c r="AT7" s="57"/>
      <c r="AU7" s="85">
        <f>+AU5-AU6</f>
        <v>46.676934814814814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f>544.18659+32.20211-139.729-12.44024-19.401</f>
        <v>404.8184599999999</v>
      </c>
      <c r="Q8" s="65">
        <f>+P8/P5</f>
        <v>0.53535660159277176</v>
      </c>
      <c r="R8" s="84">
        <f>+P8/R4</f>
        <v>40.48184599999999</v>
      </c>
      <c r="S8" s="91">
        <v>335.07400000000001</v>
      </c>
      <c r="T8" s="65">
        <f>+S8/S5</f>
        <v>0.32440465529209822</v>
      </c>
      <c r="U8" s="84">
        <f>+S8/U4</f>
        <v>33.507400000000004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1856.05546</v>
      </c>
      <c r="AQ8" s="65">
        <f>+AP8/$AP$5</f>
        <v>0.5024993859592255</v>
      </c>
      <c r="AR8" s="84">
        <f>+AP8/AR4</f>
        <v>206.22838444444446</v>
      </c>
      <c r="AS8" s="14">
        <f t="shared" si="0"/>
        <v>309.34257666666667</v>
      </c>
      <c r="AT8" s="57"/>
      <c r="AU8" s="84">
        <f>+AS8/AU4</f>
        <v>34.371397407407407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179.77710000000019</v>
      </c>
      <c r="Q9" s="64">
        <f>+P9/P5</f>
        <v>0.2377481928571242</v>
      </c>
      <c r="R9" s="15">
        <f>+R5-R6-R8</f>
        <v>17.977710000000016</v>
      </c>
      <c r="S9" s="92">
        <f>+S5-S6-S8</f>
        <v>455.16692999999992</v>
      </c>
      <c r="T9" s="64">
        <f>+S9/S5</f>
        <v>0.44067361546109984</v>
      </c>
      <c r="U9" s="15">
        <f>+U5-U6-U8</f>
        <v>45.516692999999975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664.49901999999997</v>
      </c>
      <c r="AQ9" s="64">
        <f>+AP9/$AP$5</f>
        <v>0.17990321771985579</v>
      </c>
      <c r="AR9" s="15">
        <f>+AR5-AR6-AR8</f>
        <v>73.833224444444369</v>
      </c>
      <c r="AS9" s="29">
        <f t="shared" si="0"/>
        <v>110.74983666666667</v>
      </c>
      <c r="AT9" s="57"/>
      <c r="AU9" s="15">
        <f>+AU5-AU6-AU8</f>
        <v>12.305537407407407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9</v>
      </c>
      <c r="Q11" s="72"/>
      <c r="R11" s="84">
        <f>+P11/R4</f>
        <v>0.9</v>
      </c>
      <c r="S11" s="93">
        <v>9</v>
      </c>
      <c r="T11" s="72"/>
      <c r="U11" s="84">
        <f>+S11/U4</f>
        <v>0.9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42</v>
      </c>
      <c r="AQ11" s="57"/>
      <c r="AR11" s="84">
        <f>+AP11/AR4</f>
        <v>4.666666666666667</v>
      </c>
      <c r="AS11" s="28">
        <f>+AP11/AS4</f>
        <v>7</v>
      </c>
      <c r="AT11" s="57"/>
      <c r="AU11" s="84">
        <f>+AS11/AU4</f>
        <v>0.77777777777777779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307.30099999999999</v>
      </c>
      <c r="Q12" s="72"/>
      <c r="R12" s="84">
        <f>+P12/R4</f>
        <v>30.7301</v>
      </c>
      <c r="S12" s="93">
        <v>284.077</v>
      </c>
      <c r="T12" s="72"/>
      <c r="U12" s="84">
        <f>+S12/U4</f>
        <v>28.407699999999998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1461.1402899999998</v>
      </c>
      <c r="AQ12" s="57"/>
      <c r="AR12" s="84">
        <f>+AP12/AR4</f>
        <v>162.34892111111108</v>
      </c>
      <c r="AS12" s="14">
        <f t="shared" ref="AS12" si="1">+AP12/$AS$4</f>
        <v>243.52338166666664</v>
      </c>
      <c r="AT12" s="57"/>
      <c r="AU12" s="84">
        <f>+AS12/AU4</f>
        <v>27.058153518518516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>
        <f>+P12/P5</f>
        <v>0.40639356966591988</v>
      </c>
      <c r="Q13" s="72"/>
      <c r="R13" s="33"/>
      <c r="S13" s="35">
        <f>+S12/S5</f>
        <v>0.27503148934687077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0.39558198251537408</v>
      </c>
      <c r="AQ13" s="57"/>
      <c r="AR13" s="33"/>
      <c r="AS13" s="35">
        <f>+AS12/AS5</f>
        <v>0.39558198251537408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>
        <f>+P5/P11</f>
        <v>84.018444444444455</v>
      </c>
      <c r="Q14" s="72"/>
      <c r="R14" s="8"/>
      <c r="S14" s="36">
        <f>+S5/S11</f>
        <v>114.76544444444443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87.943981428571419</v>
      </c>
      <c r="AQ14" s="57"/>
      <c r="AR14" s="8"/>
      <c r="AS14" s="36">
        <f>+AS5/AS11</f>
        <v>87.943981428571419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>
        <f>+P12/P11</f>
        <v>34.144555555555556</v>
      </c>
      <c r="Q15" s="72"/>
      <c r="R15" s="8"/>
      <c r="S15" s="36">
        <f>+S12/S11</f>
        <v>31.56411111111111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34.789054523809519</v>
      </c>
      <c r="AQ15" s="57"/>
      <c r="AR15" s="8"/>
      <c r="AS15" s="36">
        <f>+AS12/AS11</f>
        <v>34.789054523809519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>
        <f>+P12/P7</f>
        <v>0.52566427292058104</v>
      </c>
      <c r="Q16" s="72"/>
      <c r="R16" s="33"/>
      <c r="S16" s="35">
        <f>+S12/S7</f>
        <v>0.35948150648182703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0.57969002518842583</v>
      </c>
      <c r="AQ16" s="57"/>
      <c r="AR16" s="33"/>
      <c r="AS16" s="35">
        <f>+AS12/AS7</f>
        <v>0.57969002518842594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53483</v>
      </c>
      <c r="Q18" s="58">
        <v>53483</v>
      </c>
      <c r="R18" s="67">
        <f>+P18/R4</f>
        <v>5348.3</v>
      </c>
      <c r="S18" s="91">
        <v>53657</v>
      </c>
      <c r="T18" s="58">
        <v>53657</v>
      </c>
      <c r="U18" s="67">
        <f>+S18/U4</f>
        <v>5365.7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266103</v>
      </c>
      <c r="AQ18" s="67">
        <f>+W18+AC18+AF18+AI18+AL18+Z18+T18+Q18+N18+K18+H18+E18</f>
        <v>266103</v>
      </c>
      <c r="AR18" s="67">
        <f>+AP18/AR4</f>
        <v>29567</v>
      </c>
      <c r="AS18" s="14">
        <f t="shared" ref="AS18:AT20" si="2">+AP18/$AS$4</f>
        <v>44350.5</v>
      </c>
      <c r="AT18" s="67">
        <f t="shared" si="2"/>
        <v>44350.5</v>
      </c>
      <c r="AU18" s="67">
        <f>+AS18/AU4</f>
        <v>4927.833333333333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4483.3100000000004</v>
      </c>
      <c r="Q19" s="58">
        <v>4483.3100000000004</v>
      </c>
      <c r="R19" s="67">
        <f>+P19/R4</f>
        <v>448.33100000000002</v>
      </c>
      <c r="S19" s="91">
        <v>4678.5</v>
      </c>
      <c r="T19" s="58">
        <v>4678.5</v>
      </c>
      <c r="U19" s="67">
        <f>+S19/U4</f>
        <v>467.85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23536.52</v>
      </c>
      <c r="AQ19" s="67">
        <f>+W19+AC19+AF19+AI19+AL19+Z19+T19+Q19+N19+K19+H19+E19</f>
        <v>23536.52</v>
      </c>
      <c r="AR19" s="67">
        <f>+AP19/AR4</f>
        <v>2615.1688888888889</v>
      </c>
      <c r="AS19" s="14">
        <f t="shared" si="2"/>
        <v>3922.7533333333336</v>
      </c>
      <c r="AT19" s="67">
        <f t="shared" si="2"/>
        <v>3922.7533333333336</v>
      </c>
      <c r="AU19" s="67">
        <f>+AS19/AU4</f>
        <v>435.86148148148152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139.72919999999999</v>
      </c>
      <c r="Q20" s="59">
        <v>139.72916000000001</v>
      </c>
      <c r="R20" s="67">
        <f>+P20/R4</f>
        <v>13.972919999999998</v>
      </c>
      <c r="S20" s="91">
        <v>145.69890000000001</v>
      </c>
      <c r="T20" s="59">
        <v>145.69883999999999</v>
      </c>
      <c r="U20" s="67">
        <f>+S20/U4</f>
        <v>14.569890000000001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719.60629999999992</v>
      </c>
      <c r="AQ20" s="67">
        <f>+W20+AC20+AF20+AI20+AL20+Z20+T20+Q20+N20+K20+H20+E20</f>
        <v>719.60698999999988</v>
      </c>
      <c r="AR20" s="67">
        <f>+AP20/AR4</f>
        <v>79.956255555555543</v>
      </c>
      <c r="AS20" s="14">
        <f t="shared" si="2"/>
        <v>119.93438333333332</v>
      </c>
      <c r="AT20" s="67">
        <f t="shared" si="2"/>
        <v>119.93449833333331</v>
      </c>
      <c r="AU20" s="67">
        <f>+AS20/AU4</f>
        <v>13.326042592592591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>
        <f t="shared" ref="P21:Q21" si="7">+P20/P19*1000</f>
        <v>31.166526517238374</v>
      </c>
      <c r="Q21" s="68">
        <f t="shared" si="7"/>
        <v>31.166517595258856</v>
      </c>
      <c r="R21" s="60"/>
      <c r="S21" s="45">
        <f t="shared" ref="S21:T21" si="8">+S20/S19*1000</f>
        <v>31.142225072138508</v>
      </c>
      <c r="T21" s="68">
        <f t="shared" si="8"/>
        <v>31.142212247515225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30.57403133513365</v>
      </c>
      <c r="AQ21" s="68">
        <f>+AQ20/AQ19*1000</f>
        <v>30.574060651277243</v>
      </c>
      <c r="AR21" s="60"/>
      <c r="AS21" s="45">
        <f>+AS20/AS19*1000</f>
        <v>30.574031335133647</v>
      </c>
      <c r="AT21" s="68">
        <f>+AT20/AT19*1000</f>
        <v>30.574060651277239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>
        <f>+P19/P18</f>
        <v>8.3826823476618739E-2</v>
      </c>
      <c r="Q22" s="46">
        <f>+Q19/Q18</f>
        <v>8.3826823476618739E-2</v>
      </c>
      <c r="R22" s="61"/>
      <c r="S22" s="94">
        <f>+S19/S18</f>
        <v>8.7192724155282633E-2</v>
      </c>
      <c r="T22" s="46">
        <f>+T19/T18</f>
        <v>8.7192724155282633E-2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8.8448908881147523E-2</v>
      </c>
      <c r="AQ22" s="46">
        <f>+AQ19/AQ18</f>
        <v>8.8448908881147523E-2</v>
      </c>
      <c r="AR22" s="61"/>
      <c r="AS22" s="47">
        <f>+AS19/AS18</f>
        <v>8.8448908881147537E-2</v>
      </c>
      <c r="AT22" s="46">
        <f>+AT19/AT18</f>
        <v>8.8448908881147537E-2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>
        <f>+P20*1000/(P18*P21)*100</f>
        <v>8.3826823476618735</v>
      </c>
      <c r="Q23" s="48">
        <f>+Q20*1000/(Q18*Q21)*100</f>
        <v>8.3826823476618753</v>
      </c>
      <c r="R23" s="62"/>
      <c r="S23" s="49">
        <f>+S20*1000/(S18*S21)*100</f>
        <v>8.7192724155282626</v>
      </c>
      <c r="T23" s="48">
        <f>+T20*1000/(T18*T21)*100</f>
        <v>8.7192724155282626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8.8448908881147528</v>
      </c>
      <c r="AQ23" s="48">
        <f>+AQ20*1000/(AQ18*AQ21)*100</f>
        <v>8.8448908881147528</v>
      </c>
      <c r="AR23" s="62"/>
      <c r="AS23" s="49">
        <f>+AS20/(AS18*AS21)*1000*100</f>
        <v>8.8448908881147545</v>
      </c>
      <c r="AT23" s="48">
        <f>+AT20*1000/(AT18*AT21)*100</f>
        <v>8.8448908881147545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>
        <f>+P20/P18*1000</f>
        <v>2.6125909167398986</v>
      </c>
      <c r="Q24" s="48">
        <f>+Q20/Q18*1000</f>
        <v>2.6125901688386968</v>
      </c>
      <c r="R24" s="62"/>
      <c r="S24" s="49">
        <f>+S20/S18*1000</f>
        <v>2.7153754402966994</v>
      </c>
      <c r="T24" s="48">
        <f>+T20/T18*1000</f>
        <v>2.7153743220828597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2.7042397116905854</v>
      </c>
      <c r="AQ24" s="48">
        <f>+AQ20/AQ18*1000</f>
        <v>2.704242304671499</v>
      </c>
      <c r="AR24" s="62"/>
      <c r="AS24" s="48">
        <f t="shared" ref="AS24:AT24" si="15">+AS20/AS18*1000</f>
        <v>2.7042397116905854</v>
      </c>
      <c r="AT24" s="48">
        <f t="shared" si="15"/>
        <v>2.704242304671499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>
        <f>+P8/(1-P6/P5)</f>
        <v>523.6268910840854</v>
      </c>
      <c r="Q26" s="73"/>
      <c r="R26" s="63"/>
      <c r="S26" s="31">
        <f>+S8/(1-S6/S5)</f>
        <v>437.96041896488458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2719.8833210678399</v>
      </c>
      <c r="AQ26" s="69"/>
      <c r="AR26" s="63"/>
      <c r="AS26" s="31">
        <f>+AS8/(1-AS6/AS5)</f>
        <v>453.31388684463997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2014-11-04T11:28:31Z</cp:lastPrinted>
  <dcterms:created xsi:type="dcterms:W3CDTF">2014-10-14T11:21:48Z</dcterms:created>
  <dcterms:modified xsi:type="dcterms:W3CDTF">2015-08-04T12:17:18Z</dcterms:modified>
</cp:coreProperties>
</file>