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45" windowWidth="15600" windowHeight="8835"/>
  </bookViews>
  <sheets>
    <sheet name="soupiska faktur" sheetId="1" r:id="rId1"/>
  </sheets>
  <definedNames>
    <definedName name="_xlnm._FilterDatabase" localSheetId="0" hidden="1">'soupiska faktur'!$Q$3:$Q$4</definedName>
    <definedName name="Text17" localSheetId="0">'soupiska faktur'!#REF!</definedName>
    <definedName name="Text27" localSheetId="0">'soupiska faktur'!#REF!</definedName>
  </definedNames>
  <calcPr calcId="125725"/>
</workbook>
</file>

<file path=xl/calcChain.xml><?xml version="1.0" encoding="utf-8"?>
<calcChain xmlns="http://schemas.openxmlformats.org/spreadsheetml/2006/main">
  <c r="M18" i="1"/>
  <c r="M19"/>
  <c r="M20"/>
  <c r="M17"/>
  <c r="L18"/>
  <c r="L19"/>
  <c r="L20"/>
  <c r="L17"/>
  <c r="L29" s="1"/>
  <c r="K18"/>
  <c r="O18" s="1"/>
  <c r="R18" s="1"/>
  <c r="K19"/>
  <c r="O19" s="1"/>
  <c r="R19" s="1"/>
  <c r="X19"/>
  <c r="K20"/>
  <c r="O20" s="1"/>
  <c r="R20" s="1"/>
  <c r="S20" s="1"/>
  <c r="K21"/>
  <c r="O21" s="1"/>
  <c r="R21" s="1"/>
  <c r="S21" s="1"/>
  <c r="K22"/>
  <c r="O22" s="1"/>
  <c r="R22" s="1"/>
  <c r="S22" s="1"/>
  <c r="K23"/>
  <c r="O23"/>
  <c r="R23" s="1"/>
  <c r="S23" s="1"/>
  <c r="K24"/>
  <c r="O24" s="1"/>
  <c r="R24" s="1"/>
  <c r="S24" s="1"/>
  <c r="K25"/>
  <c r="O25" s="1"/>
  <c r="R25" s="1"/>
  <c r="S25" s="1"/>
  <c r="K26"/>
  <c r="O26" s="1"/>
  <c r="R26" s="1"/>
  <c r="S26" s="1"/>
  <c r="K27"/>
  <c r="O27" s="1"/>
  <c r="R27" s="1"/>
  <c r="S27" s="1"/>
  <c r="K17"/>
  <c r="O17" s="1"/>
  <c r="R17" s="1"/>
  <c r="S17" s="1"/>
  <c r="C49"/>
  <c r="F49"/>
  <c r="Q24"/>
  <c r="Q25"/>
  <c r="Q26"/>
  <c r="Q27"/>
  <c r="J49"/>
  <c r="AH19"/>
  <c r="AH20"/>
  <c r="AH21"/>
  <c r="AH22"/>
  <c r="AH23"/>
  <c r="AH17"/>
  <c r="AH18"/>
  <c r="AH24"/>
  <c r="AH25"/>
  <c r="AH26"/>
  <c r="AH27"/>
  <c r="AH28"/>
  <c r="AI19"/>
  <c r="AI20"/>
  <c r="AI21"/>
  <c r="AI22"/>
  <c r="AI23"/>
  <c r="AI17"/>
  <c r="AI18"/>
  <c r="AI24"/>
  <c r="AI25"/>
  <c r="AI26"/>
  <c r="AI27"/>
  <c r="AI28"/>
  <c r="AG19"/>
  <c r="AG20"/>
  <c r="AG21"/>
  <c r="AG22"/>
  <c r="AG23"/>
  <c r="AG17"/>
  <c r="AG18"/>
  <c r="AG24"/>
  <c r="AG25"/>
  <c r="AG26"/>
  <c r="AG27"/>
  <c r="AG28"/>
  <c r="AF19"/>
  <c r="AF20"/>
  <c r="AF21"/>
  <c r="AF22"/>
  <c r="AF23"/>
  <c r="AF17"/>
  <c r="AF18"/>
  <c r="AF24"/>
  <c r="AF25"/>
  <c r="AF26"/>
  <c r="AF27"/>
  <c r="AF28"/>
  <c r="AD19"/>
  <c r="AD20"/>
  <c r="AD21"/>
  <c r="AD22"/>
  <c r="AD23"/>
  <c r="AD17"/>
  <c r="AD24"/>
  <c r="AD25"/>
  <c r="AD26"/>
  <c r="AD27"/>
  <c r="AD28"/>
  <c r="AE20"/>
  <c r="AE21"/>
  <c r="AE22"/>
  <c r="AE23"/>
  <c r="AE17"/>
  <c r="AE18"/>
  <c r="AE24"/>
  <c r="AE25"/>
  <c r="AE26"/>
  <c r="AE27"/>
  <c r="AE28"/>
  <c r="E49"/>
  <c r="AA19"/>
  <c r="AA20"/>
  <c r="AA21"/>
  <c r="AA22"/>
  <c r="AA23"/>
  <c r="AA17"/>
  <c r="AA18"/>
  <c r="AA24"/>
  <c r="AA25"/>
  <c r="AA26"/>
  <c r="AA27"/>
  <c r="AA28"/>
  <c r="Z19"/>
  <c r="Z20"/>
  <c r="Z21"/>
  <c r="Z22"/>
  <c r="Z23"/>
  <c r="Z17"/>
  <c r="Z18"/>
  <c r="Z24"/>
  <c r="Z25"/>
  <c r="Z26"/>
  <c r="Z27"/>
  <c r="Z28"/>
  <c r="X20"/>
  <c r="X21"/>
  <c r="X22"/>
  <c r="X23"/>
  <c r="X17"/>
  <c r="X24"/>
  <c r="X25"/>
  <c r="X26"/>
  <c r="X27"/>
  <c r="X28"/>
  <c r="Y20"/>
  <c r="Y21"/>
  <c r="Y22"/>
  <c r="Y23"/>
  <c r="Y17"/>
  <c r="Y18"/>
  <c r="Y24"/>
  <c r="Y25"/>
  <c r="Y26"/>
  <c r="Y27"/>
  <c r="Y28"/>
  <c r="P17"/>
  <c r="P18"/>
  <c r="P19"/>
  <c r="P20"/>
  <c r="P21"/>
  <c r="P22"/>
  <c r="P23"/>
  <c r="P24"/>
  <c r="P25"/>
  <c r="P26"/>
  <c r="P27"/>
  <c r="Q17"/>
  <c r="Q18"/>
  <c r="Q20"/>
  <c r="Q21"/>
  <c r="Q22"/>
  <c r="Q23"/>
  <c r="I29"/>
  <c r="G34" s="1"/>
  <c r="P28"/>
  <c r="Q28"/>
  <c r="AC17"/>
  <c r="K28"/>
  <c r="O28" s="1"/>
  <c r="R28" s="1"/>
  <c r="S28" s="1"/>
  <c r="W29"/>
  <c r="M29"/>
  <c r="V29"/>
  <c r="N29"/>
  <c r="T29"/>
  <c r="AB17"/>
  <c r="AC18"/>
  <c r="AC19"/>
  <c r="AC20"/>
  <c r="AC21"/>
  <c r="AC22"/>
  <c r="AC23"/>
  <c r="AC24"/>
  <c r="AC25"/>
  <c r="AC26"/>
  <c r="AC27"/>
  <c r="AC28"/>
  <c r="AB18"/>
  <c r="AB19"/>
  <c r="AB20"/>
  <c r="AB21"/>
  <c r="AB22"/>
  <c r="AB23"/>
  <c r="AB24"/>
  <c r="AB25"/>
  <c r="AB26"/>
  <c r="AB27"/>
  <c r="AB28"/>
  <c r="AG29" l="1"/>
  <c r="H45" s="1"/>
  <c r="S19"/>
  <c r="AE19"/>
  <c r="AE29" s="1"/>
  <c r="F45" s="1"/>
  <c r="S18"/>
  <c r="X18"/>
  <c r="X29" s="1"/>
  <c r="C44" s="1"/>
  <c r="Z29"/>
  <c r="E44" s="1"/>
  <c r="AA29"/>
  <c r="E45" s="1"/>
  <c r="AH29"/>
  <c r="J44" s="1"/>
  <c r="Y19"/>
  <c r="Y29" s="1"/>
  <c r="C45" s="1"/>
  <c r="C50"/>
  <c r="M50" s="1"/>
  <c r="Q19"/>
  <c r="Q29" s="1"/>
  <c r="K34" s="1"/>
  <c r="AF29"/>
  <c r="H44" s="1"/>
  <c r="AI29"/>
  <c r="J45" s="1"/>
  <c r="AB29"/>
  <c r="K29"/>
  <c r="AC29"/>
  <c r="P29"/>
  <c r="I34" s="1"/>
  <c r="R29"/>
  <c r="O29"/>
  <c r="S29" l="1"/>
  <c r="J46"/>
  <c r="U29"/>
  <c r="AD18"/>
  <c r="AD29" s="1"/>
  <c r="F44" s="1"/>
  <c r="F46" s="1"/>
  <c r="N34"/>
  <c r="G37" s="1"/>
  <c r="C46"/>
</calcChain>
</file>

<file path=xl/comments1.xml><?xml version="1.0" encoding="utf-8"?>
<comments xmlns="http://schemas.openxmlformats.org/spreadsheetml/2006/main">
  <authors>
    <author>zivcovap</author>
    <author>smejkalovaj</author>
    <author>zatloukalovaz</author>
    <author>dvorakoval</author>
  </authors>
  <commentList>
    <comment ref="F10" authorId="0">
      <text>
        <r>
          <rPr>
            <b/>
            <sz val="10"/>
            <color indexed="81"/>
            <rFont val="Tahoma"/>
            <family val="2"/>
            <charset val="238"/>
          </rPr>
          <t>vykazovane obdobi uvedte ve formatu dd/mm/rr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4" authorId="1">
      <text>
        <r>
          <rPr>
            <sz val="10"/>
            <color indexed="81"/>
            <rFont val="Tahoma"/>
            <family val="2"/>
            <charset val="238"/>
          </rPr>
          <t xml:space="preserve">
Vloží se kód z Rozpočtu projektu</t>
        </r>
      </text>
    </comment>
    <comment ref="D14" authorId="2">
      <text>
        <r>
          <rPr>
            <b/>
            <sz val="11"/>
            <color indexed="81"/>
            <rFont val="Tahoma"/>
            <family val="2"/>
            <charset val="238"/>
          </rPr>
          <t xml:space="preserve">Číslo dokladu, pod kterým je doklad veden v účetnictví nebo číslo samotného dokladu. </t>
        </r>
      </text>
    </comment>
    <comment ref="E14" authorId="1">
      <text>
        <r>
          <rPr>
            <sz val="10"/>
            <color indexed="81"/>
            <rFont val="Tahoma"/>
            <family val="2"/>
            <charset val="238"/>
          </rPr>
          <t xml:space="preserve">Název dodavatele bez uvedení dodatku označujícího její právní formu
</t>
        </r>
      </text>
    </comment>
    <comment ref="F14" authorId="2">
      <text>
        <r>
          <rPr>
            <sz val="10"/>
            <color indexed="81"/>
            <rFont val="Tahoma"/>
            <family val="2"/>
            <charset val="238"/>
          </rPr>
          <t>U neplátců DPH datum vystavení účetního dokladu</t>
        </r>
      </text>
    </comment>
    <comment ref="G14" authorId="2">
      <text>
        <r>
          <rPr>
            <sz val="10"/>
            <color indexed="81"/>
            <rFont val="Tahoma"/>
            <family val="2"/>
            <charset val="238"/>
          </rPr>
          <t>Datum úhrady, které je uvedeno ve výpise z BÚ / na pokladním dokladu, v případě úhrady z více účtů v různé dny se uvede pozdější datum</t>
        </r>
      </text>
    </comment>
    <comment ref="H14" authorId="3">
      <text>
        <r>
          <rPr>
            <sz val="10"/>
            <color indexed="81"/>
            <rFont val="Tahoma"/>
            <family val="2"/>
            <charset val="238"/>
          </rPr>
          <t>Jak je výdaj zaúčtován v účetnictví organizace (jako investiční nebo neinvestiční)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4" authorId="1">
      <text>
        <r>
          <rPr>
            <sz val="10"/>
            <color indexed="81"/>
            <rFont val="Tahoma"/>
            <family val="2"/>
            <charset val="238"/>
          </rPr>
          <t>částka musí odpovídat částce na dokladu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5" authorId="1">
      <text>
        <r>
          <rPr>
            <sz val="10"/>
            <color indexed="81"/>
            <rFont val="Tahoma"/>
            <family val="2"/>
            <charset val="238"/>
          </rPr>
          <t xml:space="preserve">Uveďte
a) velikost cílové skupiny z cíle RKZ (např. 20% pražských pacinetů nebo 0,2)
</t>
        </r>
      </text>
    </comment>
    <comment ref="K15" authorId="1">
      <text>
        <r>
          <rPr>
            <sz val="10"/>
            <color indexed="81"/>
            <rFont val="Tahoma"/>
            <family val="2"/>
            <charset val="238"/>
          </rPr>
          <t xml:space="preserve">uvede se celková částka korekce, tj. částka, o kterou bude výdaj snížen.
</t>
        </r>
        <r>
          <rPr>
            <sz val="10"/>
            <color indexed="53"/>
            <rFont val="Tahoma"/>
            <family val="2"/>
            <charset val="238"/>
          </rPr>
          <t>X</t>
        </r>
        <r>
          <rPr>
            <sz val="10"/>
            <color indexed="81"/>
            <rFont val="Tahoma"/>
            <family val="2"/>
            <charset val="238"/>
          </rPr>
          <t xml:space="preserve"> = Předem stanovené nezpůsobilé výdaje </t>
        </r>
      </text>
    </comment>
    <comment ref="L15" authorId="1">
      <text>
        <r>
          <rPr>
            <sz val="10"/>
            <color indexed="81"/>
            <rFont val="Tahoma"/>
            <family val="2"/>
            <charset val="238"/>
          </rPr>
          <t>Uveďte částku odpovídající úhradě účetního dokladu. V případě úhrady ze dvou účtů, uveďte částku úhrady z prvního účtu.
V případě, že hradíte zvlášť podíl ERDF a zvlášť podíl vlastních zdrojů, do tohoto sloupce napište částku odpovídající podílu ERDF.</t>
        </r>
      </text>
    </comment>
    <comment ref="M15" authorId="1">
      <text>
        <r>
          <rPr>
            <sz val="10"/>
            <color indexed="81"/>
            <rFont val="Tahoma"/>
            <family val="2"/>
            <charset val="238"/>
          </rPr>
          <t>Uveďte částku odpovídající úhradě z dalšího účtu/účtů.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<sst xmlns="http://schemas.openxmlformats.org/spreadsheetml/2006/main" count="133" uniqueCount="119">
  <si>
    <t>Název příjemce:</t>
  </si>
  <si>
    <t>Registrační číslo projektu:</t>
  </si>
  <si>
    <t>Název projektu:</t>
  </si>
  <si>
    <t>Datum úhrady</t>
  </si>
  <si>
    <t>Výdaj investiční (IV) nebo neinvestiční (NIV)</t>
  </si>
  <si>
    <t>Korekce celkem</t>
  </si>
  <si>
    <t>Za příjemce:</t>
  </si>
  <si>
    <t>Název:</t>
  </si>
  <si>
    <t>Datum:</t>
  </si>
  <si>
    <t>Podpis, razítko:</t>
  </si>
  <si>
    <t>Pořadové číslo dokladu</t>
  </si>
  <si>
    <t>Číslo etapy:</t>
  </si>
  <si>
    <t xml:space="preserve">Vyplňuje příjemce </t>
  </si>
  <si>
    <t>Číslo dokladu (faktury)</t>
  </si>
  <si>
    <t xml:space="preserve">Název dodavatele </t>
  </si>
  <si>
    <t xml:space="preserve">Investice </t>
  </si>
  <si>
    <t>Neinvestice</t>
  </si>
  <si>
    <t xml:space="preserve">Celkem </t>
  </si>
  <si>
    <t>IV po zaokrouhlení</t>
  </si>
  <si>
    <t>NIV po zaokrouhlení</t>
  </si>
  <si>
    <t>Celkem po zaokrouhlení</t>
  </si>
  <si>
    <t>Zkontrolovat a případnou korekci provedl (titul, jméno, příjmení, funkce):</t>
  </si>
  <si>
    <t>vykazované období:</t>
  </si>
  <si>
    <t xml:space="preserve">Hlavní výdaje na aktivity/operace </t>
  </si>
  <si>
    <t xml:space="preserve">Soupiska faktur </t>
  </si>
  <si>
    <t>Soukromé zdroje (Kč)</t>
  </si>
  <si>
    <t>a</t>
  </si>
  <si>
    <t>b</t>
  </si>
  <si>
    <t>d</t>
  </si>
  <si>
    <t xml:space="preserve">Celkové výdaje </t>
  </si>
  <si>
    <t>Tabulka A</t>
  </si>
  <si>
    <t>Služby v oblasti veřejného zdraví</t>
  </si>
  <si>
    <t>Kraj</t>
  </si>
  <si>
    <t>Národní veřejné prostředky - způsobilé výdaje (Kč)</t>
  </si>
  <si>
    <t>dle účetnictví příjemce</t>
  </si>
  <si>
    <t>IV</t>
  </si>
  <si>
    <t>NIV</t>
  </si>
  <si>
    <t>Obec</t>
  </si>
  <si>
    <t>Státní rozpočet</t>
  </si>
  <si>
    <t>Podíl ERDF (Kč)</t>
  </si>
  <si>
    <t>Státní rozpočet (Kč)</t>
  </si>
  <si>
    <t>Veřejné zdroje (Kč)</t>
  </si>
  <si>
    <t>Státní fondy + ostatní</t>
  </si>
  <si>
    <t>ERDF</t>
  </si>
  <si>
    <t>Soukromé zdroje</t>
  </si>
  <si>
    <t>SR NIV</t>
  </si>
  <si>
    <t>ERDF IV</t>
  </si>
  <si>
    <t>Hlavní výdaje</t>
  </si>
  <si>
    <t>ERDF NIV</t>
  </si>
  <si>
    <t>SR IV</t>
  </si>
  <si>
    <t>Korekci zkontroloval a schválil (titul, jméno, příjmení, funkce):</t>
  </si>
  <si>
    <t>Je/Není nárok na odpočet DPH na vstupu:</t>
  </si>
  <si>
    <t>Vyplňujte pouze bílé buňky</t>
  </si>
  <si>
    <t>Datum uskutečnění zdanitel.  plnění (DUZP)</t>
  </si>
  <si>
    <t>Strukturální fondy (Kč)</t>
  </si>
  <si>
    <t>kód</t>
  </si>
  <si>
    <t>Příloha č.4.2 Soupiska faktur</t>
  </si>
  <si>
    <t xml:space="preserve"> Způsobilé výdaje (IV)</t>
  </si>
  <si>
    <t>Způsobilé výdaje  (NIV)</t>
  </si>
  <si>
    <r>
      <t xml:space="preserve">Tabulka B          </t>
    </r>
    <r>
      <rPr>
        <sz val="10"/>
        <color indexed="10"/>
        <rFont val="Arial"/>
        <family val="2"/>
        <charset val="238"/>
      </rPr>
      <t xml:space="preserve">                     Vyplní EF po provedení korekcí                    </t>
    </r>
  </si>
  <si>
    <t xml:space="preserve">Jiné národní veřejné finanční prostředky </t>
  </si>
  <si>
    <t>r = c</t>
  </si>
  <si>
    <t>Jiné národní veřejné finanční prostředky</t>
  </si>
  <si>
    <t>Prostředky z rozpočtu krajů a dalších veřejných zdrojů</t>
  </si>
  <si>
    <t>Ostatní zdroje financování</t>
  </si>
  <si>
    <t>Prostředky z rozpočtu krajů, obcí a dalších národních veřejných zdrojů</t>
  </si>
  <si>
    <t>Za EF:</t>
  </si>
  <si>
    <t>Rozdělení výdajů po korekci EF (dle účetnictví příjemce)</t>
  </si>
  <si>
    <t>C E L K E M    D L E   PŘÍJEMCE :</t>
  </si>
  <si>
    <t>Celkové způsobilé veřejné výdaje po zaokrouhlení</t>
  </si>
  <si>
    <t>Jiné národní finanční prostředky IV</t>
  </si>
  <si>
    <t>Jiné národní finanční prostředky NIV</t>
  </si>
  <si>
    <t>Prostředky z rozpočtu krajů, obcí a dalších národních veřejných zdrojů IV</t>
  </si>
  <si>
    <t>Prostředky z rozpočtu krajů, obcí a dalších národních veřejných zdrojů NIV</t>
  </si>
  <si>
    <t>Soukromé prostředky IV</t>
  </si>
  <si>
    <t>Soukromé prostředky NIV</t>
  </si>
  <si>
    <t>Podíl spolufinancování (dle typu žadatele):</t>
  </si>
  <si>
    <t>Podíl ERDF</t>
  </si>
  <si>
    <t>Celkové způsobilé výdaje</t>
  </si>
  <si>
    <t>koeficient</t>
  </si>
  <si>
    <t>Celková částka uvedená na dokladu (včetně DPH)</t>
  </si>
  <si>
    <t>korekce ze strany příjemce</t>
  </si>
  <si>
    <t>Úhrada</t>
  </si>
  <si>
    <t xml:space="preserve">Výdaj po korekci </t>
  </si>
  <si>
    <t>Rozdělení výdajů projektu dle zdrojů financování</t>
  </si>
  <si>
    <t>Korekce ze strany EF</t>
  </si>
  <si>
    <t xml:space="preserve">Korekce </t>
  </si>
  <si>
    <t>Celkové výdaje</t>
  </si>
  <si>
    <t xml:space="preserve">IV                          </t>
  </si>
  <si>
    <t xml:space="preserve">NIV                         </t>
  </si>
  <si>
    <t>rozdělení na IV/NIV po korekcích</t>
  </si>
  <si>
    <t>Požadovaná částka dotace:</t>
  </si>
  <si>
    <t>e=(a-d)-b*(a-d)</t>
  </si>
  <si>
    <t>c = x + (a * b)</t>
  </si>
  <si>
    <t xml:space="preserve"> Jiné národní veřejné prostředky (Kč)</t>
  </si>
  <si>
    <t>Nezpůsobilé výdaje</t>
  </si>
  <si>
    <t xml:space="preserve">korekce </t>
  </si>
  <si>
    <t>Úhrada z účtu (viz komentář)</t>
  </si>
  <si>
    <t>Úhrada z dalšího účtu</t>
  </si>
  <si>
    <t>ERDF zaokrouhleno</t>
  </si>
  <si>
    <t>CZ.1.06/3.2.01/14.08953</t>
  </si>
  <si>
    <t>1.</t>
  </si>
  <si>
    <t>Fakultní nemocnice Olomouc</t>
  </si>
  <si>
    <t>Modernizace a obnova přístrojového vybavení centra komplexní onkologické péče FN Olomouc II.</t>
  </si>
  <si>
    <t>01.12.2013 - 16.10.2014</t>
  </si>
  <si>
    <t>ne</t>
  </si>
  <si>
    <t>Aura Medical s.r.o.</t>
  </si>
  <si>
    <t>02.01.06</t>
  </si>
  <si>
    <t>SYSMEX CZ s.r.o.</t>
  </si>
  <si>
    <t>19.09.2014</t>
  </si>
  <si>
    <t>02.01.04</t>
  </si>
  <si>
    <t>ACESO PRAHA s.r.o.</t>
  </si>
  <si>
    <t>205/2014</t>
  </si>
  <si>
    <t>16.10.2014</t>
  </si>
  <si>
    <t>02.01.03</t>
  </si>
  <si>
    <t>Electric Medical Service s.r.o.</t>
  </si>
  <si>
    <t>02.01.05</t>
  </si>
  <si>
    <t>22.10.2014</t>
  </si>
  <si>
    <t>20.10.2014</t>
  </si>
</sst>
</file>

<file path=xl/styles.xml><?xml version="1.0" encoding="utf-8"?>
<styleSheet xmlns="http://schemas.openxmlformats.org/spreadsheetml/2006/main">
  <numFmts count="3">
    <numFmt numFmtId="164" formatCode="#,##0.00\ _K_č"/>
    <numFmt numFmtId="165" formatCode="#,##0.000"/>
    <numFmt numFmtId="166" formatCode="0.0000000000%"/>
  </numFmts>
  <fonts count="50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0"/>
      <color indexed="12"/>
      <name val="Arial CE"/>
      <charset val="238"/>
    </font>
    <font>
      <b/>
      <sz val="10"/>
      <name val="Arial"/>
      <family val="2"/>
      <charset val="238"/>
    </font>
    <font>
      <b/>
      <sz val="11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53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" fillId="0" borderId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328">
    <xf numFmtId="0" fontId="0" fillId="0" borderId="0" xfId="0"/>
    <xf numFmtId="0" fontId="20" fillId="0" borderId="0" xfId="0" applyFont="1" applyAlignment="1" applyProtection="1">
      <alignment horizontal="left"/>
      <protection locked="0" hidden="1"/>
    </xf>
    <xf numFmtId="0" fontId="0" fillId="0" borderId="0" xfId="0" applyProtection="1">
      <protection locked="0"/>
    </xf>
    <xf numFmtId="0" fontId="20" fillId="0" borderId="0" xfId="0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3" fontId="0" fillId="0" borderId="0" xfId="0" applyNumberFormat="1" applyProtection="1">
      <protection locked="0" hidden="1"/>
    </xf>
    <xf numFmtId="4" fontId="0" fillId="0" borderId="0" xfId="0" applyNumberFormat="1" applyProtection="1">
      <protection locked="0" hidden="1"/>
    </xf>
    <xf numFmtId="49" fontId="0" fillId="0" borderId="0" xfId="0" applyNumberFormat="1" applyAlignment="1" applyProtection="1">
      <alignment horizontal="center"/>
      <protection locked="0" hidden="1"/>
    </xf>
    <xf numFmtId="0" fontId="21" fillId="0" borderId="0" xfId="0" applyFont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3" fontId="25" fillId="0" borderId="0" xfId="0" applyNumberFormat="1" applyFont="1" applyFill="1" applyBorder="1" applyAlignment="1" applyProtection="1">
      <alignment horizontal="center"/>
      <protection locked="0" hidden="1"/>
    </xf>
    <xf numFmtId="0" fontId="22" fillId="0" borderId="0" xfId="0" applyFont="1" applyFill="1" applyBorder="1" applyAlignment="1" applyProtection="1">
      <alignment horizontal="right"/>
      <protection locked="0" hidden="1"/>
    </xf>
    <xf numFmtId="0" fontId="22" fillId="0" borderId="0" xfId="0" applyFont="1" applyFill="1" applyBorder="1" applyAlignment="1" applyProtection="1">
      <alignment horizontal="center"/>
      <protection locked="0" hidden="1"/>
    </xf>
    <xf numFmtId="3" fontId="22" fillId="0" borderId="0" xfId="0" applyNumberFormat="1" applyFont="1" applyFill="1" applyBorder="1" applyProtection="1">
      <protection locked="0" hidden="1"/>
    </xf>
    <xf numFmtId="4" fontId="22" fillId="0" borderId="0" xfId="0" applyNumberFormat="1" applyFont="1" applyFill="1" applyBorder="1" applyProtection="1">
      <protection locked="0" hidden="1"/>
    </xf>
    <xf numFmtId="49" fontId="22" fillId="0" borderId="0" xfId="0" applyNumberFormat="1" applyFont="1" applyFill="1" applyBorder="1" applyAlignment="1" applyProtection="1">
      <alignment horizontal="center"/>
      <protection locked="0" hidden="1"/>
    </xf>
    <xf numFmtId="4" fontId="23" fillId="24" borderId="10" xfId="0" applyNumberFormat="1" applyFont="1" applyFill="1" applyBorder="1" applyAlignment="1" applyProtection="1">
      <alignment horizontal="center" vertical="center" wrapText="1"/>
      <protection locked="0" hidden="1"/>
    </xf>
    <xf numFmtId="4" fontId="23" fillId="25" borderId="11" xfId="0" applyNumberFormat="1" applyFont="1" applyFill="1" applyBorder="1" applyAlignment="1" applyProtection="1">
      <alignment horizontal="center" vertical="center" wrapText="1"/>
      <protection locked="0" hidden="1"/>
    </xf>
    <xf numFmtId="49" fontId="23" fillId="0" borderId="1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ill="1" applyBorder="1" applyProtection="1">
      <protection locked="0"/>
    </xf>
    <xf numFmtId="4" fontId="23" fillId="0" borderId="0" xfId="0" applyNumberFormat="1" applyFont="1" applyBorder="1" applyAlignment="1" applyProtection="1">
      <alignment horizontal="right" vertical="center"/>
      <protection hidden="1"/>
    </xf>
    <xf numFmtId="3" fontId="23" fillId="0" borderId="0" xfId="0" applyNumberFormat="1" applyFont="1" applyBorder="1" applyAlignment="1" applyProtection="1">
      <alignment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Alignment="1" applyProtection="1">
      <alignment horizontal="center"/>
      <protection hidden="1"/>
    </xf>
    <xf numFmtId="49" fontId="23" fillId="0" borderId="0" xfId="0" applyNumberFormat="1" applyFont="1" applyBorder="1" applyAlignment="1" applyProtection="1">
      <alignment horizontal="center"/>
      <protection hidden="1"/>
    </xf>
    <xf numFmtId="4" fontId="23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/>
    <xf numFmtId="49" fontId="23" fillId="0" borderId="0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3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3" fontId="1" fillId="0" borderId="10" xfId="0" applyNumberFormat="1" applyFont="1" applyBorder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3" fontId="0" fillId="0" borderId="10" xfId="0" applyNumberFormat="1" applyBorder="1" applyProtection="1">
      <protection hidden="1"/>
    </xf>
    <xf numFmtId="0" fontId="32" fillId="0" borderId="0" xfId="0" applyFont="1" applyAlignment="1">
      <alignment horizontal="center" vertical="top" wrapText="1"/>
    </xf>
    <xf numFmtId="0" fontId="0" fillId="0" borderId="0" xfId="0" applyAlignment="1"/>
    <xf numFmtId="0" fontId="0" fillId="0" borderId="12" xfId="0" applyBorder="1" applyAlignment="1" applyProtection="1">
      <protection locked="0"/>
    </xf>
    <xf numFmtId="4" fontId="23" fillId="24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26" borderId="13" xfId="0" applyFont="1" applyFill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Border="1" applyAlignment="1" applyProtection="1">
      <alignment vertical="center"/>
      <protection locked="0" hidden="1"/>
    </xf>
    <xf numFmtId="49" fontId="23" fillId="0" borderId="11" xfId="0" applyNumberFormat="1" applyFont="1" applyFill="1" applyBorder="1" applyAlignment="1" applyProtection="1">
      <alignment horizontal="center" vertical="top" wrapText="1"/>
      <protection locked="0" hidden="1"/>
    </xf>
    <xf numFmtId="49" fontId="23" fillId="0" borderId="15" xfId="0" applyNumberFormat="1" applyFont="1" applyBorder="1" applyAlignment="1" applyProtection="1">
      <alignment vertical="center"/>
      <protection locked="0" hidden="1"/>
    </xf>
    <xf numFmtId="49" fontId="23" fillId="0" borderId="16" xfId="0" applyNumberFormat="1" applyFont="1" applyBorder="1" applyAlignment="1" applyProtection="1">
      <alignment horizontal="center" vertical="center"/>
      <protection locked="0" hidden="1"/>
    </xf>
    <xf numFmtId="0" fontId="23" fillId="0" borderId="0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23" fillId="0" borderId="17" xfId="0" applyFont="1" applyFill="1" applyBorder="1" applyAlignment="1" applyProtection="1">
      <alignment horizontal="left"/>
      <protection locked="0" hidden="1"/>
    </xf>
    <xf numFmtId="0" fontId="23" fillId="0" borderId="18" xfId="0" applyFont="1" applyFill="1" applyBorder="1" applyAlignment="1" applyProtection="1">
      <alignment horizontal="left"/>
      <protection locked="0" hidden="1"/>
    </xf>
    <xf numFmtId="0" fontId="0" fillId="0" borderId="0" xfId="0" applyBorder="1" applyAlignment="1" applyProtection="1">
      <alignment horizontal="center"/>
      <protection locked="0"/>
    </xf>
    <xf numFmtId="0" fontId="28" fillId="24" borderId="11" xfId="28" applyFont="1" applyFill="1" applyBorder="1" applyAlignment="1" applyProtection="1">
      <alignment horizontal="center" vertical="center" wrapText="1"/>
      <protection locked="0" hidden="1"/>
    </xf>
    <xf numFmtId="4" fontId="28" fillId="24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43" fillId="24" borderId="10" xfId="0" applyFont="1" applyFill="1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wrapText="1"/>
      <protection hidden="1"/>
    </xf>
    <xf numFmtId="4" fontId="28" fillId="24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/>
    <xf numFmtId="0" fontId="24" fillId="0" borderId="0" xfId="0" applyFont="1" applyFill="1" applyBorder="1" applyAlignment="1"/>
    <xf numFmtId="0" fontId="0" fillId="24" borderId="19" xfId="0" applyFill="1" applyBorder="1"/>
    <xf numFmtId="0" fontId="0" fillId="24" borderId="20" xfId="0" applyFill="1" applyBorder="1"/>
    <xf numFmtId="3" fontId="25" fillId="0" borderId="0" xfId="0" applyNumberFormat="1" applyFont="1" applyBorder="1" applyAlignment="1" applyProtection="1">
      <alignment horizontal="center"/>
      <protection locked="0" hidden="1"/>
    </xf>
    <xf numFmtId="164" fontId="2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24" borderId="10" xfId="0" applyFill="1" applyBorder="1" applyAlignment="1">
      <alignment horizontal="center" vertical="center" wrapText="1"/>
    </xf>
    <xf numFmtId="0" fontId="46" fillId="24" borderId="10" xfId="0" applyFont="1" applyFill="1" applyBorder="1" applyAlignment="1">
      <alignment vertical="center"/>
    </xf>
    <xf numFmtId="0" fontId="46" fillId="24" borderId="10" xfId="0" applyFont="1" applyFill="1" applyBorder="1" applyAlignment="1">
      <alignment vertical="center" wrapText="1"/>
    </xf>
    <xf numFmtId="0" fontId="24" fillId="24" borderId="21" xfId="0" applyFont="1" applyFill="1" applyBorder="1" applyAlignment="1" applyProtection="1">
      <protection locked="0"/>
    </xf>
    <xf numFmtId="3" fontId="25" fillId="0" borderId="22" xfId="0" applyNumberFormat="1" applyFont="1" applyFill="1" applyBorder="1" applyAlignment="1" applyProtection="1">
      <alignment horizontal="center"/>
      <protection locked="0" hidden="1"/>
    </xf>
    <xf numFmtId="3" fontId="25" fillId="0" borderId="21" xfId="0" applyNumberFormat="1" applyFont="1" applyFill="1" applyBorder="1" applyAlignment="1" applyProtection="1">
      <alignment horizontal="center"/>
      <protection locked="0" hidden="1"/>
    </xf>
    <xf numFmtId="0" fontId="24" fillId="0" borderId="0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3" fillId="24" borderId="24" xfId="0" applyFont="1" applyFill="1" applyBorder="1" applyAlignment="1" applyProtection="1">
      <alignment horizontal="left"/>
      <protection locked="0" hidden="1"/>
    </xf>
    <xf numFmtId="0" fontId="23" fillId="24" borderId="25" xfId="0" applyFont="1" applyFill="1" applyBorder="1" applyAlignment="1" applyProtection="1">
      <alignment horizontal="left"/>
      <protection locked="0" hidden="1"/>
    </xf>
    <xf numFmtId="0" fontId="23" fillId="24" borderId="26" xfId="0" applyFont="1" applyFill="1" applyBorder="1" applyAlignment="1" applyProtection="1">
      <alignment horizontal="left"/>
      <protection locked="0" hidden="1"/>
    </xf>
    <xf numFmtId="3" fontId="25" fillId="0" borderId="27" xfId="0" applyNumberFormat="1" applyFont="1" applyFill="1" applyBorder="1" applyAlignment="1" applyProtection="1">
      <alignment horizontal="center"/>
      <protection locked="0" hidden="1"/>
    </xf>
    <xf numFmtId="0" fontId="26" fillId="0" borderId="14" xfId="0" applyNumberFormat="1" applyFont="1" applyBorder="1" applyProtection="1">
      <protection locked="0"/>
    </xf>
    <xf numFmtId="0" fontId="0" fillId="0" borderId="28" xfId="0" applyBorder="1"/>
    <xf numFmtId="0" fontId="31" fillId="0" borderId="0" xfId="0" applyFont="1" applyAlignment="1">
      <alignment vertical="top" wrapText="1"/>
    </xf>
    <xf numFmtId="0" fontId="26" fillId="26" borderId="24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0" fontId="26" fillId="0" borderId="10" xfId="0" applyNumberFormat="1" applyFont="1" applyBorder="1" applyProtection="1"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6" xfId="0" applyNumberFormat="1" applyFont="1" applyBorder="1" applyProtection="1">
      <protection locked="0"/>
    </xf>
    <xf numFmtId="4" fontId="27" fillId="0" borderId="0" xfId="0" applyNumberFormat="1" applyFont="1" applyFill="1" applyBorder="1" applyAlignment="1" applyProtection="1">
      <alignment horizontal="center" vertical="center"/>
      <protection hidden="1"/>
    </xf>
    <xf numFmtId="4" fontId="27" fillId="24" borderId="30" xfId="0" applyNumberFormat="1" applyFont="1" applyFill="1" applyBorder="1" applyAlignment="1" applyProtection="1">
      <alignment vertical="center"/>
      <protection locked="0" hidden="1"/>
    </xf>
    <xf numFmtId="4" fontId="27" fillId="24" borderId="12" xfId="0" applyNumberFormat="1" applyFont="1" applyFill="1" applyBorder="1" applyAlignment="1" applyProtection="1">
      <alignment horizontal="center" vertical="center"/>
      <protection hidden="1"/>
    </xf>
    <xf numFmtId="4" fontId="27" fillId="24" borderId="25" xfId="0" applyNumberFormat="1" applyFont="1" applyFill="1" applyBorder="1" applyAlignment="1" applyProtection="1">
      <alignment horizontal="center" vertical="center"/>
      <protection hidden="1"/>
    </xf>
    <xf numFmtId="4" fontId="27" fillId="24" borderId="14" xfId="0" applyNumberFormat="1" applyFont="1" applyFill="1" applyBorder="1" applyAlignment="1" applyProtection="1">
      <alignment horizontal="center" vertical="center"/>
      <protection hidden="1"/>
    </xf>
    <xf numFmtId="0" fontId="27" fillId="24" borderId="25" xfId="0" applyFont="1" applyFill="1" applyBorder="1" applyAlignment="1" applyProtection="1">
      <alignment vertical="center"/>
      <protection locked="0" hidden="1"/>
    </xf>
    <xf numFmtId="0" fontId="27" fillId="24" borderId="14" xfId="0" applyFont="1" applyFill="1" applyBorder="1" applyAlignment="1" applyProtection="1">
      <alignment vertical="center"/>
      <protection locked="0" hidden="1"/>
    </xf>
    <xf numFmtId="0" fontId="27" fillId="24" borderId="30" xfId="0" applyNumberFormat="1" applyFont="1" applyFill="1" applyBorder="1" applyAlignment="1" applyProtection="1">
      <alignment vertical="center"/>
      <protection locked="0" hidden="1"/>
    </xf>
    <xf numFmtId="0" fontId="0" fillId="27" borderId="10" xfId="0" applyFill="1" applyBorder="1"/>
    <xf numFmtId="4" fontId="23" fillId="0" borderId="11" xfId="0" applyNumberFormat="1" applyFont="1" applyFill="1" applyBorder="1" applyAlignment="1" applyProtection="1">
      <alignment horizontal="right" vertical="center"/>
      <protection locked="0" hidden="1"/>
    </xf>
    <xf numFmtId="4" fontId="23" fillId="0" borderId="10" xfId="0" applyNumberFormat="1" applyFont="1" applyBorder="1" applyAlignment="1" applyProtection="1">
      <alignment horizontal="right" vertical="center"/>
      <protection locked="0" hidden="1"/>
    </xf>
    <xf numFmtId="4" fontId="23" fillId="0" borderId="11" xfId="0" applyNumberFormat="1" applyFont="1" applyBorder="1" applyAlignment="1" applyProtection="1">
      <alignment horizontal="right" vertical="center"/>
      <protection locked="0" hidden="1"/>
    </xf>
    <xf numFmtId="4" fontId="23" fillId="0" borderId="31" xfId="0" applyNumberFormat="1" applyFont="1" applyBorder="1" applyAlignment="1" applyProtection="1">
      <alignment horizontal="right" vertical="center"/>
      <protection locked="0" hidden="1"/>
    </xf>
    <xf numFmtId="4" fontId="23" fillId="25" borderId="32" xfId="0" applyNumberFormat="1" applyFont="1" applyFill="1" applyBorder="1" applyAlignment="1" applyProtection="1">
      <alignment vertical="center"/>
      <protection locked="0" hidden="1"/>
    </xf>
    <xf numFmtId="4" fontId="23" fillId="24" borderId="12" xfId="0" applyNumberFormat="1" applyFont="1" applyFill="1" applyBorder="1" applyAlignment="1" applyProtection="1">
      <alignment horizontal="center" vertical="center"/>
      <protection hidden="1"/>
    </xf>
    <xf numFmtId="4" fontId="23" fillId="24" borderId="14" xfId="0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Alignment="1">
      <alignment horizontal="center"/>
    </xf>
    <xf numFmtId="0" fontId="27" fillId="24" borderId="33" xfId="28" applyFont="1" applyFill="1" applyBorder="1" applyAlignment="1" applyProtection="1">
      <alignment vertical="center" wrapText="1"/>
      <protection locked="0" hidden="1"/>
    </xf>
    <xf numFmtId="10" fontId="23" fillId="0" borderId="10" xfId="0" applyNumberFormat="1" applyFont="1" applyBorder="1" applyAlignment="1" applyProtection="1">
      <alignment vertical="center"/>
      <protection locked="0" hidden="1"/>
    </xf>
    <xf numFmtId="0" fontId="0" fillId="24" borderId="34" xfId="0" applyFill="1" applyBorder="1" applyAlignment="1">
      <alignment vertical="center"/>
    </xf>
    <xf numFmtId="0" fontId="0" fillId="24" borderId="35" xfId="0" applyFill="1" applyBorder="1" applyAlignment="1">
      <alignment vertical="center"/>
    </xf>
    <xf numFmtId="0" fontId="0" fillId="24" borderId="36" xfId="0" applyFill="1" applyBorder="1" applyAlignment="1">
      <alignment vertical="center"/>
    </xf>
    <xf numFmtId="0" fontId="0" fillId="24" borderId="12" xfId="0" applyFill="1" applyBorder="1" applyAlignment="1">
      <alignment horizontal="center" vertical="center" wrapText="1"/>
    </xf>
    <xf numFmtId="0" fontId="46" fillId="24" borderId="12" xfId="0" applyFont="1" applyFill="1" applyBorder="1" applyAlignment="1">
      <alignment vertical="center" wrapText="1"/>
    </xf>
    <xf numFmtId="4" fontId="27" fillId="24" borderId="37" xfId="0" applyNumberFormat="1" applyFont="1" applyFill="1" applyBorder="1" applyAlignment="1" applyProtection="1">
      <alignment vertical="center"/>
      <protection locked="0" hidden="1"/>
    </xf>
    <xf numFmtId="4" fontId="23" fillId="25" borderId="36" xfId="0" applyNumberFormat="1" applyFont="1" applyFill="1" applyBorder="1" applyAlignment="1" applyProtection="1">
      <alignment vertical="center"/>
      <protection locked="0" hidden="1"/>
    </xf>
    <xf numFmtId="4" fontId="23" fillId="25" borderId="38" xfId="0" applyNumberFormat="1" applyFont="1" applyFill="1" applyBorder="1" applyAlignment="1" applyProtection="1">
      <alignment vertical="center"/>
      <protection locked="0" hidden="1"/>
    </xf>
    <xf numFmtId="4" fontId="23" fillId="25" borderId="39" xfId="0" applyNumberFormat="1" applyFont="1" applyFill="1" applyBorder="1" applyAlignment="1" applyProtection="1">
      <alignment vertical="center"/>
      <protection locked="0" hidden="1"/>
    </xf>
    <xf numFmtId="4" fontId="23" fillId="25" borderId="40" xfId="0" applyNumberFormat="1" applyFont="1" applyFill="1" applyBorder="1" applyAlignment="1" applyProtection="1">
      <alignment vertical="center"/>
      <protection locked="0" hidden="1"/>
    </xf>
    <xf numFmtId="4" fontId="23" fillId="25" borderId="41" xfId="0" applyNumberFormat="1" applyFont="1" applyFill="1" applyBorder="1" applyAlignment="1" applyProtection="1">
      <alignment vertical="center"/>
      <protection locked="0" hidden="1"/>
    </xf>
    <xf numFmtId="0" fontId="0" fillId="24" borderId="42" xfId="0" applyFill="1" applyBorder="1" applyAlignment="1">
      <alignment vertical="center"/>
    </xf>
    <xf numFmtId="0" fontId="0" fillId="24" borderId="43" xfId="0" applyFill="1" applyBorder="1"/>
    <xf numFmtId="4" fontId="23" fillId="25" borderId="33" xfId="0" applyNumberFormat="1" applyFont="1" applyFill="1" applyBorder="1" applyAlignment="1" applyProtection="1">
      <alignment vertical="center"/>
      <protection locked="0" hidden="1"/>
    </xf>
    <xf numFmtId="4" fontId="23" fillId="25" borderId="44" xfId="0" applyNumberFormat="1" applyFont="1" applyFill="1" applyBorder="1" applyAlignment="1" applyProtection="1">
      <alignment vertical="center"/>
      <protection locked="0" hidden="1"/>
    </xf>
    <xf numFmtId="4" fontId="23" fillId="25" borderId="37" xfId="0" applyNumberFormat="1" applyFont="1" applyFill="1" applyBorder="1" applyAlignment="1" applyProtection="1">
      <alignment vertical="center"/>
      <protection locked="0" hidden="1"/>
    </xf>
    <xf numFmtId="0" fontId="0" fillId="24" borderId="38" xfId="0" applyFill="1" applyBorder="1" applyAlignment="1">
      <alignment vertical="center"/>
    </xf>
    <xf numFmtId="0" fontId="0" fillId="24" borderId="34" xfId="0" applyFill="1" applyBorder="1" applyAlignment="1">
      <alignment horizontal="center" vertical="center" wrapText="1"/>
    </xf>
    <xf numFmtId="0" fontId="0" fillId="24" borderId="35" xfId="0" applyFill="1" applyBorder="1" applyAlignment="1">
      <alignment horizontal="center" vertical="center" wrapText="1"/>
    </xf>
    <xf numFmtId="0" fontId="0" fillId="24" borderId="18" xfId="0" applyFill="1" applyBorder="1"/>
    <xf numFmtId="4" fontId="23" fillId="25" borderId="45" xfId="0" applyNumberFormat="1" applyFont="1" applyFill="1" applyBorder="1" applyAlignment="1" applyProtection="1">
      <alignment vertical="center"/>
      <protection locked="0" hidden="1"/>
    </xf>
    <xf numFmtId="0" fontId="28" fillId="24" borderId="10" xfId="28" applyFont="1" applyFill="1" applyBorder="1" applyAlignment="1" applyProtection="1">
      <alignment horizontal="center" vertical="center" wrapText="1"/>
      <protection locked="0" hidden="1"/>
    </xf>
    <xf numFmtId="4" fontId="23" fillId="0" borderId="10" xfId="0" applyNumberFormat="1" applyFont="1" applyFill="1" applyBorder="1" applyAlignment="1" applyProtection="1">
      <alignment horizontal="right" vertical="center"/>
      <protection locked="0" hidden="1"/>
    </xf>
    <xf numFmtId="4" fontId="23" fillId="0" borderId="31" xfId="0" applyNumberFormat="1" applyFont="1" applyFill="1" applyBorder="1" applyAlignment="1" applyProtection="1">
      <alignment horizontal="right" vertical="center"/>
      <protection locked="0" hidden="1"/>
    </xf>
    <xf numFmtId="0" fontId="34" fillId="0" borderId="0" xfId="0" applyFont="1"/>
    <xf numFmtId="4" fontId="23" fillId="28" borderId="11" xfId="0" applyNumberFormat="1" applyFont="1" applyFill="1" applyBorder="1" applyAlignment="1" applyProtection="1">
      <alignment vertical="center"/>
      <protection locked="0" hidden="1"/>
    </xf>
    <xf numFmtId="4" fontId="23" fillId="28" borderId="10" xfId="0" applyNumberFormat="1" applyFont="1" applyFill="1" applyBorder="1" applyAlignment="1" applyProtection="1">
      <alignment vertical="top" wrapText="1"/>
      <protection locked="0" hidden="1"/>
    </xf>
    <xf numFmtId="4" fontId="0" fillId="28" borderId="10" xfId="0" applyNumberFormat="1" applyFill="1" applyBorder="1" applyAlignment="1"/>
    <xf numFmtId="4" fontId="27" fillId="28" borderId="16" xfId="0" applyNumberFormat="1" applyFont="1" applyFill="1" applyBorder="1" applyAlignment="1" applyProtection="1">
      <alignment vertical="top" wrapText="1"/>
      <protection locked="0" hidden="1"/>
    </xf>
    <xf numFmtId="4" fontId="24" fillId="28" borderId="10" xfId="0" applyNumberFormat="1" applyFont="1" applyFill="1" applyBorder="1" applyAlignment="1"/>
    <xf numFmtId="4" fontId="27" fillId="28" borderId="10" xfId="0" applyNumberFormat="1" applyFont="1" applyFill="1" applyBorder="1" applyAlignment="1" applyProtection="1">
      <alignment vertical="top" wrapText="1"/>
      <protection locked="0" hidden="1"/>
    </xf>
    <xf numFmtId="4" fontId="34" fillId="28" borderId="10" xfId="0" applyNumberFormat="1" applyFont="1" applyFill="1" applyBorder="1" applyAlignment="1"/>
    <xf numFmtId="0" fontId="48" fillId="0" borderId="28" xfId="0" applyFont="1" applyBorder="1" applyAlignment="1"/>
    <xf numFmtId="0" fontId="40" fillId="0" borderId="0" xfId="0" applyFont="1" applyAlignment="1"/>
    <xf numFmtId="165" fontId="0" fillId="28" borderId="10" xfId="0" applyNumberFormat="1" applyFill="1" applyBorder="1" applyAlignment="1"/>
    <xf numFmtId="166" fontId="23" fillId="27" borderId="10" xfId="0" applyNumberFormat="1" applyFont="1" applyFill="1" applyBorder="1" applyAlignment="1" applyProtection="1">
      <alignment horizontal="right" vertical="center"/>
      <protection hidden="1"/>
    </xf>
    <xf numFmtId="165" fontId="23" fillId="28" borderId="10" xfId="0" applyNumberFormat="1" applyFont="1" applyFill="1" applyBorder="1" applyAlignment="1" applyProtection="1">
      <alignment vertical="top" wrapText="1"/>
      <protection locked="0" hidden="1"/>
    </xf>
    <xf numFmtId="165" fontId="0" fillId="0" borderId="0" xfId="0" applyNumberFormat="1"/>
    <xf numFmtId="4" fontId="0" fillId="0" borderId="0" xfId="0" applyNumberFormat="1"/>
    <xf numFmtId="0" fontId="26" fillId="24" borderId="10" xfId="0" applyFont="1" applyFill="1" applyBorder="1" applyAlignment="1">
      <alignment horizontal="center" vertical="center" wrapText="1"/>
    </xf>
    <xf numFmtId="4" fontId="23" fillId="30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46" fillId="30" borderId="10" xfId="0" applyFont="1" applyFill="1" applyBorder="1" applyAlignment="1">
      <alignment vertical="center"/>
    </xf>
    <xf numFmtId="165" fontId="23" fillId="30" borderId="11" xfId="0" applyNumberFormat="1" applyFont="1" applyFill="1" applyBorder="1" applyAlignment="1" applyProtection="1">
      <alignment vertical="center"/>
      <protection locked="0" hidden="1"/>
    </xf>
    <xf numFmtId="165" fontId="0" fillId="30" borderId="10" xfId="0" applyNumberFormat="1" applyFill="1" applyBorder="1" applyAlignment="1"/>
    <xf numFmtId="49" fontId="26" fillId="26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right"/>
      <protection locked="0"/>
    </xf>
    <xf numFmtId="49" fontId="1" fillId="0" borderId="10" xfId="0" applyNumberFormat="1" applyFont="1" applyBorder="1" applyAlignment="1" applyProtection="1">
      <alignment horizontal="right"/>
      <protection locked="0"/>
    </xf>
    <xf numFmtId="49" fontId="23" fillId="0" borderId="10" xfId="0" applyNumberFormat="1" applyFont="1" applyBorder="1" applyAlignment="1" applyProtection="1">
      <alignment horizontal="right"/>
      <protection locked="0" hidden="1"/>
    </xf>
    <xf numFmtId="0" fontId="0" fillId="24" borderId="61" xfId="0" applyFill="1" applyBorder="1" applyAlignment="1">
      <alignment horizontal="center" vertical="center" wrapText="1"/>
    </xf>
    <xf numFmtId="0" fontId="0" fillId="24" borderId="47" xfId="0" applyFill="1" applyBorder="1" applyAlignment="1">
      <alignment horizontal="center" vertical="center" wrapText="1"/>
    </xf>
    <xf numFmtId="0" fontId="0" fillId="24" borderId="62" xfId="0" applyFill="1" applyBorder="1" applyAlignment="1">
      <alignment horizontal="center" vertical="center" wrapText="1"/>
    </xf>
    <xf numFmtId="0" fontId="0" fillId="24" borderId="63" xfId="0" applyFill="1" applyBorder="1" applyAlignment="1">
      <alignment horizontal="center" vertical="center" wrapText="1"/>
    </xf>
    <xf numFmtId="0" fontId="0" fillId="24" borderId="64" xfId="0" applyFill="1" applyBorder="1" applyAlignment="1">
      <alignment horizontal="center" vertical="center" wrapText="1"/>
    </xf>
    <xf numFmtId="0" fontId="0" fillId="24" borderId="65" xfId="0" applyFill="1" applyBorder="1" applyAlignment="1">
      <alignment horizontal="center" vertical="center" wrapText="1"/>
    </xf>
    <xf numFmtId="4" fontId="23" fillId="25" borderId="42" xfId="0" applyNumberFormat="1" applyFont="1" applyFill="1" applyBorder="1" applyAlignment="1" applyProtection="1">
      <alignment horizontal="center" vertical="center"/>
      <protection locked="0" hidden="1"/>
    </xf>
    <xf numFmtId="4" fontId="23" fillId="25" borderId="54" xfId="0" applyNumberFormat="1" applyFont="1" applyFill="1" applyBorder="1" applyAlignment="1" applyProtection="1">
      <alignment horizontal="center" vertical="center"/>
      <protection locked="0" hidden="1"/>
    </xf>
    <xf numFmtId="49" fontId="23" fillId="24" borderId="57" xfId="0" applyNumberFormat="1" applyFont="1" applyFill="1" applyBorder="1" applyAlignment="1" applyProtection="1">
      <alignment horizontal="center" vertical="center" wrapText="1"/>
      <protection locked="0" hidden="1"/>
    </xf>
    <xf numFmtId="49" fontId="23" fillId="24" borderId="31" xfId="0" applyNumberFormat="1" applyFont="1" applyFill="1" applyBorder="1" applyAlignment="1" applyProtection="1">
      <alignment horizontal="center" vertical="center" wrapText="1"/>
      <protection locked="0" hidden="1"/>
    </xf>
    <xf numFmtId="49" fontId="23" fillId="24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4" borderId="11" xfId="28" applyFont="1" applyFill="1" applyBorder="1" applyAlignment="1" applyProtection="1">
      <alignment horizontal="center" vertical="center" wrapText="1"/>
      <protection locked="0" hidden="1"/>
    </xf>
    <xf numFmtId="4" fontId="23" fillId="24" borderId="10" xfId="0" applyNumberFormat="1" applyFont="1" applyFill="1" applyBorder="1" applyAlignment="1" applyProtection="1">
      <alignment horizontal="center" vertical="center"/>
      <protection locked="0" hidden="1"/>
    </xf>
    <xf numFmtId="4" fontId="23" fillId="24" borderId="54" xfId="0" applyNumberFormat="1" applyFont="1" applyFill="1" applyBorder="1" applyAlignment="1" applyProtection="1">
      <alignment horizontal="center" vertical="center"/>
      <protection locked="0" hidden="1"/>
    </xf>
    <xf numFmtId="4" fontId="23" fillId="24" borderId="66" xfId="0" applyNumberFormat="1" applyFont="1" applyFill="1" applyBorder="1" applyAlignment="1" applyProtection="1">
      <alignment horizontal="center" vertical="center"/>
      <protection locked="0" hidden="1"/>
    </xf>
    <xf numFmtId="0" fontId="38" fillId="27" borderId="12" xfId="0" applyFont="1" applyFill="1" applyBorder="1" applyAlignment="1" applyProtection="1">
      <alignment horizontal="center" vertical="center" wrapText="1"/>
      <protection hidden="1"/>
    </xf>
    <xf numFmtId="0" fontId="38" fillId="27" borderId="14" xfId="0" applyFont="1" applyFill="1" applyBorder="1" applyAlignment="1" applyProtection="1">
      <alignment horizontal="center" vertical="center" wrapText="1"/>
      <protection hidden="1"/>
    </xf>
    <xf numFmtId="9" fontId="37" fillId="24" borderId="12" xfId="0" applyNumberFormat="1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49" fontId="39" fillId="27" borderId="10" xfId="0" applyNumberFormat="1" applyFont="1" applyFill="1" applyBorder="1" applyAlignment="1" applyProtection="1">
      <alignment horizontal="center" wrapText="1"/>
      <protection hidden="1"/>
    </xf>
    <xf numFmtId="0" fontId="19" fillId="0" borderId="12" xfId="0" applyFont="1" applyBorder="1" applyAlignment="1"/>
    <xf numFmtId="4" fontId="27" fillId="29" borderId="12" xfId="0" applyNumberFormat="1" applyFont="1" applyFill="1" applyBorder="1" applyAlignment="1" applyProtection="1">
      <alignment horizontal="center" vertical="center"/>
      <protection hidden="1"/>
    </xf>
    <xf numFmtId="4" fontId="27" fillId="29" borderId="14" xfId="0" applyNumberFormat="1" applyFont="1" applyFill="1" applyBorder="1" applyAlignment="1" applyProtection="1">
      <alignment horizontal="center" vertical="center"/>
      <protection hidden="1"/>
    </xf>
    <xf numFmtId="164" fontId="27" fillId="0" borderId="31" xfId="0" applyNumberFormat="1" applyFont="1" applyFill="1" applyBorder="1" applyAlignment="1" applyProtection="1">
      <alignment horizontal="center" vertical="center"/>
      <protection locked="0" hidden="1"/>
    </xf>
    <xf numFmtId="49" fontId="27" fillId="25" borderId="16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11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48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15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33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49" xfId="0" applyNumberFormat="1" applyFont="1" applyFill="1" applyBorder="1" applyAlignment="1" applyProtection="1">
      <alignment horizontal="center" vertical="center" wrapText="1"/>
      <protection hidden="1"/>
    </xf>
    <xf numFmtId="4" fontId="27" fillId="28" borderId="16" xfId="0" applyNumberFormat="1" applyFont="1" applyFill="1" applyBorder="1" applyAlignment="1" applyProtection="1">
      <alignment vertical="top" wrapText="1"/>
      <protection locked="0" hidden="1"/>
    </xf>
    <xf numFmtId="4" fontId="27" fillId="28" borderId="48" xfId="0" applyNumberFormat="1" applyFont="1" applyFill="1" applyBorder="1" applyAlignment="1" applyProtection="1">
      <alignment vertical="top" wrapText="1"/>
      <protection locked="0" hidden="1"/>
    </xf>
    <xf numFmtId="49" fontId="27" fillId="2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/>
    <xf numFmtId="4" fontId="1" fillId="28" borderId="12" xfId="0" applyNumberFormat="1" applyFont="1" applyFill="1" applyBorder="1" applyAlignment="1"/>
    <xf numFmtId="4" fontId="1" fillId="28" borderId="14" xfId="0" applyNumberFormat="1" applyFont="1" applyFill="1" applyBorder="1" applyAlignment="1"/>
    <xf numFmtId="4" fontId="27" fillId="28" borderId="10" xfId="0" applyNumberFormat="1" applyFont="1" applyFill="1" applyBorder="1" applyAlignment="1" applyProtection="1">
      <alignment vertical="center"/>
      <protection hidden="1"/>
    </xf>
    <xf numFmtId="49" fontId="34" fillId="27" borderId="10" xfId="0" applyNumberFormat="1" applyFont="1" applyFill="1" applyBorder="1" applyAlignment="1" applyProtection="1">
      <alignment horizontal="center"/>
      <protection hidden="1"/>
    </xf>
    <xf numFmtId="4" fontId="23" fillId="28" borderId="12" xfId="0" applyNumberFormat="1" applyFont="1" applyFill="1" applyBorder="1" applyAlignment="1" applyProtection="1">
      <alignment vertical="top" wrapText="1"/>
      <protection locked="0" hidden="1"/>
    </xf>
    <xf numFmtId="4" fontId="0" fillId="0" borderId="14" xfId="0" applyNumberFormat="1" applyBorder="1" applyAlignment="1"/>
    <xf numFmtId="0" fontId="27" fillId="24" borderId="12" xfId="0" applyFont="1" applyFill="1" applyBorder="1" applyAlignment="1" applyProtection="1">
      <alignment horizontal="center" vertical="center"/>
      <protection locked="0" hidden="1"/>
    </xf>
    <xf numFmtId="0" fontId="27" fillId="24" borderId="25" xfId="0" applyFont="1" applyFill="1" applyBorder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wrapText="1"/>
      <protection hidden="1"/>
    </xf>
    <xf numFmtId="0" fontId="0" fillId="0" borderId="10" xfId="0" applyBorder="1" applyAlignment="1">
      <alignment wrapText="1"/>
    </xf>
    <xf numFmtId="14" fontId="0" fillId="0" borderId="16" xfId="0" applyNumberFormat="1" applyBorder="1" applyAlignment="1">
      <alignment wrapText="1"/>
    </xf>
    <xf numFmtId="14" fontId="0" fillId="0" borderId="11" xfId="0" applyNumberFormat="1" applyBorder="1" applyAlignment="1">
      <alignment wrapText="1"/>
    </xf>
    <xf numFmtId="0" fontId="0" fillId="0" borderId="1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4" xfId="0" applyBorder="1" applyAlignment="1">
      <alignment horizontal="left"/>
    </xf>
    <xf numFmtId="4" fontId="27" fillId="28" borderId="16" xfId="0" applyNumberFormat="1" applyFont="1" applyFill="1" applyBorder="1" applyAlignment="1" applyProtection="1">
      <alignment vertical="center"/>
      <protection hidden="1"/>
    </xf>
    <xf numFmtId="49" fontId="27" fillId="25" borderId="59" xfId="0" applyNumberFormat="1" applyFont="1" applyFill="1" applyBorder="1" applyAlignment="1" applyProtection="1">
      <alignment horizontal="center" vertical="center" wrapText="1"/>
      <protection hidden="1"/>
    </xf>
    <xf numFmtId="49" fontId="27" fillId="25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0" fillId="0" borderId="10" xfId="0" applyBorder="1" applyAlignment="1">
      <alignment horizontal="left"/>
    </xf>
    <xf numFmtId="0" fontId="0" fillId="0" borderId="48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9" xfId="0" applyBorder="1" applyAlignment="1">
      <alignment wrapText="1"/>
    </xf>
    <xf numFmtId="0" fontId="24" fillId="0" borderId="10" xfId="0" applyFont="1" applyBorder="1" applyAlignment="1">
      <alignment horizontal="left"/>
    </xf>
    <xf numFmtId="4" fontId="27" fillId="28" borderId="12" xfId="0" applyNumberFormat="1" applyFont="1" applyFill="1" applyBorder="1" applyAlignment="1" applyProtection="1">
      <alignment vertical="top" wrapText="1"/>
      <protection locked="0" hidden="1"/>
    </xf>
    <xf numFmtId="0" fontId="0" fillId="0" borderId="10" xfId="0" applyBorder="1" applyAlignment="1" applyProtection="1">
      <alignment horizontal="left"/>
      <protection hidden="1"/>
    </xf>
    <xf numFmtId="0" fontId="24" fillId="0" borderId="16" xfId="0" applyFont="1" applyBorder="1" applyAlignment="1">
      <alignment horizontal="left"/>
    </xf>
    <xf numFmtId="4" fontId="0" fillId="0" borderId="15" xfId="0" applyNumberFormat="1" applyBorder="1" applyAlignment="1"/>
    <xf numFmtId="4" fontId="27" fillId="27" borderId="12" xfId="0" applyNumberFormat="1" applyFont="1" applyFill="1" applyBorder="1" applyAlignment="1" applyProtection="1">
      <alignment horizontal="center" wrapText="1"/>
      <protection locked="0" hidden="1"/>
    </xf>
    <xf numFmtId="0" fontId="0" fillId="0" borderId="25" xfId="0" applyBorder="1" applyAlignment="1">
      <alignment horizontal="center" wrapText="1"/>
    </xf>
    <xf numFmtId="0" fontId="0" fillId="0" borderId="25" xfId="0" applyBorder="1" applyAlignment="1"/>
    <xf numFmtId="0" fontId="0" fillId="0" borderId="14" xfId="0" applyBorder="1" applyAlignment="1"/>
    <xf numFmtId="49" fontId="39" fillId="27" borderId="12" xfId="0" applyNumberFormat="1" applyFont="1" applyFill="1" applyBorder="1" applyAlignment="1" applyProtection="1">
      <alignment horizontal="center" wrapText="1"/>
      <protection hidden="1"/>
    </xf>
    <xf numFmtId="49" fontId="39" fillId="27" borderId="25" xfId="0" applyNumberFormat="1" applyFont="1" applyFill="1" applyBorder="1" applyAlignment="1" applyProtection="1">
      <alignment horizontal="center" wrapText="1"/>
      <protection hidden="1"/>
    </xf>
    <xf numFmtId="0" fontId="0" fillId="24" borderId="31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24" borderId="31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/>
      <protection locked="0"/>
    </xf>
    <xf numFmtId="0" fontId="0" fillId="24" borderId="30" xfId="0" applyFill="1" applyBorder="1" applyAlignment="1"/>
    <xf numFmtId="0" fontId="0" fillId="24" borderId="32" xfId="0" applyFill="1" applyBorder="1" applyAlignment="1"/>
    <xf numFmtId="0" fontId="0" fillId="0" borderId="12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23" fillId="24" borderId="57" xfId="0" applyFont="1" applyFill="1" applyBorder="1" applyAlignment="1" applyProtection="1">
      <alignment horizontal="center" vertical="center" wrapText="1"/>
      <protection locked="0" hidden="1"/>
    </xf>
    <xf numFmtId="0" fontId="23" fillId="24" borderId="31" xfId="0" applyFont="1" applyFill="1" applyBorder="1" applyAlignment="1" applyProtection="1">
      <alignment horizontal="center" vertical="center" wrapText="1"/>
      <protection locked="0" hidden="1"/>
    </xf>
    <xf numFmtId="0" fontId="23" fillId="24" borderId="11" xfId="0" applyFont="1" applyFill="1" applyBorder="1" applyAlignment="1" applyProtection="1">
      <alignment horizontal="center" vertical="center" wrapText="1"/>
      <protection locked="0" hidden="1"/>
    </xf>
    <xf numFmtId="49" fontId="27" fillId="27" borderId="4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42" fillId="24" borderId="12" xfId="0" applyFont="1" applyFill="1" applyBorder="1" applyAlignment="1" applyProtection="1">
      <alignment horizontal="center" vertical="center"/>
      <protection hidden="1"/>
    </xf>
    <xf numFmtId="0" fontId="41" fillId="24" borderId="14" xfId="0" applyFont="1" applyFill="1" applyBorder="1" applyAlignment="1">
      <alignment vertical="center"/>
    </xf>
    <xf numFmtId="4" fontId="27" fillId="28" borderId="10" xfId="0" applyNumberFormat="1" applyFont="1" applyFill="1" applyBorder="1" applyAlignment="1" applyProtection="1">
      <alignment horizontal="center" vertical="center"/>
      <protection hidden="1"/>
    </xf>
    <xf numFmtId="0" fontId="24" fillId="26" borderId="50" xfId="0" applyFont="1" applyFill="1" applyBorder="1" applyAlignment="1" applyProtection="1">
      <alignment horizontal="center" vertical="center" textRotation="90" wrapText="1"/>
      <protection locked="0"/>
    </xf>
    <xf numFmtId="0" fontId="24" fillId="26" borderId="51" xfId="0" applyFont="1" applyFill="1" applyBorder="1" applyAlignment="1" applyProtection="1">
      <alignment horizontal="center" vertical="center" textRotation="90" wrapText="1"/>
      <protection locked="0"/>
    </xf>
    <xf numFmtId="0" fontId="0" fillId="0" borderId="51" xfId="0" applyBorder="1" applyAlignment="1">
      <alignment horizontal="center" vertical="center" textRotation="90" wrapText="1"/>
    </xf>
    <xf numFmtId="0" fontId="0" fillId="24" borderId="56" xfId="0" applyFill="1" applyBorder="1" applyAlignment="1">
      <alignment horizontal="center"/>
    </xf>
    <xf numFmtId="0" fontId="0" fillId="24" borderId="35" xfId="0" applyFill="1" applyBorder="1" applyAlignment="1">
      <alignment horizontal="center"/>
    </xf>
    <xf numFmtId="3" fontId="25" fillId="0" borderId="17" xfId="0" applyNumberFormat="1" applyFont="1" applyBorder="1" applyAlignment="1" applyProtection="1">
      <alignment horizontal="left"/>
      <protection locked="0" hidden="1"/>
    </xf>
    <xf numFmtId="3" fontId="25" fillId="0" borderId="52" xfId="0" applyNumberFormat="1" applyFont="1" applyBorder="1" applyAlignment="1" applyProtection="1">
      <alignment horizontal="left"/>
      <protection locked="0" hidden="1"/>
    </xf>
    <xf numFmtId="3" fontId="25" fillId="0" borderId="53" xfId="0" applyNumberFormat="1" applyFont="1" applyBorder="1" applyAlignment="1" applyProtection="1">
      <alignment horizontal="left"/>
      <protection locked="0" hidden="1"/>
    </xf>
    <xf numFmtId="0" fontId="27" fillId="24" borderId="57" xfId="28" applyFont="1" applyFill="1" applyBorder="1" applyAlignment="1" applyProtection="1">
      <alignment horizontal="center" vertical="center" wrapText="1"/>
      <protection locked="0" hidden="1"/>
    </xf>
    <xf numFmtId="0" fontId="27" fillId="24" borderId="31" xfId="28" applyFont="1" applyFill="1" applyBorder="1" applyAlignment="1" applyProtection="1">
      <alignment horizontal="center" vertical="center" wrapText="1"/>
      <protection locked="0" hidden="1"/>
    </xf>
    <xf numFmtId="0" fontId="23" fillId="24" borderId="22" xfId="0" applyFont="1" applyFill="1" applyBorder="1" applyAlignment="1" applyProtection="1">
      <alignment horizontal="center"/>
      <protection locked="0" hidden="1"/>
    </xf>
    <xf numFmtId="0" fontId="23" fillId="24" borderId="27" xfId="0" applyFont="1" applyFill="1" applyBorder="1" applyAlignment="1" applyProtection="1">
      <alignment horizontal="center"/>
      <protection locked="0" hidden="1"/>
    </xf>
    <xf numFmtId="0" fontId="23" fillId="24" borderId="21" xfId="0" applyFont="1" applyFill="1" applyBorder="1" applyAlignment="1" applyProtection="1">
      <alignment horizontal="center"/>
      <protection locked="0" hidden="1"/>
    </xf>
    <xf numFmtId="0" fontId="23" fillId="24" borderId="22" xfId="0" applyFont="1" applyFill="1" applyBorder="1" applyAlignment="1" applyProtection="1">
      <alignment horizontal="left"/>
      <protection locked="0" hidden="1"/>
    </xf>
    <xf numFmtId="0" fontId="23" fillId="24" borderId="27" xfId="0" applyFont="1" applyFill="1" applyBorder="1" applyAlignment="1" applyProtection="1">
      <alignment horizontal="left"/>
      <protection locked="0" hidden="1"/>
    </xf>
    <xf numFmtId="0" fontId="23" fillId="24" borderId="21" xfId="0" applyFont="1" applyFill="1" applyBorder="1" applyAlignment="1" applyProtection="1">
      <alignment horizontal="left"/>
      <protection locked="0" hidden="1"/>
    </xf>
    <xf numFmtId="0" fontId="33" fillId="0" borderId="22" xfId="0" applyFont="1" applyFill="1" applyBorder="1" applyAlignment="1" applyProtection="1">
      <alignment horizontal="center"/>
      <protection locked="0" hidden="1"/>
    </xf>
    <xf numFmtId="0" fontId="33" fillId="0" borderId="27" xfId="0" applyFont="1" applyFill="1" applyBorder="1" applyAlignment="1" applyProtection="1">
      <alignment horizontal="center"/>
      <protection locked="0" hidden="1"/>
    </xf>
    <xf numFmtId="0" fontId="33" fillId="0" borderId="46" xfId="0" applyFont="1" applyFill="1" applyBorder="1" applyAlignment="1" applyProtection="1">
      <alignment horizontal="center"/>
      <protection locked="0" hidden="1"/>
    </xf>
    <xf numFmtId="0" fontId="33" fillId="0" borderId="47" xfId="0" applyFont="1" applyFill="1" applyBorder="1" applyAlignment="1" applyProtection="1">
      <alignment horizontal="center"/>
      <protection locked="0" hidden="1"/>
    </xf>
    <xf numFmtId="3" fontId="25" fillId="0" borderId="58" xfId="0" applyNumberFormat="1" applyFont="1" applyBorder="1" applyAlignment="1" applyProtection="1">
      <alignment horizontal="left"/>
      <protection locked="0" hidden="1"/>
    </xf>
    <xf numFmtId="4" fontId="27" fillId="28" borderId="27" xfId="0" applyNumberFormat="1" applyFont="1" applyFill="1" applyBorder="1" applyAlignment="1" applyProtection="1">
      <alignment horizontal="center"/>
      <protection locked="0" hidden="1"/>
    </xf>
    <xf numFmtId="4" fontId="27" fillId="28" borderId="21" xfId="0" applyNumberFormat="1" applyFont="1" applyFill="1" applyBorder="1" applyAlignment="1" applyProtection="1">
      <alignment horizontal="center"/>
      <protection locked="0" hidden="1"/>
    </xf>
    <xf numFmtId="0" fontId="47" fillId="0" borderId="48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49" fontId="27" fillId="25" borderId="10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23" fillId="24" borderId="29" xfId="0" applyFont="1" applyFill="1" applyBorder="1" applyAlignment="1" applyProtection="1">
      <alignment horizontal="left"/>
      <protection locked="0" hidden="1"/>
    </xf>
    <xf numFmtId="0" fontId="23" fillId="24" borderId="52" xfId="0" applyFont="1" applyFill="1" applyBorder="1" applyAlignment="1" applyProtection="1">
      <alignment horizontal="left"/>
      <protection locked="0" hidden="1"/>
    </xf>
    <xf numFmtId="0" fontId="23" fillId="24" borderId="53" xfId="0" applyFont="1" applyFill="1" applyBorder="1" applyAlignment="1" applyProtection="1">
      <alignment horizontal="left"/>
      <protection locked="0" hidden="1"/>
    </xf>
    <xf numFmtId="0" fontId="23" fillId="24" borderId="54" xfId="0" applyFont="1" applyFill="1" applyBorder="1" applyAlignment="1" applyProtection="1">
      <alignment horizontal="left"/>
      <protection locked="0" hidden="1"/>
    </xf>
    <xf numFmtId="0" fontId="23" fillId="24" borderId="55" xfId="0" applyFont="1" applyFill="1" applyBorder="1" applyAlignment="1" applyProtection="1">
      <alignment horizontal="left"/>
      <protection locked="0" hidden="1"/>
    </xf>
    <xf numFmtId="0" fontId="23" fillId="24" borderId="17" xfId="0" applyFont="1" applyFill="1" applyBorder="1" applyAlignment="1" applyProtection="1">
      <alignment horizontal="left"/>
      <protection locked="0" hidden="1"/>
    </xf>
    <xf numFmtId="0" fontId="44" fillId="24" borderId="10" xfId="0" applyFont="1" applyFill="1" applyBorder="1" applyAlignment="1" applyProtection="1">
      <alignment horizontal="left"/>
      <protection locked="0" hidden="1"/>
    </xf>
    <xf numFmtId="0" fontId="45" fillId="0" borderId="10" xfId="0" applyFont="1" applyBorder="1" applyAlignment="1"/>
    <xf numFmtId="0" fontId="23" fillId="24" borderId="18" xfId="0" applyFont="1" applyFill="1" applyBorder="1" applyAlignment="1" applyProtection="1">
      <alignment horizontal="left"/>
      <protection locked="0" hidden="1"/>
    </xf>
    <xf numFmtId="0" fontId="40" fillId="0" borderId="0" xfId="0" applyFont="1" applyAlignment="1">
      <alignment horizontal="center" wrapText="1"/>
    </xf>
    <xf numFmtId="0" fontId="1" fillId="27" borderId="10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0" fontId="47" fillId="27" borderId="48" xfId="0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15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49" xfId="0" applyFont="1" applyFill="1" applyBorder="1" applyAlignment="1">
      <alignment horizontal="center" vertical="center"/>
    </xf>
    <xf numFmtId="0" fontId="24" fillId="27" borderId="48" xfId="0" applyFont="1" applyFill="1" applyBorder="1" applyAlignment="1">
      <alignment horizontal="center" vertical="center"/>
    </xf>
    <xf numFmtId="0" fontId="24" fillId="27" borderId="59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49" xfId="0" applyBorder="1" applyAlignment="1">
      <alignment horizontal="center"/>
    </xf>
    <xf numFmtId="0" fontId="38" fillId="27" borderId="10" xfId="0" applyFont="1" applyFill="1" applyBorder="1" applyAlignment="1" applyProtection="1">
      <alignment horizontal="center" vertical="center" wrapText="1"/>
      <protection hidden="1"/>
    </xf>
    <xf numFmtId="0" fontId="34" fillId="27" borderId="10" xfId="0" applyFont="1" applyFill="1" applyBorder="1" applyAlignment="1">
      <alignment vertical="center" wrapText="1"/>
    </xf>
    <xf numFmtId="4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8" fillId="27" borderId="25" xfId="0" applyFont="1" applyFill="1" applyBorder="1" applyAlignment="1" applyProtection="1">
      <alignment horizontal="center" vertical="center" wrapText="1"/>
      <protection hidden="1"/>
    </xf>
    <xf numFmtId="0" fontId="34" fillId="24" borderId="10" xfId="0" applyFont="1" applyFill="1" applyBorder="1" applyAlignment="1">
      <alignment horizontal="center" vertical="center" wrapText="1"/>
    </xf>
    <xf numFmtId="4" fontId="27" fillId="29" borderId="25" xfId="0" applyNumberFormat="1" applyFont="1" applyFill="1" applyBorder="1" applyAlignment="1" applyProtection="1">
      <alignment horizontal="center" vertical="center"/>
      <protection hidden="1"/>
    </xf>
    <xf numFmtId="4" fontId="23" fillId="28" borderId="10" xfId="0" applyNumberFormat="1" applyFont="1" applyFill="1" applyBorder="1" applyAlignment="1" applyProtection="1">
      <alignment horizontal="center" vertical="center"/>
      <protection hidden="1"/>
    </xf>
    <xf numFmtId="0" fontId="24" fillId="27" borderId="12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3" fontId="27" fillId="27" borderId="10" xfId="0" applyNumberFormat="1" applyFont="1" applyFill="1" applyBorder="1" applyAlignment="1" applyProtection="1">
      <alignment horizontal="left" vertical="center"/>
      <protection locked="0" hidden="1"/>
    </xf>
    <xf numFmtId="4" fontId="27" fillId="29" borderId="10" xfId="0" applyNumberFormat="1" applyFont="1" applyFill="1" applyBorder="1" applyAlignment="1" applyProtection="1">
      <alignment horizontal="center" vertical="center"/>
      <protection hidden="1"/>
    </xf>
    <xf numFmtId="4" fontId="34" fillId="29" borderId="10" xfId="0" applyNumberFormat="1" applyFont="1" applyFill="1" applyBorder="1" applyAlignment="1">
      <alignment vertical="center"/>
    </xf>
    <xf numFmtId="49" fontId="27" fillId="27" borderId="31" xfId="0" applyNumberFormat="1" applyFont="1" applyFill="1" applyBorder="1" applyAlignment="1" applyProtection="1">
      <alignment horizontal="center" vertical="center" wrapText="1"/>
      <protection hidden="1"/>
    </xf>
    <xf numFmtId="49" fontId="27" fillId="27" borderId="11" xfId="0" applyNumberFormat="1" applyFont="1" applyFill="1" applyBorder="1" applyAlignment="1" applyProtection="1">
      <alignment horizontal="center" vertical="center" wrapText="1"/>
      <protection hidden="1"/>
    </xf>
    <xf numFmtId="0" fontId="24" fillId="27" borderId="48" xfId="0" applyFont="1" applyFill="1" applyBorder="1" applyAlignment="1">
      <alignment horizontal="center" vertical="center" wrapText="1"/>
    </xf>
    <xf numFmtId="0" fontId="24" fillId="27" borderId="15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38" fillId="24" borderId="10" xfId="0" applyFont="1" applyFill="1" applyBorder="1" applyAlignment="1" applyProtection="1">
      <alignment horizontal="center" vertical="center" wrapText="1"/>
      <protection hidden="1"/>
    </xf>
    <xf numFmtId="49" fontId="23" fillId="0" borderId="10" xfId="0" applyNumberFormat="1" applyFont="1" applyBorder="1" applyAlignment="1" applyProtection="1">
      <alignment horizontal="right" vertical="center"/>
      <protection locked="0" hidden="1"/>
    </xf>
    <xf numFmtId="49" fontId="0" fillId="0" borderId="10" xfId="0" applyNumberFormat="1" applyBorder="1" applyAlignment="1" applyProtection="1">
      <alignment horizontal="right"/>
      <protection locked="0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Vzor2 Návrh Záv.vyúčtování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6</xdr:col>
      <xdr:colOff>533400</xdr:colOff>
      <xdr:row>3</xdr:row>
      <xdr:rowOff>28575</xdr:rowOff>
    </xdr:to>
    <xdr:pic>
      <xdr:nvPicPr>
        <xdr:cNvPr id="1142" name="Picture 112" descr="horizontal_I_BW_zona1_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5753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3"/>
  <sheetViews>
    <sheetView tabSelected="1" topLeftCell="A8" zoomScale="75" zoomScaleNormal="100" workbookViewId="0">
      <selection activeCell="G22" sqref="G22"/>
    </sheetView>
  </sheetViews>
  <sheetFormatPr defaultRowHeight="12.75"/>
  <cols>
    <col min="1" max="1" width="5.5703125" customWidth="1"/>
    <col min="2" max="2" width="13.85546875" customWidth="1"/>
    <col min="3" max="3" width="9.85546875" customWidth="1"/>
    <col min="4" max="4" width="16" customWidth="1"/>
    <col min="5" max="5" width="27.42578125" customWidth="1"/>
    <col min="6" max="7" width="12.5703125" customWidth="1"/>
    <col min="8" max="8" width="10" customWidth="1"/>
    <col min="9" max="9" width="14.42578125" customWidth="1"/>
    <col min="10" max="10" width="10.42578125" customWidth="1"/>
    <col min="11" max="11" width="14.28515625" customWidth="1"/>
    <col min="12" max="12" width="14.85546875" customWidth="1"/>
    <col min="13" max="13" width="19" customWidth="1"/>
    <col min="14" max="14" width="13.28515625" bestFit="1" customWidth="1"/>
    <col min="15" max="15" width="16.5703125" customWidth="1"/>
    <col min="16" max="17" width="16.5703125" hidden="1" customWidth="1"/>
    <col min="18" max="18" width="14.42578125" hidden="1" customWidth="1"/>
    <col min="19" max="19" width="14.42578125" customWidth="1"/>
    <col min="20" max="20" width="15.140625" bestFit="1" customWidth="1"/>
    <col min="21" max="21" width="16.140625" customWidth="1"/>
    <col min="22" max="22" width="20.7109375" customWidth="1"/>
    <col min="23" max="23" width="16.5703125" bestFit="1" customWidth="1"/>
    <col min="24" max="24" width="14.42578125" hidden="1" customWidth="1"/>
    <col min="25" max="25" width="13.28515625" hidden="1" customWidth="1"/>
    <col min="26" max="26" width="14.42578125" hidden="1" customWidth="1"/>
    <col min="27" max="27" width="7.5703125" hidden="1" customWidth="1"/>
    <col min="28" max="28" width="13.28515625" hidden="1" customWidth="1"/>
    <col min="29" max="29" width="11.5703125" hidden="1" customWidth="1"/>
    <col min="30" max="30" width="13.28515625" hidden="1" customWidth="1"/>
    <col min="31" max="31" width="13.85546875" hidden="1" customWidth="1"/>
    <col min="32" max="32" width="14.7109375" hidden="1" customWidth="1"/>
    <col min="33" max="33" width="15" hidden="1" customWidth="1"/>
    <col min="34" max="34" width="14.42578125" hidden="1" customWidth="1"/>
    <col min="35" max="35" width="13.7109375" hidden="1" customWidth="1"/>
  </cols>
  <sheetData>
    <row r="1" spans="1:35" ht="12.75" customHeight="1">
      <c r="A1" s="279"/>
      <c r="B1" s="280"/>
      <c r="C1" s="79"/>
      <c r="D1" s="36"/>
    </row>
    <row r="2" spans="1:35" ht="12.75" customHeight="1">
      <c r="A2" s="279"/>
      <c r="B2" s="280"/>
      <c r="C2" s="79"/>
      <c r="D2" s="36"/>
      <c r="F2" s="37"/>
      <c r="G2" s="37"/>
      <c r="J2" s="106"/>
    </row>
    <row r="3" spans="1:35" ht="37.5" customHeight="1">
      <c r="A3" s="279"/>
      <c r="B3" s="280"/>
      <c r="C3" s="79"/>
      <c r="D3" s="36"/>
      <c r="I3" s="290"/>
      <c r="J3" s="290"/>
      <c r="P3" t="s">
        <v>37</v>
      </c>
      <c r="Q3" s="133" t="s">
        <v>35</v>
      </c>
    </row>
    <row r="4" spans="1:35" ht="12.75" customHeight="1">
      <c r="I4" s="142" t="s">
        <v>56</v>
      </c>
      <c r="J4" s="142"/>
      <c r="P4" t="s">
        <v>32</v>
      </c>
      <c r="Q4" t="s">
        <v>36</v>
      </c>
    </row>
    <row r="5" spans="1:35" ht="16.5" thickBot="1">
      <c r="A5" s="78"/>
      <c r="B5" s="78"/>
      <c r="C5" s="78"/>
      <c r="D5" s="78"/>
      <c r="E5" s="78"/>
      <c r="F5" s="78"/>
      <c r="G5" s="141" t="s">
        <v>52</v>
      </c>
      <c r="H5" s="141"/>
      <c r="I5" s="78"/>
      <c r="J5" s="78"/>
      <c r="P5" t="s">
        <v>38</v>
      </c>
    </row>
    <row r="6" spans="1:35" ht="18">
      <c r="A6" s="1" t="s">
        <v>24</v>
      </c>
      <c r="B6" s="2"/>
      <c r="C6" s="2"/>
      <c r="D6" s="2"/>
      <c r="E6" s="3"/>
      <c r="F6" s="4"/>
      <c r="G6" s="4"/>
      <c r="H6" s="5"/>
      <c r="I6" s="6"/>
      <c r="J6" s="6"/>
      <c r="K6" s="7"/>
      <c r="L6" s="7"/>
      <c r="M6" s="7"/>
      <c r="N6" s="7"/>
      <c r="P6" s="7" t="s">
        <v>42</v>
      </c>
    </row>
    <row r="7" spans="1:35" ht="13.5" thickBot="1"/>
    <row r="8" spans="1:35" ht="15.75">
      <c r="A8" s="287" t="s">
        <v>31</v>
      </c>
      <c r="B8" s="288"/>
      <c r="C8" s="288"/>
      <c r="D8" s="288"/>
      <c r="E8" s="52"/>
      <c r="F8" s="284" t="s">
        <v>0</v>
      </c>
      <c r="G8" s="284"/>
      <c r="H8" s="285"/>
      <c r="I8" s="269" t="s">
        <v>102</v>
      </c>
      <c r="J8" s="269"/>
      <c r="K8" s="269"/>
      <c r="L8" s="269"/>
      <c r="M8" s="269"/>
      <c r="N8" s="269"/>
      <c r="O8" s="63"/>
      <c r="P8" s="63"/>
      <c r="Q8" s="63"/>
    </row>
    <row r="9" spans="1:35" ht="15">
      <c r="A9" s="73" t="s">
        <v>1</v>
      </c>
      <c r="B9" s="74"/>
      <c r="C9" s="74"/>
      <c r="D9" s="75"/>
      <c r="E9" s="47" t="s">
        <v>100</v>
      </c>
      <c r="F9" s="286" t="s">
        <v>2</v>
      </c>
      <c r="G9" s="286"/>
      <c r="H9" s="286"/>
      <c r="I9" s="254" t="s">
        <v>103</v>
      </c>
      <c r="J9" s="254"/>
      <c r="K9" s="254"/>
      <c r="L9" s="254"/>
      <c r="M9" s="254"/>
      <c r="N9" s="254"/>
      <c r="O9" s="63"/>
      <c r="P9" s="63"/>
      <c r="Q9" s="63"/>
    </row>
    <row r="10" spans="1:35" ht="15.75" thickBot="1">
      <c r="A10" s="281" t="s">
        <v>11</v>
      </c>
      <c r="B10" s="282"/>
      <c r="C10" s="282"/>
      <c r="D10" s="283"/>
      <c r="E10" s="48" t="s">
        <v>101</v>
      </c>
      <c r="F10" s="289" t="s">
        <v>22</v>
      </c>
      <c r="G10" s="289"/>
      <c r="H10" s="289"/>
      <c r="I10" s="255" t="s">
        <v>104</v>
      </c>
      <c r="J10" s="255"/>
      <c r="K10" s="255"/>
      <c r="L10" s="255"/>
      <c r="M10" s="255"/>
      <c r="N10" s="256"/>
      <c r="O10" s="63"/>
      <c r="P10" s="63"/>
      <c r="Q10" s="63"/>
    </row>
    <row r="11" spans="1:35" ht="15.75" thickBot="1">
      <c r="A11" s="259"/>
      <c r="B11" s="260"/>
      <c r="C11" s="260"/>
      <c r="D11" s="260"/>
      <c r="E11" s="261"/>
      <c r="F11" s="262" t="s">
        <v>51</v>
      </c>
      <c r="G11" s="263"/>
      <c r="H11" s="264"/>
      <c r="I11" s="69" t="s">
        <v>105</v>
      </c>
      <c r="J11" s="76"/>
      <c r="K11" s="76"/>
      <c r="L11" s="76"/>
      <c r="M11" s="76"/>
      <c r="N11" s="70"/>
      <c r="O11" s="10"/>
      <c r="P11" s="10"/>
      <c r="Q11" s="10"/>
    </row>
    <row r="12" spans="1:35" ht="15" thickBot="1">
      <c r="A12" s="8"/>
      <c r="B12" s="8"/>
      <c r="C12" s="8"/>
      <c r="D12" s="8"/>
      <c r="E12" s="11"/>
      <c r="F12" s="12"/>
      <c r="G12" s="11"/>
      <c r="H12" s="13"/>
      <c r="I12" s="14"/>
      <c r="J12" s="14"/>
      <c r="K12" s="15"/>
      <c r="L12" s="15"/>
      <c r="M12" s="15"/>
      <c r="N12" s="15"/>
      <c r="O12" s="14"/>
      <c r="P12" s="14"/>
      <c r="Q12" s="14"/>
      <c r="AB12" s="159" t="s">
        <v>96</v>
      </c>
      <c r="AC12" s="160"/>
    </row>
    <row r="13" spans="1:35" ht="13.5" thickBot="1">
      <c r="A13" s="38"/>
      <c r="B13" s="265" t="s">
        <v>12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7"/>
      <c r="M13" s="268"/>
      <c r="N13" s="270"/>
      <c r="O13" s="270"/>
      <c r="P13" s="270"/>
      <c r="Q13" s="270"/>
      <c r="R13" s="270"/>
      <c r="S13" s="270"/>
      <c r="T13" s="270"/>
      <c r="U13" s="270"/>
      <c r="V13" s="270"/>
      <c r="W13" s="271"/>
      <c r="AB13" s="161"/>
      <c r="AC13" s="162"/>
    </row>
    <row r="14" spans="1:35" ht="28.5" customHeight="1" thickBot="1">
      <c r="A14" s="237"/>
      <c r="B14" s="230" t="s">
        <v>10</v>
      </c>
      <c r="C14" s="230" t="s">
        <v>55</v>
      </c>
      <c r="D14" s="233" t="s">
        <v>13</v>
      </c>
      <c r="E14" s="239" t="s">
        <v>14</v>
      </c>
      <c r="F14" s="239" t="s">
        <v>53</v>
      </c>
      <c r="G14" s="239" t="s">
        <v>3</v>
      </c>
      <c r="H14" s="167" t="s">
        <v>4</v>
      </c>
      <c r="I14" s="257" t="s">
        <v>80</v>
      </c>
      <c r="J14" s="170" t="s">
        <v>81</v>
      </c>
      <c r="K14" s="170"/>
      <c r="L14" s="171" t="s">
        <v>82</v>
      </c>
      <c r="M14" s="171"/>
      <c r="N14" s="172" t="s">
        <v>85</v>
      </c>
      <c r="O14" s="173"/>
      <c r="P14" s="165" t="s">
        <v>90</v>
      </c>
      <c r="Q14" s="166"/>
      <c r="R14" s="252" t="s">
        <v>84</v>
      </c>
      <c r="S14" s="252"/>
      <c r="T14" s="252"/>
      <c r="U14" s="252"/>
      <c r="V14" s="252"/>
      <c r="W14" s="253"/>
      <c r="AB14" s="163"/>
      <c r="AC14" s="164"/>
    </row>
    <row r="15" spans="1:35" ht="76.5">
      <c r="A15" s="238"/>
      <c r="B15" s="230"/>
      <c r="C15" s="232"/>
      <c r="D15" s="233"/>
      <c r="E15" s="240"/>
      <c r="F15" s="240"/>
      <c r="G15" s="240"/>
      <c r="H15" s="168"/>
      <c r="I15" s="258"/>
      <c r="J15" s="107" t="s">
        <v>79</v>
      </c>
      <c r="K15" s="39" t="s">
        <v>5</v>
      </c>
      <c r="L15" s="39" t="s">
        <v>97</v>
      </c>
      <c r="M15" s="39" t="s">
        <v>98</v>
      </c>
      <c r="N15" s="39" t="s">
        <v>86</v>
      </c>
      <c r="O15" s="16" t="s">
        <v>83</v>
      </c>
      <c r="P15" s="17" t="s">
        <v>88</v>
      </c>
      <c r="Q15" s="17" t="s">
        <v>89</v>
      </c>
      <c r="R15" s="65" t="s">
        <v>43</v>
      </c>
      <c r="S15" s="148" t="s">
        <v>99</v>
      </c>
      <c r="T15" s="65" t="s">
        <v>38</v>
      </c>
      <c r="U15" s="65" t="s">
        <v>60</v>
      </c>
      <c r="V15" s="65" t="s">
        <v>65</v>
      </c>
      <c r="W15" s="112" t="s">
        <v>44</v>
      </c>
      <c r="X15" s="109" t="s">
        <v>46</v>
      </c>
      <c r="Y15" s="110" t="s">
        <v>48</v>
      </c>
      <c r="Z15" s="109" t="s">
        <v>49</v>
      </c>
      <c r="AA15" s="120" t="s">
        <v>45</v>
      </c>
      <c r="AB15" s="111" t="s">
        <v>49</v>
      </c>
      <c r="AC15" s="125" t="s">
        <v>45</v>
      </c>
      <c r="AD15" s="126" t="s">
        <v>70</v>
      </c>
      <c r="AE15" s="127" t="s">
        <v>71</v>
      </c>
      <c r="AF15" s="126" t="s">
        <v>72</v>
      </c>
      <c r="AG15" s="127" t="s">
        <v>73</v>
      </c>
      <c r="AH15" s="126" t="s">
        <v>74</v>
      </c>
      <c r="AI15" s="127" t="s">
        <v>75</v>
      </c>
    </row>
    <row r="16" spans="1:35" ht="13.5" thickBot="1">
      <c r="A16" s="49"/>
      <c r="B16" s="231"/>
      <c r="C16" s="231"/>
      <c r="D16" s="231"/>
      <c r="E16" s="241"/>
      <c r="F16" s="241"/>
      <c r="G16" s="241"/>
      <c r="H16" s="169"/>
      <c r="I16" s="130" t="s">
        <v>26</v>
      </c>
      <c r="J16" s="50" t="s">
        <v>27</v>
      </c>
      <c r="K16" s="51" t="s">
        <v>93</v>
      </c>
      <c r="L16" s="51"/>
      <c r="M16" s="51"/>
      <c r="N16" s="51" t="s">
        <v>28</v>
      </c>
      <c r="O16" s="58" t="s">
        <v>92</v>
      </c>
      <c r="P16" s="149"/>
      <c r="Q16" s="149"/>
      <c r="R16" s="150"/>
      <c r="S16" s="66"/>
      <c r="T16" s="66"/>
      <c r="U16" s="67"/>
      <c r="V16" s="67"/>
      <c r="W16" s="113"/>
      <c r="X16" s="61"/>
      <c r="Y16" s="62"/>
      <c r="Z16" s="61"/>
      <c r="AA16" s="121"/>
      <c r="AB16" s="61"/>
      <c r="AC16" s="62"/>
      <c r="AD16" s="61"/>
      <c r="AE16" s="128"/>
      <c r="AF16" s="61"/>
      <c r="AG16" s="128"/>
      <c r="AH16" s="61"/>
      <c r="AI16" s="128"/>
    </row>
    <row r="17" spans="1:35">
      <c r="A17" s="249" t="s">
        <v>23</v>
      </c>
      <c r="B17" s="40">
        <v>1</v>
      </c>
      <c r="C17" s="154" t="s">
        <v>107</v>
      </c>
      <c r="D17" s="77">
        <v>410000436</v>
      </c>
      <c r="E17" s="41" t="s">
        <v>106</v>
      </c>
      <c r="F17" s="158" t="s">
        <v>109</v>
      </c>
      <c r="G17" s="326" t="s">
        <v>118</v>
      </c>
      <c r="H17" s="42" t="s">
        <v>35</v>
      </c>
      <c r="I17" s="100">
        <v>4077700</v>
      </c>
      <c r="J17" s="108"/>
      <c r="K17" s="131">
        <f>I17*J17</f>
        <v>0</v>
      </c>
      <c r="L17" s="99">
        <f>0.85*I17</f>
        <v>3466045</v>
      </c>
      <c r="M17" s="99">
        <f>0.15*I17</f>
        <v>611655</v>
      </c>
      <c r="N17" s="134">
        <v>0</v>
      </c>
      <c r="O17" s="145">
        <f>IF(N17=0,I17-K17,(I17-N17)-J17*(I17-N17))</f>
        <v>4077700</v>
      </c>
      <c r="P17" s="151">
        <f t="shared" ref="P17:P28" si="0">IF($H17="IV",I17-K17,0)</f>
        <v>4077700</v>
      </c>
      <c r="Q17" s="151">
        <f t="shared" ref="Q17:Q28" si="1">IF($H17="NIV",I17-K17,0)</f>
        <v>0</v>
      </c>
      <c r="R17" s="152">
        <f t="shared" ref="R17:R27" si="2">0.85*O17</f>
        <v>3466045</v>
      </c>
      <c r="S17" s="136">
        <f>FLOOR(R17,0.01)</f>
        <v>3466045</v>
      </c>
      <c r="T17" s="143"/>
      <c r="U17" s="143"/>
      <c r="V17" s="143"/>
      <c r="W17" s="143"/>
      <c r="X17" s="115">
        <f t="shared" ref="X17:X28" si="3">IF(H17="IV",R17,0)</f>
        <v>3466045</v>
      </c>
      <c r="Y17" s="116">
        <f t="shared" ref="Y17:Y28" si="4">IF(H17="NIV",R17,0)</f>
        <v>0</v>
      </c>
      <c r="Z17" s="115">
        <f t="shared" ref="Z17:Z28" si="5">IF(H17="IV",T17,0)</f>
        <v>0</v>
      </c>
      <c r="AA17" s="122">
        <f t="shared" ref="AA17:AA28" si="6">IF(H17="NIV",T17,0)</f>
        <v>0</v>
      </c>
      <c r="AB17" s="115">
        <f t="shared" ref="AB17:AB28" si="7">IF(H17="IV",IF(N17=0,K17,(I17-N17)*$J17),0)</f>
        <v>0</v>
      </c>
      <c r="AC17" s="116">
        <f>IF($H17="NIV",IF(N17=0,K17,(I17-N17)*$J17),0)</f>
        <v>0</v>
      </c>
      <c r="AD17" s="115">
        <f>IF($H17="IV",U17,0)</f>
        <v>0</v>
      </c>
      <c r="AE17" s="116">
        <f>IF($H17="NIV",U17,0)</f>
        <v>0</v>
      </c>
      <c r="AF17" s="115">
        <f>IF($H17="IV",V17,0)</f>
        <v>0</v>
      </c>
      <c r="AG17" s="116">
        <f>IF($H17="NIV",V17,0)</f>
        <v>0</v>
      </c>
      <c r="AH17" s="115">
        <f>IF($H17="IV",W17,0)</f>
        <v>0</v>
      </c>
      <c r="AI17" s="116">
        <f>IF($H17="NIV",W17,0)</f>
        <v>0</v>
      </c>
    </row>
    <row r="18" spans="1:35">
      <c r="A18" s="250"/>
      <c r="B18" s="80">
        <v>2</v>
      </c>
      <c r="C18" s="155" t="s">
        <v>110</v>
      </c>
      <c r="D18" s="85">
        <v>3139012316</v>
      </c>
      <c r="E18" s="41" t="s">
        <v>108</v>
      </c>
      <c r="F18" s="157" t="s">
        <v>109</v>
      </c>
      <c r="G18" s="327" t="s">
        <v>117</v>
      </c>
      <c r="H18" s="42" t="s">
        <v>35</v>
      </c>
      <c r="I18" s="100">
        <v>955900</v>
      </c>
      <c r="J18" s="108"/>
      <c r="K18" s="131">
        <f t="shared" ref="K18:K28" si="8">I18*J18</f>
        <v>0</v>
      </c>
      <c r="L18" s="99">
        <f t="shared" ref="L18:L20" si="9">0.85*I18</f>
        <v>812515</v>
      </c>
      <c r="M18" s="99">
        <f t="shared" ref="M18:M20" si="10">0.15*I18</f>
        <v>143385</v>
      </c>
      <c r="N18" s="134">
        <v>0</v>
      </c>
      <c r="O18" s="145">
        <f t="shared" ref="O18:O28" si="11">IF(N18=0,I18-K18,(I18-N18)-J18*(I18-N18))</f>
        <v>955900</v>
      </c>
      <c r="P18" s="151">
        <f t="shared" si="0"/>
        <v>955900</v>
      </c>
      <c r="Q18" s="151">
        <f t="shared" si="1"/>
        <v>0</v>
      </c>
      <c r="R18" s="152">
        <f t="shared" si="2"/>
        <v>812515</v>
      </c>
      <c r="S18" s="136">
        <f t="shared" ref="S18:S28" si="12">FLOOR(R18,0.01)</f>
        <v>812515</v>
      </c>
      <c r="T18" s="143"/>
      <c r="U18" s="143"/>
      <c r="V18" s="143"/>
      <c r="W18" s="143"/>
      <c r="X18" s="115">
        <f t="shared" si="3"/>
        <v>812515</v>
      </c>
      <c r="Y18" s="116">
        <f t="shared" si="4"/>
        <v>0</v>
      </c>
      <c r="Z18" s="115">
        <f t="shared" si="5"/>
        <v>0</v>
      </c>
      <c r="AA18" s="122">
        <f t="shared" si="6"/>
        <v>0</v>
      </c>
      <c r="AB18" s="115">
        <f t="shared" si="7"/>
        <v>0</v>
      </c>
      <c r="AC18" s="116">
        <f t="shared" ref="AC18:AC28" si="13">IF(H18="NIV",IF(N18=0,K18,(I18-N18)*$J18),0)</f>
        <v>0</v>
      </c>
      <c r="AD18" s="115">
        <f t="shared" ref="AD18:AD28" si="14">IF($H18="IV",U18,0)</f>
        <v>0</v>
      </c>
      <c r="AE18" s="116">
        <f t="shared" ref="AE18:AE28" si="15">IF($H18="NIV",U18,0)</f>
        <v>0</v>
      </c>
      <c r="AF18" s="115">
        <f t="shared" ref="AF18:AF28" si="16">IF($H18="IV",V18,0)</f>
        <v>0</v>
      </c>
      <c r="AG18" s="116">
        <f t="shared" ref="AG18:AG28" si="17">IF($H18="NIV",V18,0)</f>
        <v>0</v>
      </c>
      <c r="AH18" s="115">
        <f t="shared" ref="AH18:AH28" si="18">IF($H18="IV",W18,0)</f>
        <v>0</v>
      </c>
      <c r="AI18" s="116">
        <f t="shared" ref="AI18:AI28" si="19">IF($H18="NIV",W18,0)</f>
        <v>0</v>
      </c>
    </row>
    <row r="19" spans="1:35">
      <c r="A19" s="250"/>
      <c r="B19" s="80">
        <v>3</v>
      </c>
      <c r="C19" s="155" t="s">
        <v>114</v>
      </c>
      <c r="D19" s="156" t="s">
        <v>112</v>
      </c>
      <c r="E19" s="41" t="s">
        <v>111</v>
      </c>
      <c r="F19" s="158" t="s">
        <v>113</v>
      </c>
      <c r="G19" s="18"/>
      <c r="H19" s="42" t="s">
        <v>35</v>
      </c>
      <c r="I19" s="100">
        <v>12614250</v>
      </c>
      <c r="J19" s="108"/>
      <c r="K19" s="131">
        <f t="shared" si="8"/>
        <v>0</v>
      </c>
      <c r="L19" s="99">
        <f t="shared" si="9"/>
        <v>10722112.5</v>
      </c>
      <c r="M19" s="99">
        <f t="shared" si="10"/>
        <v>1892137.5</v>
      </c>
      <c r="N19" s="134">
        <v>0</v>
      </c>
      <c r="O19" s="145">
        <f t="shared" si="11"/>
        <v>12614250</v>
      </c>
      <c r="P19" s="151">
        <f t="shared" si="0"/>
        <v>12614250</v>
      </c>
      <c r="Q19" s="151">
        <f t="shared" si="1"/>
        <v>0</v>
      </c>
      <c r="R19" s="152">
        <f t="shared" si="2"/>
        <v>10722112.5</v>
      </c>
      <c r="S19" s="136">
        <f t="shared" si="12"/>
        <v>10722112.5</v>
      </c>
      <c r="T19" s="143"/>
      <c r="U19" s="143"/>
      <c r="V19" s="143"/>
      <c r="W19" s="143"/>
      <c r="X19" s="115">
        <f t="shared" si="3"/>
        <v>10722112.5</v>
      </c>
      <c r="Y19" s="116">
        <f t="shared" si="4"/>
        <v>0</v>
      </c>
      <c r="Z19" s="115">
        <f t="shared" si="5"/>
        <v>0</v>
      </c>
      <c r="AA19" s="122">
        <f t="shared" si="6"/>
        <v>0</v>
      </c>
      <c r="AB19" s="115">
        <f t="shared" si="7"/>
        <v>0</v>
      </c>
      <c r="AC19" s="116">
        <f t="shared" si="13"/>
        <v>0</v>
      </c>
      <c r="AD19" s="115">
        <f t="shared" si="14"/>
        <v>0</v>
      </c>
      <c r="AE19" s="116">
        <f>IF($H19="NIV",U19,0)</f>
        <v>0</v>
      </c>
      <c r="AF19" s="115">
        <f t="shared" si="16"/>
        <v>0</v>
      </c>
      <c r="AG19" s="116">
        <f t="shared" si="17"/>
        <v>0</v>
      </c>
      <c r="AH19" s="115">
        <f t="shared" si="18"/>
        <v>0</v>
      </c>
      <c r="AI19" s="116">
        <f t="shared" si="19"/>
        <v>0</v>
      </c>
    </row>
    <row r="20" spans="1:35">
      <c r="A20" s="250"/>
      <c r="B20" s="80">
        <v>4</v>
      </c>
      <c r="C20" s="155" t="s">
        <v>116</v>
      </c>
      <c r="D20" s="85">
        <v>201400910</v>
      </c>
      <c r="E20" s="41" t="s">
        <v>115</v>
      </c>
      <c r="F20" s="158" t="s">
        <v>113</v>
      </c>
      <c r="G20" s="18"/>
      <c r="H20" s="42" t="s">
        <v>35</v>
      </c>
      <c r="I20" s="100">
        <v>33092021</v>
      </c>
      <c r="J20" s="108"/>
      <c r="K20" s="131">
        <f t="shared" si="8"/>
        <v>0</v>
      </c>
      <c r="L20" s="99">
        <f t="shared" si="9"/>
        <v>28128217.849999998</v>
      </c>
      <c r="M20" s="99">
        <f t="shared" si="10"/>
        <v>4963803.1499999994</v>
      </c>
      <c r="N20" s="134">
        <v>0</v>
      </c>
      <c r="O20" s="145">
        <f t="shared" si="11"/>
        <v>33092021</v>
      </c>
      <c r="P20" s="151">
        <f t="shared" si="0"/>
        <v>33092021</v>
      </c>
      <c r="Q20" s="151">
        <f t="shared" si="1"/>
        <v>0</v>
      </c>
      <c r="R20" s="152">
        <f t="shared" si="2"/>
        <v>28128217.849999998</v>
      </c>
      <c r="S20" s="136">
        <f t="shared" si="12"/>
        <v>28128217.850000001</v>
      </c>
      <c r="T20" s="143"/>
      <c r="U20" s="143"/>
      <c r="V20" s="143"/>
      <c r="W20" s="143"/>
      <c r="X20" s="115">
        <f t="shared" si="3"/>
        <v>28128217.849999998</v>
      </c>
      <c r="Y20" s="116">
        <f t="shared" si="4"/>
        <v>0</v>
      </c>
      <c r="Z20" s="115">
        <f t="shared" si="5"/>
        <v>0</v>
      </c>
      <c r="AA20" s="122">
        <f t="shared" si="6"/>
        <v>0</v>
      </c>
      <c r="AB20" s="115">
        <f t="shared" si="7"/>
        <v>0</v>
      </c>
      <c r="AC20" s="116">
        <f t="shared" si="13"/>
        <v>0</v>
      </c>
      <c r="AD20" s="115">
        <f t="shared" si="14"/>
        <v>0</v>
      </c>
      <c r="AE20" s="116">
        <f t="shared" si="15"/>
        <v>0</v>
      </c>
      <c r="AF20" s="115">
        <f t="shared" si="16"/>
        <v>0</v>
      </c>
      <c r="AG20" s="116">
        <f t="shared" si="17"/>
        <v>0</v>
      </c>
      <c r="AH20" s="115">
        <f t="shared" si="18"/>
        <v>0</v>
      </c>
      <c r="AI20" s="116">
        <f t="shared" si="19"/>
        <v>0</v>
      </c>
    </row>
    <row r="21" spans="1:35">
      <c r="A21" s="250"/>
      <c r="B21" s="80"/>
      <c r="C21" s="153"/>
      <c r="D21" s="85"/>
      <c r="E21" s="41"/>
      <c r="F21" s="18"/>
      <c r="G21" s="18"/>
      <c r="H21" s="42"/>
      <c r="I21" s="100"/>
      <c r="J21" s="108"/>
      <c r="K21" s="131">
        <f t="shared" si="8"/>
        <v>0</v>
      </c>
      <c r="L21" s="99"/>
      <c r="M21" s="99"/>
      <c r="N21" s="134">
        <v>0</v>
      </c>
      <c r="O21" s="145">
        <f t="shared" si="11"/>
        <v>0</v>
      </c>
      <c r="P21" s="151">
        <f t="shared" si="0"/>
        <v>0</v>
      </c>
      <c r="Q21" s="151">
        <f t="shared" si="1"/>
        <v>0</v>
      </c>
      <c r="R21" s="152">
        <f t="shared" si="2"/>
        <v>0</v>
      </c>
      <c r="S21" s="136">
        <f t="shared" si="12"/>
        <v>0</v>
      </c>
      <c r="T21" s="143"/>
      <c r="U21" s="143"/>
      <c r="V21" s="143"/>
      <c r="W21" s="143"/>
      <c r="X21" s="115">
        <f t="shared" si="3"/>
        <v>0</v>
      </c>
      <c r="Y21" s="116">
        <f t="shared" si="4"/>
        <v>0</v>
      </c>
      <c r="Z21" s="115">
        <f t="shared" si="5"/>
        <v>0</v>
      </c>
      <c r="AA21" s="122">
        <f t="shared" si="6"/>
        <v>0</v>
      </c>
      <c r="AB21" s="115">
        <f t="shared" si="7"/>
        <v>0</v>
      </c>
      <c r="AC21" s="116">
        <f t="shared" si="13"/>
        <v>0</v>
      </c>
      <c r="AD21" s="115">
        <f t="shared" si="14"/>
        <v>0</v>
      </c>
      <c r="AE21" s="116">
        <f t="shared" si="15"/>
        <v>0</v>
      </c>
      <c r="AF21" s="115">
        <f t="shared" si="16"/>
        <v>0</v>
      </c>
      <c r="AG21" s="116">
        <f t="shared" si="17"/>
        <v>0</v>
      </c>
      <c r="AH21" s="115">
        <f t="shared" si="18"/>
        <v>0</v>
      </c>
      <c r="AI21" s="116">
        <f t="shared" si="19"/>
        <v>0</v>
      </c>
    </row>
    <row r="22" spans="1:35">
      <c r="A22" s="250"/>
      <c r="B22" s="80"/>
      <c r="C22" s="84"/>
      <c r="D22" s="85"/>
      <c r="E22" s="41"/>
      <c r="F22" s="18"/>
      <c r="G22" s="18"/>
      <c r="H22" s="42"/>
      <c r="I22" s="100"/>
      <c r="J22" s="108"/>
      <c r="K22" s="131">
        <f t="shared" si="8"/>
        <v>0</v>
      </c>
      <c r="L22" s="99"/>
      <c r="M22" s="99"/>
      <c r="N22" s="134">
        <v>0</v>
      </c>
      <c r="O22" s="145">
        <f t="shared" si="11"/>
        <v>0</v>
      </c>
      <c r="P22" s="151">
        <f t="shared" si="0"/>
        <v>0</v>
      </c>
      <c r="Q22" s="151">
        <f t="shared" si="1"/>
        <v>0</v>
      </c>
      <c r="R22" s="152">
        <f t="shared" si="2"/>
        <v>0</v>
      </c>
      <c r="S22" s="136">
        <f t="shared" si="12"/>
        <v>0</v>
      </c>
      <c r="T22" s="143"/>
      <c r="U22" s="143"/>
      <c r="V22" s="143"/>
      <c r="W22" s="143"/>
      <c r="X22" s="115">
        <f t="shared" si="3"/>
        <v>0</v>
      </c>
      <c r="Y22" s="116">
        <f t="shared" si="4"/>
        <v>0</v>
      </c>
      <c r="Z22" s="115">
        <f t="shared" si="5"/>
        <v>0</v>
      </c>
      <c r="AA22" s="122">
        <f t="shared" si="6"/>
        <v>0</v>
      </c>
      <c r="AB22" s="115">
        <f t="shared" si="7"/>
        <v>0</v>
      </c>
      <c r="AC22" s="116">
        <f t="shared" si="13"/>
        <v>0</v>
      </c>
      <c r="AD22" s="115">
        <f t="shared" si="14"/>
        <v>0</v>
      </c>
      <c r="AE22" s="116">
        <f t="shared" si="15"/>
        <v>0</v>
      </c>
      <c r="AF22" s="115">
        <f t="shared" si="16"/>
        <v>0</v>
      </c>
      <c r="AG22" s="116">
        <f t="shared" si="17"/>
        <v>0</v>
      </c>
      <c r="AH22" s="115">
        <f t="shared" si="18"/>
        <v>0</v>
      </c>
      <c r="AI22" s="116">
        <f t="shared" si="19"/>
        <v>0</v>
      </c>
    </row>
    <row r="23" spans="1:35">
      <c r="A23" s="251"/>
      <c r="B23" s="81"/>
      <c r="C23" s="86"/>
      <c r="D23" s="85"/>
      <c r="E23" s="41"/>
      <c r="F23" s="18"/>
      <c r="G23" s="18"/>
      <c r="H23" s="42"/>
      <c r="I23" s="100"/>
      <c r="J23" s="108"/>
      <c r="K23" s="131">
        <f t="shared" si="8"/>
        <v>0</v>
      </c>
      <c r="L23" s="99"/>
      <c r="M23" s="99"/>
      <c r="N23" s="134">
        <v>0</v>
      </c>
      <c r="O23" s="145">
        <f t="shared" si="11"/>
        <v>0</v>
      </c>
      <c r="P23" s="151">
        <f t="shared" si="0"/>
        <v>0</v>
      </c>
      <c r="Q23" s="151">
        <f t="shared" si="1"/>
        <v>0</v>
      </c>
      <c r="R23" s="152">
        <f t="shared" si="2"/>
        <v>0</v>
      </c>
      <c r="S23" s="136">
        <f t="shared" si="12"/>
        <v>0</v>
      </c>
      <c r="T23" s="143"/>
      <c r="U23" s="143"/>
      <c r="V23" s="143"/>
      <c r="W23" s="143"/>
      <c r="X23" s="115">
        <f t="shared" si="3"/>
        <v>0</v>
      </c>
      <c r="Y23" s="116">
        <f t="shared" si="4"/>
        <v>0</v>
      </c>
      <c r="Z23" s="115">
        <f t="shared" si="5"/>
        <v>0</v>
      </c>
      <c r="AA23" s="122">
        <f t="shared" si="6"/>
        <v>0</v>
      </c>
      <c r="AB23" s="115">
        <f t="shared" si="7"/>
        <v>0</v>
      </c>
      <c r="AC23" s="116">
        <f t="shared" si="13"/>
        <v>0</v>
      </c>
      <c r="AD23" s="115">
        <f t="shared" si="14"/>
        <v>0</v>
      </c>
      <c r="AE23" s="116">
        <f t="shared" si="15"/>
        <v>0</v>
      </c>
      <c r="AF23" s="115">
        <f t="shared" si="16"/>
        <v>0</v>
      </c>
      <c r="AG23" s="116">
        <f t="shared" si="17"/>
        <v>0</v>
      </c>
      <c r="AH23" s="115">
        <f t="shared" si="18"/>
        <v>0</v>
      </c>
      <c r="AI23" s="116">
        <f t="shared" si="19"/>
        <v>0</v>
      </c>
    </row>
    <row r="24" spans="1:35">
      <c r="A24" s="251"/>
      <c r="B24" s="82"/>
      <c r="C24" s="87"/>
      <c r="D24" s="85"/>
      <c r="E24" s="41"/>
      <c r="F24" s="18"/>
      <c r="G24" s="18"/>
      <c r="H24" s="42"/>
      <c r="I24" s="101"/>
      <c r="J24" s="108"/>
      <c r="K24" s="131">
        <f>I24*J24</f>
        <v>0</v>
      </c>
      <c r="L24" s="99"/>
      <c r="M24" s="99"/>
      <c r="N24" s="134">
        <v>0</v>
      </c>
      <c r="O24" s="145">
        <f>IF(N24=0,I24-K24,(I24-N24)-J24*(I24-N24))</f>
        <v>0</v>
      </c>
      <c r="P24" s="151">
        <f>IF($H24="IV",I24-K24,0)</f>
        <v>0</v>
      </c>
      <c r="Q24" s="151">
        <f>IF($H24="NIV",I24-K24,0)</f>
        <v>0</v>
      </c>
      <c r="R24" s="152">
        <f t="shared" si="2"/>
        <v>0</v>
      </c>
      <c r="S24" s="136">
        <f t="shared" si="12"/>
        <v>0</v>
      </c>
      <c r="T24" s="143"/>
      <c r="U24" s="143"/>
      <c r="V24" s="143"/>
      <c r="W24" s="143"/>
      <c r="X24" s="115">
        <f>IF(H24="IV",R24,0)</f>
        <v>0</v>
      </c>
      <c r="Y24" s="116">
        <f>IF(H24="NIV",R24,0)</f>
        <v>0</v>
      </c>
      <c r="Z24" s="115">
        <f>IF(H24="IV",T24,0)</f>
        <v>0</v>
      </c>
      <c r="AA24" s="122">
        <f>IF(H24="NIV",T24,0)</f>
        <v>0</v>
      </c>
      <c r="AB24" s="115">
        <f>IF(H24="IV",IF(N24=0,K24,(I24-N24)*$J24),0)</f>
        <v>0</v>
      </c>
      <c r="AC24" s="116">
        <f>IF(H24="NIV",IF(N24=0,K24,(I24-N24)*$J24),0)</f>
        <v>0</v>
      </c>
      <c r="AD24" s="115">
        <f>IF($H24="IV",U24,0)</f>
        <v>0</v>
      </c>
      <c r="AE24" s="116">
        <f>IF($H24="NIV",U24,0)</f>
        <v>0</v>
      </c>
      <c r="AF24" s="115">
        <f>IF($H24="IV",V24,0)</f>
        <v>0</v>
      </c>
      <c r="AG24" s="116">
        <f>IF($H24="NIV",V24,0)</f>
        <v>0</v>
      </c>
      <c r="AH24" s="115">
        <f>IF($H24="IV",W24,0)</f>
        <v>0</v>
      </c>
      <c r="AI24" s="116">
        <f>IF($H24="NIV",W24,0)</f>
        <v>0</v>
      </c>
    </row>
    <row r="25" spans="1:35">
      <c r="A25" s="251"/>
      <c r="B25" s="82"/>
      <c r="C25" s="87"/>
      <c r="D25" s="85"/>
      <c r="E25" s="41"/>
      <c r="F25" s="18"/>
      <c r="G25" s="18"/>
      <c r="H25" s="42"/>
      <c r="I25" s="101"/>
      <c r="J25" s="108"/>
      <c r="K25" s="131">
        <f t="shared" si="8"/>
        <v>0</v>
      </c>
      <c r="L25" s="99"/>
      <c r="M25" s="99"/>
      <c r="N25" s="134">
        <v>0</v>
      </c>
      <c r="O25" s="145">
        <f t="shared" si="11"/>
        <v>0</v>
      </c>
      <c r="P25" s="151">
        <f t="shared" si="0"/>
        <v>0</v>
      </c>
      <c r="Q25" s="151">
        <f t="shared" si="1"/>
        <v>0</v>
      </c>
      <c r="R25" s="152">
        <f t="shared" si="2"/>
        <v>0</v>
      </c>
      <c r="S25" s="136">
        <f t="shared" si="12"/>
        <v>0</v>
      </c>
      <c r="T25" s="143"/>
      <c r="U25" s="143"/>
      <c r="V25" s="143"/>
      <c r="W25" s="143"/>
      <c r="X25" s="115">
        <f t="shared" si="3"/>
        <v>0</v>
      </c>
      <c r="Y25" s="116">
        <f t="shared" si="4"/>
        <v>0</v>
      </c>
      <c r="Z25" s="115">
        <f t="shared" si="5"/>
        <v>0</v>
      </c>
      <c r="AA25" s="122">
        <f t="shared" si="6"/>
        <v>0</v>
      </c>
      <c r="AB25" s="115">
        <f t="shared" si="7"/>
        <v>0</v>
      </c>
      <c r="AC25" s="116">
        <f t="shared" si="13"/>
        <v>0</v>
      </c>
      <c r="AD25" s="115">
        <f t="shared" si="14"/>
        <v>0</v>
      </c>
      <c r="AE25" s="116">
        <f t="shared" si="15"/>
        <v>0</v>
      </c>
      <c r="AF25" s="115">
        <f t="shared" si="16"/>
        <v>0</v>
      </c>
      <c r="AG25" s="116">
        <f t="shared" si="17"/>
        <v>0</v>
      </c>
      <c r="AH25" s="115">
        <f t="shared" si="18"/>
        <v>0</v>
      </c>
      <c r="AI25" s="116">
        <f t="shared" si="19"/>
        <v>0</v>
      </c>
    </row>
    <row r="26" spans="1:35">
      <c r="A26" s="251"/>
      <c r="B26" s="82"/>
      <c r="C26" s="87"/>
      <c r="D26" s="85"/>
      <c r="E26" s="41"/>
      <c r="F26" s="18"/>
      <c r="G26" s="18"/>
      <c r="H26" s="42"/>
      <c r="I26" s="101"/>
      <c r="J26" s="108"/>
      <c r="K26" s="131">
        <f t="shared" si="8"/>
        <v>0</v>
      </c>
      <c r="L26" s="99"/>
      <c r="M26" s="99"/>
      <c r="N26" s="134">
        <v>0</v>
      </c>
      <c r="O26" s="145">
        <f t="shared" si="11"/>
        <v>0</v>
      </c>
      <c r="P26" s="151">
        <f t="shared" si="0"/>
        <v>0</v>
      </c>
      <c r="Q26" s="151">
        <f t="shared" si="1"/>
        <v>0</v>
      </c>
      <c r="R26" s="152">
        <f t="shared" si="2"/>
        <v>0</v>
      </c>
      <c r="S26" s="136">
        <f t="shared" si="12"/>
        <v>0</v>
      </c>
      <c r="T26" s="143"/>
      <c r="U26" s="143"/>
      <c r="V26" s="143"/>
      <c r="W26" s="143"/>
      <c r="X26" s="115">
        <f t="shared" si="3"/>
        <v>0</v>
      </c>
      <c r="Y26" s="116">
        <f t="shared" si="4"/>
        <v>0</v>
      </c>
      <c r="Z26" s="115">
        <f t="shared" si="5"/>
        <v>0</v>
      </c>
      <c r="AA26" s="122">
        <f t="shared" si="6"/>
        <v>0</v>
      </c>
      <c r="AB26" s="115">
        <f t="shared" si="7"/>
        <v>0</v>
      </c>
      <c r="AC26" s="116">
        <f t="shared" si="13"/>
        <v>0</v>
      </c>
      <c r="AD26" s="115">
        <f t="shared" si="14"/>
        <v>0</v>
      </c>
      <c r="AE26" s="116">
        <f t="shared" si="15"/>
        <v>0</v>
      </c>
      <c r="AF26" s="115">
        <f t="shared" si="16"/>
        <v>0</v>
      </c>
      <c r="AG26" s="116">
        <f t="shared" si="17"/>
        <v>0</v>
      </c>
      <c r="AH26" s="115">
        <f t="shared" si="18"/>
        <v>0</v>
      </c>
      <c r="AI26" s="116">
        <f t="shared" si="19"/>
        <v>0</v>
      </c>
    </row>
    <row r="27" spans="1:35">
      <c r="A27" s="251"/>
      <c r="B27" s="82"/>
      <c r="C27" s="87"/>
      <c r="D27" s="85"/>
      <c r="E27" s="41"/>
      <c r="F27" s="18"/>
      <c r="G27" s="18"/>
      <c r="H27" s="42"/>
      <c r="I27" s="101"/>
      <c r="J27" s="108"/>
      <c r="K27" s="131">
        <f t="shared" si="8"/>
        <v>0</v>
      </c>
      <c r="L27" s="99"/>
      <c r="M27" s="99"/>
      <c r="N27" s="134">
        <v>0</v>
      </c>
      <c r="O27" s="145">
        <f t="shared" si="11"/>
        <v>0</v>
      </c>
      <c r="P27" s="151">
        <f t="shared" si="0"/>
        <v>0</v>
      </c>
      <c r="Q27" s="151">
        <f t="shared" si="1"/>
        <v>0</v>
      </c>
      <c r="R27" s="152">
        <f t="shared" si="2"/>
        <v>0</v>
      </c>
      <c r="S27" s="136">
        <f t="shared" si="12"/>
        <v>0</v>
      </c>
      <c r="T27" s="143"/>
      <c r="U27" s="143"/>
      <c r="V27" s="143"/>
      <c r="W27" s="143"/>
      <c r="X27" s="115">
        <f t="shared" si="3"/>
        <v>0</v>
      </c>
      <c r="Y27" s="116">
        <f t="shared" si="4"/>
        <v>0</v>
      </c>
      <c r="Z27" s="115">
        <f t="shared" si="5"/>
        <v>0</v>
      </c>
      <c r="AA27" s="122">
        <f t="shared" si="6"/>
        <v>0</v>
      </c>
      <c r="AB27" s="115">
        <f t="shared" si="7"/>
        <v>0</v>
      </c>
      <c r="AC27" s="116">
        <f t="shared" si="13"/>
        <v>0</v>
      </c>
      <c r="AD27" s="115">
        <f t="shared" si="14"/>
        <v>0</v>
      </c>
      <c r="AE27" s="116">
        <f t="shared" si="15"/>
        <v>0</v>
      </c>
      <c r="AF27" s="115">
        <f t="shared" si="16"/>
        <v>0</v>
      </c>
      <c r="AG27" s="116">
        <f t="shared" si="17"/>
        <v>0</v>
      </c>
      <c r="AH27" s="115">
        <f t="shared" si="18"/>
        <v>0</v>
      </c>
      <c r="AI27" s="116">
        <f t="shared" si="19"/>
        <v>0</v>
      </c>
    </row>
    <row r="28" spans="1:35" ht="13.5" thickBot="1">
      <c r="A28" s="251"/>
      <c r="B28" s="83"/>
      <c r="C28" s="88"/>
      <c r="D28" s="89"/>
      <c r="E28" s="43"/>
      <c r="F28" s="44"/>
      <c r="G28" s="44"/>
      <c r="H28" s="42"/>
      <c r="I28" s="102"/>
      <c r="J28" s="108"/>
      <c r="K28" s="131">
        <f t="shared" si="8"/>
        <v>0</v>
      </c>
      <c r="L28" s="132"/>
      <c r="M28" s="99"/>
      <c r="N28" s="134">
        <v>0</v>
      </c>
      <c r="O28" s="145">
        <f t="shared" si="11"/>
        <v>0</v>
      </c>
      <c r="P28" s="151">
        <f t="shared" si="0"/>
        <v>0</v>
      </c>
      <c r="Q28" s="151">
        <f t="shared" si="1"/>
        <v>0</v>
      </c>
      <c r="R28" s="152">
        <f>0.85*O28+FLOOR(0,0.01)</f>
        <v>0</v>
      </c>
      <c r="S28" s="136">
        <f t="shared" si="12"/>
        <v>0</v>
      </c>
      <c r="T28" s="143"/>
      <c r="U28" s="143"/>
      <c r="V28" s="143"/>
      <c r="W28" s="143"/>
      <c r="X28" s="117">
        <f t="shared" si="3"/>
        <v>0</v>
      </c>
      <c r="Y28" s="118">
        <f t="shared" si="4"/>
        <v>0</v>
      </c>
      <c r="Z28" s="117">
        <f t="shared" si="5"/>
        <v>0</v>
      </c>
      <c r="AA28" s="123">
        <f t="shared" si="6"/>
        <v>0</v>
      </c>
      <c r="AB28" s="117">
        <f t="shared" si="7"/>
        <v>0</v>
      </c>
      <c r="AC28" s="118">
        <f t="shared" si="13"/>
        <v>0</v>
      </c>
      <c r="AD28" s="115">
        <f t="shared" si="14"/>
        <v>0</v>
      </c>
      <c r="AE28" s="116">
        <f t="shared" si="15"/>
        <v>0</v>
      </c>
      <c r="AF28" s="115">
        <f t="shared" si="16"/>
        <v>0</v>
      </c>
      <c r="AG28" s="116">
        <f t="shared" si="17"/>
        <v>0</v>
      </c>
      <c r="AH28" s="115">
        <f t="shared" si="18"/>
        <v>0</v>
      </c>
      <c r="AI28" s="116">
        <f t="shared" si="19"/>
        <v>0</v>
      </c>
    </row>
    <row r="29" spans="1:35" ht="13.5" thickBot="1">
      <c r="A29" s="234" t="s">
        <v>68</v>
      </c>
      <c r="B29" s="235"/>
      <c r="C29" s="235"/>
      <c r="D29" s="235"/>
      <c r="E29" s="235"/>
      <c r="F29" s="235"/>
      <c r="G29" s="236"/>
      <c r="H29" s="68"/>
      <c r="I29" s="91">
        <f>SUM(I17:I28)</f>
        <v>50739871</v>
      </c>
      <c r="J29" s="97"/>
      <c r="K29" s="91">
        <f t="shared" ref="K29:T29" si="20">SUM(K17:K28)</f>
        <v>0</v>
      </c>
      <c r="L29" s="91">
        <f>SUM(L17:L28)</f>
        <v>43128890.349999994</v>
      </c>
      <c r="M29" s="91">
        <f>SUM(M17:M28)</f>
        <v>7610980.6499999994</v>
      </c>
      <c r="N29" s="91">
        <f t="shared" si="20"/>
        <v>0</v>
      </c>
      <c r="O29" s="91">
        <f t="shared" si="20"/>
        <v>50739871</v>
      </c>
      <c r="P29" s="91">
        <f>SUM(P17:P28)</f>
        <v>50739871</v>
      </c>
      <c r="Q29" s="91">
        <f>SUM(Q17:Q28)</f>
        <v>0</v>
      </c>
      <c r="R29" s="91">
        <f t="shared" si="20"/>
        <v>43128890.349999994</v>
      </c>
      <c r="S29" s="91">
        <f t="shared" si="20"/>
        <v>43128890.350000001</v>
      </c>
      <c r="T29" s="91">
        <f t="shared" si="20"/>
        <v>0</v>
      </c>
      <c r="U29" s="91">
        <f t="shared" ref="U29:AC29" si="21">SUM(U17:U28)</f>
        <v>0</v>
      </c>
      <c r="V29" s="91">
        <f t="shared" si="21"/>
        <v>0</v>
      </c>
      <c r="W29" s="114">
        <f t="shared" si="21"/>
        <v>0</v>
      </c>
      <c r="X29" s="119">
        <f t="shared" si="21"/>
        <v>43128890.349999994</v>
      </c>
      <c r="Y29" s="103">
        <f t="shared" si="21"/>
        <v>0</v>
      </c>
      <c r="Z29" s="119">
        <f t="shared" si="21"/>
        <v>0</v>
      </c>
      <c r="AA29" s="124">
        <f t="shared" si="21"/>
        <v>0</v>
      </c>
      <c r="AB29" s="119">
        <f t="shared" si="21"/>
        <v>0</v>
      </c>
      <c r="AC29" s="103">
        <f t="shared" si="21"/>
        <v>0</v>
      </c>
      <c r="AD29" s="129">
        <f t="shared" ref="AD29:AI29" si="22">SUM(AD17:AD28)</f>
        <v>0</v>
      </c>
      <c r="AE29" s="103">
        <f>SUM(AE17:AE28)</f>
        <v>0</v>
      </c>
      <c r="AF29" s="129">
        <f t="shared" si="22"/>
        <v>0</v>
      </c>
      <c r="AG29" s="103">
        <f t="shared" si="22"/>
        <v>0</v>
      </c>
      <c r="AH29" s="129">
        <f t="shared" si="22"/>
        <v>0</v>
      </c>
      <c r="AI29" s="103">
        <f t="shared" si="22"/>
        <v>0</v>
      </c>
    </row>
    <row r="30" spans="1:35">
      <c r="A30" s="19"/>
      <c r="B30" s="19"/>
      <c r="C30" s="19"/>
      <c r="D30" s="9"/>
      <c r="E30" s="9"/>
      <c r="F30" s="9"/>
      <c r="G30" s="9"/>
      <c r="H30" s="9"/>
      <c r="I30" s="182"/>
      <c r="J30" s="182"/>
      <c r="K30" s="182"/>
      <c r="L30" s="182"/>
      <c r="M30" s="182"/>
      <c r="N30" s="182"/>
      <c r="O30" s="64"/>
      <c r="P30" s="64"/>
      <c r="Q30" s="64"/>
    </row>
    <row r="31" spans="1:35">
      <c r="E31" s="45"/>
      <c r="F31" s="29"/>
      <c r="G31" s="29"/>
      <c r="H31" s="21"/>
      <c r="I31" s="20"/>
      <c r="J31" s="20"/>
      <c r="K31" s="20"/>
      <c r="L31" s="20"/>
      <c r="M31" s="20"/>
      <c r="N31" s="20"/>
      <c r="O31" s="21"/>
      <c r="P31" s="21"/>
      <c r="Q31" s="21"/>
    </row>
    <row r="32" spans="1:35" ht="12.75" customHeight="1">
      <c r="A32" s="294" t="s">
        <v>30</v>
      </c>
      <c r="B32" s="295"/>
      <c r="C32" s="295"/>
      <c r="D32" s="295"/>
      <c r="E32" s="295"/>
      <c r="F32" s="296"/>
      <c r="G32" s="308" t="s">
        <v>29</v>
      </c>
      <c r="H32" s="309"/>
      <c r="I32" s="174" t="s">
        <v>57</v>
      </c>
      <c r="J32" s="175"/>
      <c r="K32" s="174" t="s">
        <v>58</v>
      </c>
      <c r="L32" s="311"/>
      <c r="M32" s="175"/>
      <c r="N32" s="174" t="s">
        <v>78</v>
      </c>
      <c r="O32" s="175"/>
      <c r="P32" s="46"/>
      <c r="Q32" s="46"/>
    </row>
    <row r="33" spans="1:22">
      <c r="A33" s="297" t="s">
        <v>47</v>
      </c>
      <c r="B33" s="298"/>
      <c r="C33" s="298"/>
      <c r="D33" s="298"/>
      <c r="E33" s="298"/>
      <c r="F33" s="299"/>
      <c r="G33" s="246" t="s">
        <v>61</v>
      </c>
      <c r="H33" s="247"/>
      <c r="I33" s="325" t="s">
        <v>34</v>
      </c>
      <c r="J33" s="325"/>
      <c r="K33" s="312" t="s">
        <v>34</v>
      </c>
      <c r="L33" s="312"/>
      <c r="M33" s="312"/>
      <c r="N33" s="176"/>
      <c r="O33" s="177"/>
    </row>
    <row r="34" spans="1:22">
      <c r="A34" s="317" t="s">
        <v>87</v>
      </c>
      <c r="B34" s="317"/>
      <c r="C34" s="317"/>
      <c r="D34" s="317"/>
      <c r="E34" s="317"/>
      <c r="F34" s="317"/>
      <c r="G34" s="318">
        <f>I29</f>
        <v>50739871</v>
      </c>
      <c r="H34" s="319"/>
      <c r="I34" s="180">
        <f>P29</f>
        <v>50739871</v>
      </c>
      <c r="J34" s="181"/>
      <c r="K34" s="180">
        <f>Q29</f>
        <v>0</v>
      </c>
      <c r="L34" s="313"/>
      <c r="M34" s="181"/>
      <c r="N34" s="180">
        <f>I34+K34</f>
        <v>50739871</v>
      </c>
      <c r="O34" s="181"/>
    </row>
    <row r="35" spans="1:22">
      <c r="A35" s="199"/>
      <c r="B35" s="200"/>
      <c r="C35" s="200"/>
      <c r="D35" s="200"/>
      <c r="E35" s="200"/>
      <c r="F35" s="200"/>
      <c r="G35" s="95"/>
      <c r="H35" s="96"/>
      <c r="I35" s="92"/>
      <c r="J35" s="93"/>
      <c r="K35" s="93"/>
      <c r="L35" s="93"/>
      <c r="M35" s="94"/>
      <c r="N35" s="104"/>
      <c r="O35" s="105"/>
    </row>
    <row r="36" spans="1:22">
      <c r="A36" s="291" t="s">
        <v>76</v>
      </c>
      <c r="B36" s="291"/>
      <c r="C36" s="292"/>
      <c r="D36" s="292"/>
      <c r="E36" s="292"/>
      <c r="F36" s="292"/>
      <c r="G36" s="314"/>
      <c r="H36" s="314"/>
      <c r="I36" s="293"/>
      <c r="J36" s="293"/>
      <c r="K36" s="293"/>
      <c r="L36" s="293"/>
      <c r="M36" s="90"/>
    </row>
    <row r="37" spans="1:22">
      <c r="A37" s="291" t="s">
        <v>91</v>
      </c>
      <c r="B37" s="291"/>
      <c r="C37" s="292"/>
      <c r="D37" s="292"/>
      <c r="E37" s="292"/>
      <c r="F37" s="292"/>
      <c r="G37" s="248">
        <f>N34-G36</f>
        <v>50739871</v>
      </c>
      <c r="H37" s="248"/>
      <c r="I37" s="310"/>
      <c r="J37" s="310"/>
      <c r="K37" s="310"/>
      <c r="L37" s="310"/>
      <c r="M37" s="90"/>
    </row>
    <row r="38" spans="1:22">
      <c r="A38" s="71"/>
      <c r="B38" s="71"/>
      <c r="C38" s="71"/>
      <c r="D38" s="72"/>
      <c r="E38" s="72"/>
      <c r="F38" s="72"/>
      <c r="G38" s="29"/>
      <c r="H38" s="21"/>
      <c r="I38" s="45"/>
      <c r="J38" s="20"/>
      <c r="K38" s="20"/>
      <c r="L38" s="20"/>
      <c r="M38" s="27"/>
    </row>
    <row r="39" spans="1:22">
      <c r="A39" s="272" t="s">
        <v>59</v>
      </c>
      <c r="B39" s="273"/>
      <c r="C39" s="315" t="s">
        <v>67</v>
      </c>
      <c r="D39" s="316"/>
      <c r="E39" s="316"/>
      <c r="F39" s="302"/>
      <c r="G39" s="302"/>
      <c r="H39" s="302"/>
      <c r="I39" s="303"/>
      <c r="J39" s="60"/>
      <c r="K39" s="60"/>
      <c r="L39" s="60"/>
      <c r="M39" s="59"/>
      <c r="U39" s="147"/>
    </row>
    <row r="40" spans="1:22">
      <c r="A40" s="274"/>
      <c r="B40" s="275"/>
      <c r="C40" s="242" t="s">
        <v>54</v>
      </c>
      <c r="D40" s="243"/>
      <c r="E40" s="320" t="s">
        <v>33</v>
      </c>
      <c r="F40" s="300" t="s">
        <v>64</v>
      </c>
      <c r="G40" s="301"/>
      <c r="H40" s="301"/>
      <c r="I40" s="301"/>
      <c r="J40" s="302"/>
      <c r="K40" s="303"/>
      <c r="L40" s="322" t="s">
        <v>95</v>
      </c>
      <c r="M40" s="323"/>
    </row>
    <row r="41" spans="1:22">
      <c r="A41" s="274"/>
      <c r="B41" s="275"/>
      <c r="C41" s="244"/>
      <c r="D41" s="245"/>
      <c r="E41" s="321"/>
      <c r="F41" s="304"/>
      <c r="G41" s="305"/>
      <c r="H41" s="305"/>
      <c r="I41" s="305"/>
      <c r="J41" s="306"/>
      <c r="K41" s="307"/>
      <c r="L41" s="324"/>
      <c r="M41" s="307"/>
      <c r="V41" s="146"/>
    </row>
    <row r="42" spans="1:22">
      <c r="A42" s="274"/>
      <c r="B42" s="275"/>
      <c r="C42" s="185" t="s">
        <v>39</v>
      </c>
      <c r="D42" s="243"/>
      <c r="E42" s="183" t="s">
        <v>40</v>
      </c>
      <c r="F42" s="185" t="s">
        <v>62</v>
      </c>
      <c r="G42" s="186"/>
      <c r="H42" s="185" t="s">
        <v>63</v>
      </c>
      <c r="I42" s="209"/>
      <c r="J42" s="185" t="s">
        <v>25</v>
      </c>
      <c r="K42" s="209"/>
      <c r="L42" s="278" t="s">
        <v>41</v>
      </c>
      <c r="M42" s="278" t="s">
        <v>94</v>
      </c>
    </row>
    <row r="43" spans="1:22">
      <c r="A43" s="276"/>
      <c r="B43" s="277"/>
      <c r="C43" s="244"/>
      <c r="D43" s="245"/>
      <c r="E43" s="184"/>
      <c r="F43" s="187"/>
      <c r="G43" s="188"/>
      <c r="H43" s="187"/>
      <c r="I43" s="210"/>
      <c r="J43" s="187"/>
      <c r="K43" s="210"/>
      <c r="L43" s="278"/>
      <c r="M43" s="278"/>
    </row>
    <row r="44" spans="1:22">
      <c r="A44" s="191" t="s">
        <v>15</v>
      </c>
      <c r="B44" s="192"/>
      <c r="C44" s="197">
        <f>X29</f>
        <v>43128890.349999994</v>
      </c>
      <c r="D44" s="198"/>
      <c r="E44" s="135">
        <f>Z29</f>
        <v>0</v>
      </c>
      <c r="F44" s="189">
        <f>AD29</f>
        <v>0</v>
      </c>
      <c r="G44" s="190"/>
      <c r="H44" s="189">
        <f>AF29</f>
        <v>0</v>
      </c>
      <c r="I44" s="190"/>
      <c r="J44" s="189">
        <f>AH29</f>
        <v>0</v>
      </c>
      <c r="K44" s="190"/>
      <c r="L44" s="138"/>
      <c r="M44" s="138"/>
    </row>
    <row r="45" spans="1:22">
      <c r="A45" s="196" t="s">
        <v>16</v>
      </c>
      <c r="B45" s="192"/>
      <c r="C45" s="197">
        <f>Y29</f>
        <v>0</v>
      </c>
      <c r="D45" s="198"/>
      <c r="E45" s="135">
        <f>AA29</f>
        <v>0</v>
      </c>
      <c r="F45" s="189">
        <f>AE29</f>
        <v>0</v>
      </c>
      <c r="G45" s="190"/>
      <c r="H45" s="189">
        <f>AG29</f>
        <v>0</v>
      </c>
      <c r="I45" s="190"/>
      <c r="J45" s="189">
        <f>AI29</f>
        <v>0</v>
      </c>
      <c r="K45" s="190"/>
      <c r="L45" s="138"/>
      <c r="M45" s="138"/>
    </row>
    <row r="46" spans="1:22">
      <c r="A46" s="196" t="s">
        <v>17</v>
      </c>
      <c r="B46" s="192"/>
      <c r="C46" s="220">
        <f>C44+C45</f>
        <v>43128890.349999994</v>
      </c>
      <c r="D46" s="198"/>
      <c r="E46" s="139">
        <v>0</v>
      </c>
      <c r="F46" s="195">
        <f>F44+F45</f>
        <v>0</v>
      </c>
      <c r="G46" s="195"/>
      <c r="H46" s="195">
        <v>0</v>
      </c>
      <c r="I46" s="195"/>
      <c r="J46" s="195">
        <f>J44+J45</f>
        <v>0</v>
      </c>
      <c r="K46" s="195"/>
      <c r="L46" s="138">
        <v>0</v>
      </c>
      <c r="M46" s="138">
        <v>0</v>
      </c>
    </row>
    <row r="47" spans="1:22">
      <c r="A47" s="178" t="s">
        <v>18</v>
      </c>
      <c r="B47" s="179"/>
      <c r="C47" s="193"/>
      <c r="D47" s="194"/>
      <c r="E47" s="135"/>
      <c r="F47" s="208"/>
      <c r="G47" s="208"/>
      <c r="H47" s="208"/>
      <c r="I47" s="208"/>
      <c r="J47" s="208"/>
      <c r="K47" s="208"/>
      <c r="L47" s="138"/>
      <c r="M47" s="138"/>
    </row>
    <row r="48" spans="1:22">
      <c r="A48" s="178" t="s">
        <v>19</v>
      </c>
      <c r="B48" s="179"/>
      <c r="C48" s="193"/>
      <c r="D48" s="194"/>
      <c r="E48" s="135"/>
      <c r="F48" s="208"/>
      <c r="G48" s="208"/>
      <c r="H48" s="208"/>
      <c r="I48" s="208"/>
      <c r="J48" s="208"/>
      <c r="K48" s="208"/>
      <c r="L48" s="138"/>
      <c r="M48" s="138"/>
    </row>
    <row r="49" spans="1:13">
      <c r="A49" s="178" t="s">
        <v>20</v>
      </c>
      <c r="B49" s="179"/>
      <c r="C49" s="190">
        <f>C47+C48</f>
        <v>0</v>
      </c>
      <c r="D49" s="223"/>
      <c r="E49" s="137">
        <f>E47+E48</f>
        <v>0</v>
      </c>
      <c r="F49" s="208">
        <f>F47+F48</f>
        <v>0</v>
      </c>
      <c r="G49" s="208"/>
      <c r="H49" s="189">
        <v>0</v>
      </c>
      <c r="I49" s="190"/>
      <c r="J49" s="189">
        <f>J47+J48</f>
        <v>0</v>
      </c>
      <c r="K49" s="190"/>
      <c r="L49" s="140">
        <v>0</v>
      </c>
      <c r="M49" s="140">
        <v>0</v>
      </c>
    </row>
    <row r="50" spans="1:13">
      <c r="A50" s="228" t="s">
        <v>69</v>
      </c>
      <c r="B50" s="229"/>
      <c r="C50" s="224">
        <f>SUM(C49:I49)</f>
        <v>0</v>
      </c>
      <c r="D50" s="225"/>
      <c r="E50" s="225"/>
      <c r="F50" s="225"/>
      <c r="G50" s="225"/>
      <c r="H50" s="225"/>
      <c r="I50" s="225"/>
      <c r="J50" s="226"/>
      <c r="K50" s="227"/>
      <c r="L50" s="98" t="s">
        <v>77</v>
      </c>
      <c r="M50" s="144" t="e">
        <f>C49/C50</f>
        <v>#DIV/0!</v>
      </c>
    </row>
    <row r="51" spans="1:13">
      <c r="E51" s="45"/>
      <c r="F51" s="29"/>
      <c r="G51" s="29"/>
      <c r="H51" s="21"/>
      <c r="I51" s="45"/>
      <c r="J51" s="20"/>
      <c r="K51" s="20"/>
      <c r="L51" s="20"/>
      <c r="M51" s="27"/>
    </row>
    <row r="52" spans="1:13">
      <c r="A52" s="219" t="s">
        <v>6</v>
      </c>
      <c r="B52" s="219"/>
      <c r="C52" s="219"/>
      <c r="D52" s="219"/>
      <c r="E52" s="219"/>
      <c r="K52" s="25"/>
      <c r="L52" s="25"/>
      <c r="M52" s="22"/>
    </row>
    <row r="53" spans="1:13">
      <c r="A53" s="212" t="s">
        <v>7</v>
      </c>
      <c r="B53" s="212"/>
      <c r="C53" s="212"/>
      <c r="D53" s="212"/>
      <c r="E53" s="212"/>
      <c r="F53" s="212"/>
      <c r="G53" s="212"/>
      <c r="H53" s="26" t="s">
        <v>8</v>
      </c>
      <c r="I53" s="212" t="s">
        <v>9</v>
      </c>
      <c r="J53" s="212"/>
      <c r="K53" s="212"/>
      <c r="L53" s="53"/>
      <c r="M53" s="23"/>
    </row>
    <row r="54" spans="1:13">
      <c r="A54" s="213"/>
      <c r="B54" s="214"/>
      <c r="C54" s="214"/>
      <c r="D54" s="214"/>
      <c r="E54" s="215"/>
      <c r="F54" s="214"/>
      <c r="G54" s="215"/>
      <c r="H54" s="203"/>
      <c r="I54" s="213"/>
      <c r="J54" s="214"/>
      <c r="K54" s="215"/>
      <c r="L54" s="54"/>
      <c r="M54" s="24"/>
    </row>
    <row r="55" spans="1:13">
      <c r="A55" s="216"/>
      <c r="B55" s="217"/>
      <c r="C55" s="217"/>
      <c r="D55" s="217"/>
      <c r="E55" s="218"/>
      <c r="F55" s="217"/>
      <c r="G55" s="218"/>
      <c r="H55" s="204"/>
      <c r="I55" s="216"/>
      <c r="J55" s="217"/>
      <c r="K55" s="218"/>
      <c r="L55" s="54"/>
      <c r="M55" s="24"/>
    </row>
    <row r="56" spans="1:13">
      <c r="K56" s="29"/>
      <c r="L56" s="29"/>
      <c r="M56" s="27"/>
    </row>
    <row r="57" spans="1:13">
      <c r="A57" s="222" t="s">
        <v>66</v>
      </c>
      <c r="B57" s="222"/>
      <c r="C57" s="222"/>
      <c r="D57" s="222"/>
      <c r="E57" s="222"/>
      <c r="F57" s="222"/>
      <c r="G57" s="222"/>
      <c r="H57" s="30"/>
      <c r="I57" s="31"/>
      <c r="J57" s="32"/>
      <c r="K57" s="32"/>
      <c r="L57" s="32"/>
      <c r="M57" s="28"/>
    </row>
    <row r="58" spans="1:13">
      <c r="A58" s="212" t="s">
        <v>21</v>
      </c>
      <c r="B58" s="212"/>
      <c r="C58" s="212"/>
      <c r="D58" s="212"/>
      <c r="E58" s="212"/>
      <c r="F58" s="212"/>
      <c r="G58" s="212"/>
      <c r="H58" s="33" t="s">
        <v>8</v>
      </c>
      <c r="I58" s="211" t="s">
        <v>9</v>
      </c>
      <c r="J58" s="211"/>
      <c r="K58" s="211"/>
      <c r="L58" s="55"/>
      <c r="M58" s="28"/>
    </row>
    <row r="59" spans="1:13">
      <c r="A59" s="202"/>
      <c r="B59" s="202"/>
      <c r="C59" s="202"/>
      <c r="D59" s="202"/>
      <c r="E59" s="202"/>
      <c r="F59" s="202"/>
      <c r="G59" s="202"/>
      <c r="H59" s="203"/>
      <c r="I59" s="211"/>
      <c r="J59" s="211"/>
      <c r="K59" s="211"/>
      <c r="L59" s="55"/>
      <c r="M59" s="28"/>
    </row>
    <row r="60" spans="1:13">
      <c r="A60" s="202"/>
      <c r="B60" s="202"/>
      <c r="C60" s="202"/>
      <c r="D60" s="202"/>
      <c r="E60" s="202"/>
      <c r="F60" s="202"/>
      <c r="G60" s="202"/>
      <c r="H60" s="204"/>
      <c r="I60" s="211"/>
      <c r="J60" s="211"/>
      <c r="K60" s="211"/>
      <c r="L60" s="55"/>
      <c r="M60" s="28"/>
    </row>
    <row r="61" spans="1:13">
      <c r="A61" s="205" t="s">
        <v>50</v>
      </c>
      <c r="B61" s="206"/>
      <c r="C61" s="206"/>
      <c r="D61" s="206"/>
      <c r="E61" s="206"/>
      <c r="F61" s="206"/>
      <c r="G61" s="207"/>
      <c r="H61" s="35" t="s">
        <v>8</v>
      </c>
      <c r="I61" s="221" t="s">
        <v>9</v>
      </c>
      <c r="J61" s="221"/>
      <c r="K61" s="221"/>
      <c r="L61" s="56"/>
      <c r="M61" s="34"/>
    </row>
    <row r="62" spans="1:13">
      <c r="A62" s="202"/>
      <c r="B62" s="202"/>
      <c r="C62" s="202"/>
      <c r="D62" s="202"/>
      <c r="E62" s="202"/>
      <c r="F62" s="202"/>
      <c r="G62" s="202"/>
      <c r="H62" s="203"/>
      <c r="I62" s="201"/>
      <c r="J62" s="201"/>
      <c r="K62" s="201"/>
      <c r="L62" s="57"/>
      <c r="M62" s="34"/>
    </row>
    <row r="63" spans="1:13">
      <c r="A63" s="202"/>
      <c r="B63" s="202"/>
      <c r="C63" s="202"/>
      <c r="D63" s="202"/>
      <c r="E63" s="202"/>
      <c r="F63" s="202"/>
      <c r="G63" s="202"/>
      <c r="H63" s="204"/>
      <c r="I63" s="201"/>
      <c r="J63" s="201"/>
      <c r="K63" s="201"/>
      <c r="L63" s="57"/>
      <c r="M63" s="34"/>
    </row>
  </sheetData>
  <mergeCells count="121">
    <mergeCell ref="F47:G47"/>
    <mergeCell ref="J47:K47"/>
    <mergeCell ref="H47:I47"/>
    <mergeCell ref="J44:K44"/>
    <mergeCell ref="J45:K45"/>
    <mergeCell ref="I36:J36"/>
    <mergeCell ref="A32:F32"/>
    <mergeCell ref="A33:F33"/>
    <mergeCell ref="F40:K41"/>
    <mergeCell ref="G32:H32"/>
    <mergeCell ref="I37:J37"/>
    <mergeCell ref="K32:M32"/>
    <mergeCell ref="K33:M33"/>
    <mergeCell ref="K34:M34"/>
    <mergeCell ref="A37:F37"/>
    <mergeCell ref="G36:H36"/>
    <mergeCell ref="K37:L37"/>
    <mergeCell ref="C39:I39"/>
    <mergeCell ref="A34:F34"/>
    <mergeCell ref="G34:H34"/>
    <mergeCell ref="E40:E41"/>
    <mergeCell ref="L40:M41"/>
    <mergeCell ref="I33:J33"/>
    <mergeCell ref="K36:L36"/>
    <mergeCell ref="L42:L43"/>
    <mergeCell ref="M42:M43"/>
    <mergeCell ref="A1:A3"/>
    <mergeCell ref="B1:B3"/>
    <mergeCell ref="A10:D10"/>
    <mergeCell ref="F8:H8"/>
    <mergeCell ref="F9:H9"/>
    <mergeCell ref="A8:D8"/>
    <mergeCell ref="F10:H10"/>
    <mergeCell ref="I3:J3"/>
    <mergeCell ref="C42:D43"/>
    <mergeCell ref="A36:F36"/>
    <mergeCell ref="R14:W14"/>
    <mergeCell ref="I9:N9"/>
    <mergeCell ref="I10:N10"/>
    <mergeCell ref="I14:I15"/>
    <mergeCell ref="A11:E11"/>
    <mergeCell ref="F11:H11"/>
    <mergeCell ref="B13:M13"/>
    <mergeCell ref="I8:N8"/>
    <mergeCell ref="N13:W13"/>
    <mergeCell ref="C44:D44"/>
    <mergeCell ref="A46:B46"/>
    <mergeCell ref="B14:B16"/>
    <mergeCell ref="C14:C16"/>
    <mergeCell ref="D14:D16"/>
    <mergeCell ref="A29:G29"/>
    <mergeCell ref="A14:A15"/>
    <mergeCell ref="E14:E16"/>
    <mergeCell ref="F14:F16"/>
    <mergeCell ref="G14:G16"/>
    <mergeCell ref="C40:D41"/>
    <mergeCell ref="G33:H33"/>
    <mergeCell ref="G37:H37"/>
    <mergeCell ref="A17:A28"/>
    <mergeCell ref="F46:G46"/>
    <mergeCell ref="A39:B43"/>
    <mergeCell ref="H59:H60"/>
    <mergeCell ref="A54:E55"/>
    <mergeCell ref="F54:G55"/>
    <mergeCell ref="A57:G57"/>
    <mergeCell ref="A49:B49"/>
    <mergeCell ref="C49:D49"/>
    <mergeCell ref="C48:D48"/>
    <mergeCell ref="C50:K50"/>
    <mergeCell ref="A50:B50"/>
    <mergeCell ref="A53:E53"/>
    <mergeCell ref="F48:G48"/>
    <mergeCell ref="F49:G49"/>
    <mergeCell ref="I62:K63"/>
    <mergeCell ref="A62:G63"/>
    <mergeCell ref="H62:H63"/>
    <mergeCell ref="A61:G61"/>
    <mergeCell ref="A59:G60"/>
    <mergeCell ref="H49:I49"/>
    <mergeCell ref="H48:I48"/>
    <mergeCell ref="H42:I43"/>
    <mergeCell ref="H44:I44"/>
    <mergeCell ref="H45:I45"/>
    <mergeCell ref="J49:K49"/>
    <mergeCell ref="J42:K43"/>
    <mergeCell ref="J48:K48"/>
    <mergeCell ref="J46:K46"/>
    <mergeCell ref="I58:K58"/>
    <mergeCell ref="I59:K60"/>
    <mergeCell ref="I53:K53"/>
    <mergeCell ref="I54:K55"/>
    <mergeCell ref="H54:H55"/>
    <mergeCell ref="A52:E52"/>
    <mergeCell ref="F53:G53"/>
    <mergeCell ref="A58:G58"/>
    <mergeCell ref="C46:D46"/>
    <mergeCell ref="I61:K61"/>
    <mergeCell ref="AB12:AC14"/>
    <mergeCell ref="P14:Q14"/>
    <mergeCell ref="H14:H16"/>
    <mergeCell ref="J14:K14"/>
    <mergeCell ref="L14:M14"/>
    <mergeCell ref="N14:O14"/>
    <mergeCell ref="N32:O32"/>
    <mergeCell ref="N33:O33"/>
    <mergeCell ref="A48:B48"/>
    <mergeCell ref="I34:J34"/>
    <mergeCell ref="I32:J32"/>
    <mergeCell ref="I30:N30"/>
    <mergeCell ref="N34:O34"/>
    <mergeCell ref="E42:E43"/>
    <mergeCell ref="F42:G43"/>
    <mergeCell ref="F44:G44"/>
    <mergeCell ref="A44:B44"/>
    <mergeCell ref="F45:G45"/>
    <mergeCell ref="C47:D47"/>
    <mergeCell ref="A47:B47"/>
    <mergeCell ref="H46:I46"/>
    <mergeCell ref="A45:B45"/>
    <mergeCell ref="C45:D45"/>
    <mergeCell ref="A35:F35"/>
  </mergeCells>
  <phoneticPr fontId="19" type="noConversion"/>
  <dataValidations count="1">
    <dataValidation type="list" allowBlank="1" showInputMessage="1" showErrorMessage="1" sqref="H17:H28">
      <formula1>$Q$3:$Q$4</formula1>
    </dataValidation>
  </dataValidations>
  <pageMargins left="0.19685039370078741" right="0.19685039370078741" top="0.78740157480314965" bottom="0.78740157480314965" header="0.31496062992125984" footer="0.31496062992125984"/>
  <pageSetup paperSize="9" scale="51" orientation="landscape" r:id="rId1"/>
  <headerFooter alignWithMargins="0">
    <oddHeader xml:space="preserve">&amp;LIntegrovaný operační program
3.2 Služby v oblasti veřejného zdraví  &amp;RSoupiska faktur ke Zjednodušené žádosti o platbu
(příloha č.1)    
</oddHead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soupiska faktur</vt:lpstr>
    </vt:vector>
  </TitlesOfParts>
  <Company>Ministerstvo zdravotnictví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zivcovap</dc:creator>
  <cp:lastModifiedBy>62347</cp:lastModifiedBy>
  <cp:lastPrinted>2012-03-01T13:23:16Z</cp:lastPrinted>
  <dcterms:created xsi:type="dcterms:W3CDTF">2008-01-24T12:22:33Z</dcterms:created>
  <dcterms:modified xsi:type="dcterms:W3CDTF">2014-10-20T06:43:27Z</dcterms:modified>
</cp:coreProperties>
</file>