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9" i="1"/>
  <c r="C16"/>
  <c r="D16" s="1"/>
  <c r="C15"/>
  <c r="D15" s="1"/>
  <c r="C19"/>
  <c r="D19" s="1"/>
  <c r="C25"/>
  <c r="D25" s="1"/>
  <c r="C22"/>
  <c r="C21"/>
  <c r="D21" s="1"/>
  <c r="C20"/>
  <c r="D20" s="1"/>
  <c r="C18"/>
  <c r="C17"/>
  <c r="C11"/>
  <c r="D11" s="1"/>
  <c r="C10"/>
  <c r="D9"/>
  <c r="C8"/>
  <c r="D8" s="1"/>
  <c r="C7"/>
  <c r="C6"/>
  <c r="D6"/>
  <c r="D7"/>
  <c r="D10"/>
  <c r="D12"/>
  <c r="D14"/>
  <c r="D17"/>
  <c r="D18"/>
  <c r="D22"/>
  <c r="D23"/>
  <c r="D24"/>
  <c r="D26"/>
  <c r="D27"/>
  <c r="D28"/>
  <c r="D29"/>
  <c r="D30"/>
  <c r="D31"/>
  <c r="D32"/>
  <c r="D33"/>
  <c r="B34"/>
  <c r="D13" l="1"/>
  <c r="D34"/>
</calcChain>
</file>

<file path=xl/sharedStrings.xml><?xml version="1.0" encoding="utf-8"?>
<sst xmlns="http://schemas.openxmlformats.org/spreadsheetml/2006/main" count="60" uniqueCount="44">
  <si>
    <t>Test zůstatku na účtu 311</t>
  </si>
  <si>
    <t>FNOL 2016</t>
  </si>
  <si>
    <t>podklady k testování viz podklady dodané v el. podobě - bod č. 63</t>
  </si>
  <si>
    <t>analytika</t>
  </si>
  <si>
    <t>dle HK</t>
  </si>
  <si>
    <t>31101111</t>
  </si>
  <si>
    <t>31101120</t>
  </si>
  <si>
    <t>31103010</t>
  </si>
  <si>
    <t>31103020</t>
  </si>
  <si>
    <t>31104000</t>
  </si>
  <si>
    <t>31104001</t>
  </si>
  <si>
    <t>31104003</t>
  </si>
  <si>
    <t>31104004</t>
  </si>
  <si>
    <t>31104005</t>
  </si>
  <si>
    <t>31104006</t>
  </si>
  <si>
    <t>31104008</t>
  </si>
  <si>
    <t>31104009</t>
  </si>
  <si>
    <t>31104011</t>
  </si>
  <si>
    <t>31105006</t>
  </si>
  <si>
    <t>31105008</t>
  </si>
  <si>
    <t>31105010</t>
  </si>
  <si>
    <t>31105011</t>
  </si>
  <si>
    <t>31105024</t>
  </si>
  <si>
    <t>31105025</t>
  </si>
  <si>
    <t>31105026</t>
  </si>
  <si>
    <t>31105027</t>
  </si>
  <si>
    <t>31105040</t>
  </si>
  <si>
    <t>31105041</t>
  </si>
  <si>
    <t>31105050</t>
  </si>
  <si>
    <t>31107052</t>
  </si>
  <si>
    <t>31195000</t>
  </si>
  <si>
    <t>celkem</t>
  </si>
  <si>
    <t>dle sestav</t>
  </si>
  <si>
    <t>rozdíl</t>
  </si>
  <si>
    <t>V Olomouci 4.4.2017</t>
  </si>
  <si>
    <t>Kristýna Hrušková</t>
  </si>
  <si>
    <t>viz pdf "1Účet 311"</t>
  </si>
  <si>
    <t>viz pdf "1Účet 31102 až 31103010"</t>
  </si>
  <si>
    <t>viz pdf "1Účet 31195"</t>
  </si>
  <si>
    <t>viz pdf "1Účet 31102 až 31103010" a "1Účet 31103010 až 31104008"</t>
  </si>
  <si>
    <t>viz pdf "1Účet 31103010 až 31104008"</t>
  </si>
  <si>
    <t>viz pdf "1Účet 31104009 až 31105024"</t>
  </si>
  <si>
    <t>viz pdf "1Účet 31105025"</t>
  </si>
  <si>
    <t>viz pdf "1Účet 31105026-31105050,31107052"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</si>
</sst>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/>
    </xf>
    <xf numFmtId="4" fontId="0" fillId="2" borderId="0" xfId="0" applyNumberFormat="1" applyFill="1"/>
    <xf numFmtId="0" fontId="4" fillId="2" borderId="0" xfId="0" applyFont="1" applyFill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pane ySplit="5" topLeftCell="A6" activePane="bottomLeft" state="frozen"/>
      <selection pane="bottomLeft" activeCell="L23" sqref="L23"/>
    </sheetView>
  </sheetViews>
  <sheetFormatPr defaultRowHeight="14.4"/>
  <cols>
    <col min="2" max="2" width="13.5546875" style="3" bestFit="1" customWidth="1"/>
    <col min="3" max="3" width="13.5546875" style="4" bestFit="1" customWidth="1"/>
    <col min="4" max="4" width="13.5546875" bestFit="1" customWidth="1"/>
    <col min="5" max="5" width="17.6640625" style="9" bestFit="1" customWidth="1"/>
  </cols>
  <sheetData>
    <row r="1" spans="1:5" ht="18">
      <c r="A1" s="1" t="s">
        <v>0</v>
      </c>
    </row>
    <row r="2" spans="1:5" ht="18">
      <c r="A2" s="1" t="s">
        <v>1</v>
      </c>
    </row>
    <row r="3" spans="1:5">
      <c r="A3" t="s">
        <v>2</v>
      </c>
    </row>
    <row r="5" spans="1:5" s="2" customFormat="1">
      <c r="A5" s="2" t="s">
        <v>3</v>
      </c>
      <c r="B5" s="6" t="s">
        <v>4</v>
      </c>
      <c r="C5" s="5" t="s">
        <v>32</v>
      </c>
      <c r="D5" s="2" t="s">
        <v>33</v>
      </c>
      <c r="E5" s="10"/>
    </row>
    <row r="6" spans="1:5">
      <c r="A6" s="3" t="s">
        <v>5</v>
      </c>
      <c r="B6" s="7">
        <v>190835521.53</v>
      </c>
      <c r="C6" s="4">
        <f>4290804.96+186544716.57</f>
        <v>190835521.53</v>
      </c>
      <c r="D6" s="4">
        <f>B6-C6</f>
        <v>0</v>
      </c>
      <c r="E6" s="9" t="s">
        <v>36</v>
      </c>
    </row>
    <row r="7" spans="1:5">
      <c r="A7" s="3" t="s">
        <v>6</v>
      </c>
      <c r="B7" s="7">
        <v>292483077.82999998</v>
      </c>
      <c r="C7" s="4">
        <f>4953075.83+244736633+42793369</f>
        <v>292483077.83000004</v>
      </c>
      <c r="D7" s="4">
        <f t="shared" ref="D7:D33" si="0">B7-C7</f>
        <v>0</v>
      </c>
      <c r="E7" s="9" t="s">
        <v>36</v>
      </c>
    </row>
    <row r="8" spans="1:5">
      <c r="A8" s="3">
        <v>31102111</v>
      </c>
      <c r="B8" s="7">
        <v>16124294.689999999</v>
      </c>
      <c r="C8" s="4">
        <f>15259033.17+135000+730261.52</f>
        <v>16124294.689999999</v>
      </c>
      <c r="D8" s="4">
        <f t="shared" si="0"/>
        <v>0</v>
      </c>
      <c r="E8" s="9" t="s">
        <v>37</v>
      </c>
    </row>
    <row r="9" spans="1:5">
      <c r="A9" s="3">
        <v>31102120</v>
      </c>
      <c r="B9" s="7">
        <v>20991244.170000002</v>
      </c>
      <c r="C9" s="4">
        <f>20807821.11+59094.99+151748.51-12096-15324.44</f>
        <v>20991244.169999998</v>
      </c>
      <c r="D9" s="4">
        <f t="shared" si="0"/>
        <v>0</v>
      </c>
      <c r="E9" s="9" t="s">
        <v>37</v>
      </c>
    </row>
    <row r="10" spans="1:5">
      <c r="A10" s="3" t="s">
        <v>7</v>
      </c>
      <c r="B10" s="7">
        <v>1180456.01</v>
      </c>
      <c r="C10" s="4">
        <f>33500+26400+140+154541.1+111510+854364.91</f>
        <v>1180456.01</v>
      </c>
      <c r="D10" s="4">
        <f t="shared" si="0"/>
        <v>0</v>
      </c>
      <c r="E10" s="9" t="s">
        <v>39</v>
      </c>
    </row>
    <row r="11" spans="1:5">
      <c r="A11" s="3" t="s">
        <v>8</v>
      </c>
      <c r="B11" s="7">
        <v>1380874.61</v>
      </c>
      <c r="C11" s="4">
        <f>1380874.61</f>
        <v>1380874.61</v>
      </c>
      <c r="D11" s="4">
        <f t="shared" si="0"/>
        <v>0</v>
      </c>
      <c r="E11" s="9" t="s">
        <v>40</v>
      </c>
    </row>
    <row r="12" spans="1:5">
      <c r="A12" s="3" t="s">
        <v>9</v>
      </c>
      <c r="B12" s="7">
        <v>0</v>
      </c>
      <c r="C12" s="4">
        <v>0</v>
      </c>
      <c r="D12" s="4">
        <f t="shared" si="0"/>
        <v>0</v>
      </c>
    </row>
    <row r="13" spans="1:5" s="18" customFormat="1">
      <c r="A13" s="14" t="s">
        <v>10</v>
      </c>
      <c r="B13" s="15">
        <v>249210.54</v>
      </c>
      <c r="C13" s="16"/>
      <c r="D13" s="16">
        <f>B13-C15</f>
        <v>142173.04</v>
      </c>
      <c r="E13" s="17"/>
    </row>
    <row r="14" spans="1:5" s="18" customFormat="1">
      <c r="A14" s="14" t="s">
        <v>11</v>
      </c>
      <c r="B14" s="15">
        <v>1221764.8500000001</v>
      </c>
      <c r="C14" s="16"/>
      <c r="D14" s="16">
        <f t="shared" si="0"/>
        <v>1221764.8500000001</v>
      </c>
      <c r="E14" s="17"/>
    </row>
    <row r="15" spans="1:5">
      <c r="A15" s="3" t="s">
        <v>12</v>
      </c>
      <c r="B15" s="7">
        <v>107037.5</v>
      </c>
      <c r="C15" s="4">
        <f>111447.47-4409.97</f>
        <v>107037.5</v>
      </c>
      <c r="D15" s="4">
        <f>B15-C15</f>
        <v>0</v>
      </c>
      <c r="E15" s="9" t="s">
        <v>40</v>
      </c>
    </row>
    <row r="16" spans="1:5">
      <c r="A16" s="3" t="s">
        <v>13</v>
      </c>
      <c r="B16" s="7">
        <v>10664718.32</v>
      </c>
      <c r="C16" s="4">
        <f>10863778.32-199060</f>
        <v>10664718.32</v>
      </c>
      <c r="D16" s="4">
        <f t="shared" si="0"/>
        <v>0</v>
      </c>
      <c r="E16" s="9" t="s">
        <v>40</v>
      </c>
    </row>
    <row r="17" spans="1:5">
      <c r="A17" s="3" t="s">
        <v>14</v>
      </c>
      <c r="B17" s="7">
        <v>4050035.61</v>
      </c>
      <c r="C17" s="4">
        <f>4050035.61</f>
        <v>4050035.61</v>
      </c>
      <c r="D17" s="4">
        <f t="shared" si="0"/>
        <v>0</v>
      </c>
      <c r="E17" s="9" t="s">
        <v>40</v>
      </c>
    </row>
    <row r="18" spans="1:5">
      <c r="A18" s="3" t="s">
        <v>15</v>
      </c>
      <c r="B18" s="7">
        <v>469.8</v>
      </c>
      <c r="C18" s="4">
        <f>469.8</f>
        <v>469.8</v>
      </c>
      <c r="D18" s="4">
        <f t="shared" si="0"/>
        <v>0</v>
      </c>
      <c r="E18" s="9" t="s">
        <v>40</v>
      </c>
    </row>
    <row r="19" spans="1:5">
      <c r="A19" s="3" t="s">
        <v>16</v>
      </c>
      <c r="B19" s="7">
        <v>322545.90999999997</v>
      </c>
      <c r="C19" s="4">
        <f>323723.6-1177.69</f>
        <v>322545.90999999997</v>
      </c>
      <c r="D19" s="4">
        <f t="shared" si="0"/>
        <v>0</v>
      </c>
      <c r="E19" s="9" t="s">
        <v>41</v>
      </c>
    </row>
    <row r="20" spans="1:5">
      <c r="A20" s="3" t="s">
        <v>17</v>
      </c>
      <c r="B20" s="7">
        <v>49344.74</v>
      </c>
      <c r="C20" s="4">
        <f>49344.74</f>
        <v>49344.74</v>
      </c>
      <c r="D20" s="4">
        <f t="shared" si="0"/>
        <v>0</v>
      </c>
      <c r="E20" s="9" t="s">
        <v>41</v>
      </c>
    </row>
    <row r="21" spans="1:5">
      <c r="A21" s="3" t="s">
        <v>18</v>
      </c>
      <c r="B21" s="7">
        <v>1839336</v>
      </c>
      <c r="C21" s="4">
        <f>1839336</f>
        <v>1839336</v>
      </c>
      <c r="D21" s="4">
        <f t="shared" si="0"/>
        <v>0</v>
      </c>
      <c r="E21" s="9" t="s">
        <v>41</v>
      </c>
    </row>
    <row r="22" spans="1:5">
      <c r="A22" s="3" t="s">
        <v>19</v>
      </c>
      <c r="B22" s="7">
        <v>1924032</v>
      </c>
      <c r="C22" s="4">
        <f>1924032</f>
        <v>1924032</v>
      </c>
      <c r="D22" s="4">
        <f t="shared" si="0"/>
        <v>0</v>
      </c>
      <c r="E22" s="9" t="s">
        <v>41</v>
      </c>
    </row>
    <row r="23" spans="1:5">
      <c r="A23" s="3" t="s">
        <v>20</v>
      </c>
      <c r="B23" s="7">
        <v>0</v>
      </c>
      <c r="C23" s="4">
        <v>0</v>
      </c>
      <c r="D23" s="4">
        <f t="shared" si="0"/>
        <v>0</v>
      </c>
    </row>
    <row r="24" spans="1:5">
      <c r="A24" s="3" t="s">
        <v>21</v>
      </c>
      <c r="B24" s="7">
        <v>2160.8000000000002</v>
      </c>
      <c r="C24" s="4">
        <v>2160.8000000000002</v>
      </c>
      <c r="D24" s="4">
        <f t="shared" si="0"/>
        <v>0</v>
      </c>
      <c r="E24" s="9" t="s">
        <v>41</v>
      </c>
    </row>
    <row r="25" spans="1:5">
      <c r="A25" s="3" t="s">
        <v>22</v>
      </c>
      <c r="B25" s="7">
        <v>193936</v>
      </c>
      <c r="C25" s="4">
        <f>193990-54</f>
        <v>193936</v>
      </c>
      <c r="D25" s="4">
        <f t="shared" si="0"/>
        <v>0</v>
      </c>
      <c r="E25" s="9" t="s">
        <v>41</v>
      </c>
    </row>
    <row r="26" spans="1:5">
      <c r="A26" s="3" t="s">
        <v>23</v>
      </c>
      <c r="B26" s="7">
        <v>860806</v>
      </c>
      <c r="C26" s="4">
        <v>860806</v>
      </c>
      <c r="D26" s="4">
        <f t="shared" si="0"/>
        <v>0</v>
      </c>
      <c r="E26" s="9" t="s">
        <v>42</v>
      </c>
    </row>
    <row r="27" spans="1:5">
      <c r="A27" s="3" t="s">
        <v>24</v>
      </c>
      <c r="B27" s="7">
        <v>36942</v>
      </c>
      <c r="C27" s="4">
        <v>36942</v>
      </c>
      <c r="D27" s="4">
        <f t="shared" si="0"/>
        <v>0</v>
      </c>
      <c r="E27" s="9" t="s">
        <v>43</v>
      </c>
    </row>
    <row r="28" spans="1:5">
      <c r="A28" s="3" t="s">
        <v>25</v>
      </c>
      <c r="B28" s="7">
        <v>67158</v>
      </c>
      <c r="C28" s="4">
        <v>67158</v>
      </c>
      <c r="D28" s="4">
        <f t="shared" si="0"/>
        <v>0</v>
      </c>
      <c r="E28" s="9" t="s">
        <v>43</v>
      </c>
    </row>
    <row r="29" spans="1:5">
      <c r="A29" s="3" t="s">
        <v>26</v>
      </c>
      <c r="B29" s="7">
        <v>52978</v>
      </c>
      <c r="C29" s="4">
        <v>52978</v>
      </c>
      <c r="D29" s="4">
        <f t="shared" si="0"/>
        <v>0</v>
      </c>
      <c r="E29" s="9" t="s">
        <v>43</v>
      </c>
    </row>
    <row r="30" spans="1:5">
      <c r="A30" s="3" t="s">
        <v>27</v>
      </c>
      <c r="B30" s="7">
        <v>8216</v>
      </c>
      <c r="C30" s="4">
        <v>8216</v>
      </c>
      <c r="D30" s="4">
        <f t="shared" si="0"/>
        <v>0</v>
      </c>
      <c r="E30" s="9" t="s">
        <v>43</v>
      </c>
    </row>
    <row r="31" spans="1:5">
      <c r="A31" s="3" t="s">
        <v>28</v>
      </c>
      <c r="B31" s="7">
        <v>1215055.98</v>
      </c>
      <c r="C31" s="4">
        <v>1215055.98</v>
      </c>
      <c r="D31" s="4">
        <f t="shared" si="0"/>
        <v>0</v>
      </c>
      <c r="E31" s="9" t="s">
        <v>43</v>
      </c>
    </row>
    <row r="32" spans="1:5">
      <c r="A32" s="3" t="s">
        <v>29</v>
      </c>
      <c r="B32" s="7">
        <v>58177</v>
      </c>
      <c r="C32" s="4">
        <v>58177</v>
      </c>
      <c r="D32" s="4">
        <f t="shared" si="0"/>
        <v>0</v>
      </c>
      <c r="E32" s="9" t="s">
        <v>43</v>
      </c>
    </row>
    <row r="33" spans="1:5">
      <c r="A33" s="11" t="s">
        <v>30</v>
      </c>
      <c r="B33" s="12">
        <v>3226083.84</v>
      </c>
      <c r="C33" s="13">
        <v>3226083.84</v>
      </c>
      <c r="D33" s="13">
        <f t="shared" si="0"/>
        <v>0</v>
      </c>
      <c r="E33" s="9" t="s">
        <v>38</v>
      </c>
    </row>
    <row r="34" spans="1:5" s="2" customFormat="1">
      <c r="A34" s="2" t="s">
        <v>31</v>
      </c>
      <c r="B34" s="8">
        <f>SUM(B6:B33)</f>
        <v>549145477.73000002</v>
      </c>
      <c r="C34" s="5"/>
      <c r="D34" s="5">
        <f>SUM(D6:D33)</f>
        <v>1363937.8900000001</v>
      </c>
      <c r="E34" s="10"/>
    </row>
    <row r="36" spans="1:5">
      <c r="A36" s="3" t="s">
        <v>34</v>
      </c>
    </row>
    <row r="37" spans="1:5">
      <c r="A37" s="3" t="s">
        <v>35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2017-04-04T13:25:33Z</dcterms:modified>
</cp:coreProperties>
</file>