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565" yWindow="675" windowWidth="8070" windowHeight="11040"/>
  </bookViews>
  <sheets>
    <sheet name="přehled čerpání" sheetId="1" r:id="rId1"/>
    <sheet name="zbývá k čerpání" sheetId="2" r:id="rId2"/>
    <sheet name="přehled proplácení" sheetId="3" r:id="rId3"/>
  </sheets>
  <calcPr calcId="125725"/>
</workbook>
</file>

<file path=xl/calcChain.xml><?xml version="1.0" encoding="utf-8"?>
<calcChain xmlns="http://schemas.openxmlformats.org/spreadsheetml/2006/main">
  <c r="F69" i="1"/>
  <c r="J68"/>
  <c r="I68"/>
  <c r="J67"/>
  <c r="I67"/>
  <c r="J66"/>
  <c r="I66"/>
  <c r="J65"/>
  <c r="I65"/>
  <c r="J64"/>
  <c r="I64"/>
  <c r="J63"/>
  <c r="I63"/>
  <c r="J62"/>
  <c r="I62"/>
  <c r="J61"/>
  <c r="I61"/>
  <c r="I69" l="1"/>
  <c r="J69"/>
  <c r="C11" i="2"/>
  <c r="C67"/>
  <c r="C68"/>
  <c r="C69"/>
  <c r="C70"/>
  <c r="C71"/>
  <c r="C72"/>
  <c r="B5"/>
  <c r="C5" s="1"/>
  <c r="C8" s="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10"/>
  <c r="J60" i="1"/>
  <c r="I60"/>
  <c r="J59"/>
  <c r="I59"/>
  <c r="J58"/>
  <c r="I58"/>
  <c r="J57"/>
  <c r="I57"/>
  <c r="J56"/>
  <c r="I56"/>
  <c r="J55"/>
  <c r="I55"/>
  <c r="J54"/>
  <c r="I54"/>
  <c r="J53"/>
  <c r="I53"/>
  <c r="J44"/>
  <c r="I44"/>
  <c r="J43"/>
  <c r="I43"/>
  <c r="J48"/>
  <c r="I48"/>
  <c r="J52"/>
  <c r="I52"/>
  <c r="J51"/>
  <c r="I51"/>
  <c r="J50"/>
  <c r="I50"/>
  <c r="J49"/>
  <c r="I49"/>
  <c r="J47"/>
  <c r="I47"/>
  <c r="J46"/>
  <c r="I46"/>
  <c r="J45"/>
  <c r="I45"/>
  <c r="J42"/>
  <c r="I42"/>
  <c r="J41"/>
  <c r="I41"/>
  <c r="J40"/>
  <c r="I40"/>
  <c r="J39"/>
  <c r="I39"/>
  <c r="J38"/>
  <c r="I38"/>
  <c r="J37"/>
  <c r="I37"/>
  <c r="J36"/>
  <c r="I36"/>
  <c r="B8" i="2" l="1"/>
  <c r="B73" s="1"/>
  <c r="C73"/>
  <c r="J35" i="1"/>
  <c r="I35"/>
  <c r="J34"/>
  <c r="I34"/>
  <c r="J33"/>
  <c r="I33"/>
  <c r="J32"/>
  <c r="I32"/>
  <c r="J31"/>
  <c r="I31"/>
  <c r="J30"/>
  <c r="I30"/>
  <c r="J29"/>
  <c r="I29"/>
  <c r="I28"/>
  <c r="J28"/>
  <c r="J27" l="1"/>
  <c r="I27"/>
  <c r="J26"/>
  <c r="I26"/>
  <c r="J25"/>
  <c r="I25"/>
  <c r="J24"/>
  <c r="I24"/>
  <c r="J23"/>
  <c r="I23"/>
  <c r="J22"/>
  <c r="I22"/>
  <c r="J21"/>
  <c r="I21"/>
  <c r="I20" l="1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J7"/>
  <c r="I7"/>
  <c r="I6"/>
  <c r="J6"/>
  <c r="J5"/>
  <c r="J4"/>
  <c r="I4"/>
  <c r="I5"/>
  <c r="E2" i="3"/>
  <c r="E12" s="1"/>
  <c r="C12"/>
</calcChain>
</file>

<file path=xl/sharedStrings.xml><?xml version="1.0" encoding="utf-8"?>
<sst xmlns="http://schemas.openxmlformats.org/spreadsheetml/2006/main" count="413" uniqueCount="211">
  <si>
    <t xml:space="preserve">Poznámka </t>
  </si>
  <si>
    <t>objednávka</t>
  </si>
  <si>
    <t>FP-2016-11-000289</t>
  </si>
  <si>
    <t>R.2016</t>
  </si>
  <si>
    <t>Agentura theBESTranslation, Praha</t>
  </si>
  <si>
    <t>Celkem vč. DPH</t>
  </si>
  <si>
    <t>Projekt SCIROCCO  NS 5104</t>
  </si>
  <si>
    <t>Datum úhrady</t>
  </si>
  <si>
    <t>FP-2016-10-001824</t>
  </si>
  <si>
    <t>NS</t>
  </si>
  <si>
    <t>Faktura č.</t>
  </si>
  <si>
    <t>Firma</t>
  </si>
  <si>
    <t>FLY UNITED Praha</t>
  </si>
  <si>
    <t>Smlouva (obj.)</t>
  </si>
  <si>
    <t>letenka Luxemburk 11.-13.2016 - Ing.Z.Gütter</t>
  </si>
  <si>
    <t xml:space="preserve">překlad odborného textu </t>
  </si>
  <si>
    <t>Datum</t>
  </si>
  <si>
    <t>EUR</t>
  </si>
  <si>
    <t>CZK</t>
  </si>
  <si>
    <t>Celkový grant</t>
  </si>
  <si>
    <t>Předfinancování</t>
  </si>
  <si>
    <t>Zbývá proplatit</t>
  </si>
  <si>
    <t>Popis</t>
  </si>
  <si>
    <t>přímé náklady</t>
  </si>
  <si>
    <t>nepřímé náklady</t>
  </si>
  <si>
    <t>Suma</t>
  </si>
  <si>
    <t>orientační kurz pro přepočet na CZK</t>
  </si>
  <si>
    <t>Suma v CZK</t>
  </si>
  <si>
    <t>Flight ticket to Luxemburg Mr. Gütter 11th-13th April 16</t>
  </si>
  <si>
    <t>Translantion Grant Agreement</t>
  </si>
  <si>
    <t>Zbývá k vyčerpání</t>
  </si>
  <si>
    <t>Celkový budget</t>
  </si>
  <si>
    <t>DPP - Ing. Gütter 2016_04</t>
  </si>
  <si>
    <t>Ing. Zdeněk Gütter, CSc.</t>
  </si>
  <si>
    <t>Personnel costs - Ing. Zdeněk Gütter 2016_04</t>
  </si>
  <si>
    <t>Travel costs - Ing. Zdeněk Gütter Lucemburk 2016_04</t>
  </si>
  <si>
    <t>Zahajovací meeting Lucemburk 11.-13.4.2016</t>
  </si>
  <si>
    <t>DPP - Ing. Gütter 2016_05</t>
  </si>
  <si>
    <t>FP-2016-10-002784</t>
  </si>
  <si>
    <t>letenka Brusel 22.6.2016 - Ing. Z. Gütter</t>
  </si>
  <si>
    <t xml:space="preserve"> </t>
  </si>
  <si>
    <t>mzda 4/2016</t>
  </si>
  <si>
    <t>mzda 5/2016</t>
  </si>
  <si>
    <t>cest.příkaz</t>
  </si>
  <si>
    <t>Celkem</t>
  </si>
  <si>
    <t>mzda 9.5.2016</t>
  </si>
  <si>
    <t>mzda 9.6.2016</t>
  </si>
  <si>
    <t>100%</t>
  </si>
  <si>
    <t>grant</t>
  </si>
  <si>
    <t>VZ</t>
  </si>
  <si>
    <t>mzda 11.7.2016</t>
  </si>
  <si>
    <t>B3 Meeting Brusel 22.6.2016</t>
  </si>
  <si>
    <t>mzda 6/2016</t>
  </si>
  <si>
    <t>DPP - Ing. Gütter 2016_06</t>
  </si>
  <si>
    <t>Mgr. Beata Brošová</t>
  </si>
  <si>
    <t>DPČ - Mgr. Brošová 2016_06</t>
  </si>
  <si>
    <t>DPP - MUDr. Doupal 2016_06</t>
  </si>
  <si>
    <t>MUDr. Vlastimil Doupal</t>
  </si>
  <si>
    <t>Ing. Lukáš Roubík</t>
  </si>
  <si>
    <t>DPP - Ing. Roubík 2016_06</t>
  </si>
  <si>
    <t>Mgr. Michal Štýbnar</t>
  </si>
  <si>
    <t>DPČ - Mgr. Štýbnar 2016_06</t>
  </si>
  <si>
    <t>prof. MUDr. Miloš Táborský, CSc.</t>
  </si>
  <si>
    <t>DPČ - prof. Táborský 2016_06</t>
  </si>
  <si>
    <t>soc. poj. 6/2016</t>
  </si>
  <si>
    <t>sociální pojištění</t>
  </si>
  <si>
    <t>soc. pojištění 2016_06</t>
  </si>
  <si>
    <t>zdrav. pojištění 2016_06</t>
  </si>
  <si>
    <t>zdrav. poj. 6/2016</t>
  </si>
  <si>
    <t>zdravotní pojištění</t>
  </si>
  <si>
    <t>RP USA Stanford</t>
  </si>
  <si>
    <t>RP Stanford Ing. Kula 14.-20.9.2016</t>
  </si>
  <si>
    <t>Ing. David Kula - Stanford University</t>
  </si>
  <si>
    <t>Mgr. Michal Štýbnar - Stanford University</t>
  </si>
  <si>
    <t>Personnel costs - Ing. Zdeněk Gütter 2016_05</t>
  </si>
  <si>
    <t>Personnel costs - Ing. Zdeněk Gütter 2016_06</t>
  </si>
  <si>
    <t>Personnel costs - Mgr. Beata Brošová 2016_06</t>
  </si>
  <si>
    <t>Personnel costs - MUDr. Vlastimil Doupal 2016_06</t>
  </si>
  <si>
    <t>Personnel costs - Ing. Lukáš Roubík 2016_06</t>
  </si>
  <si>
    <t>Personnel costs - Ing. Michal Šýbnar 2016_06</t>
  </si>
  <si>
    <t>Personnel costs - prof. Miloš Táborský 2016_06</t>
  </si>
  <si>
    <t>Travel costs - Ing. Zdeněk Gütter Brusel 2016_06</t>
  </si>
  <si>
    <t>Flight ticket to Brusel Mr. Gütter 22th June 2016</t>
  </si>
  <si>
    <t>Social Insurance 2016_06</t>
  </si>
  <si>
    <t>Health Insurance 2016_06</t>
  </si>
  <si>
    <t>Registration Fee_Stanford University 2016_09</t>
  </si>
  <si>
    <t>BV201601BU135(8)</t>
  </si>
  <si>
    <t>BV201601BU135(9)</t>
  </si>
  <si>
    <t xml:space="preserve"> účet</t>
  </si>
  <si>
    <t>název účtu</t>
  </si>
  <si>
    <t>ost.služby-provozní</t>
  </si>
  <si>
    <t>cest.zahr.-mzdy</t>
  </si>
  <si>
    <t>cest.zahr.-OUC</t>
  </si>
  <si>
    <t>OON - dohody</t>
  </si>
  <si>
    <t>cest.zahr. - OUC</t>
  </si>
  <si>
    <t>soc.poj.organizace</t>
  </si>
  <si>
    <t>zdrav.poj.-organizace</t>
  </si>
  <si>
    <t>mzda 7/2016</t>
  </si>
  <si>
    <t>soc. poj. 7/2016</t>
  </si>
  <si>
    <t>zdrav. poj. 7/2016</t>
  </si>
  <si>
    <t>mzda 10.8.2016</t>
  </si>
  <si>
    <t>DPP - Ing. Gütter 2016_07</t>
  </si>
  <si>
    <t>DPČ - Mgr. Brošová 2016_07</t>
  </si>
  <si>
    <t>DPP - MUDr. Doupal 2016_07</t>
  </si>
  <si>
    <t>DPČ - Mgr. Štýbnar 2016_07</t>
  </si>
  <si>
    <t>DPČ - prof. Táborský 2016_07</t>
  </si>
  <si>
    <t>soc. pojištění 2016_07</t>
  </si>
  <si>
    <t>zdrav. pojištění 2016_07</t>
  </si>
  <si>
    <t>letenka San Franciso září2016 - Štýbnar, Kula</t>
  </si>
  <si>
    <t>školení, kongres. popl.</t>
  </si>
  <si>
    <t>Personnel costs - Ing. Zdeněk Gütter 2016_07</t>
  </si>
  <si>
    <t>Personnel costs - Mgr. Beata Brošová 2016_07</t>
  </si>
  <si>
    <t>Personnel costs - MUDr. Vlastimil Doupal 2016_07</t>
  </si>
  <si>
    <t>Personnel costs - Ing. Michal Šýbnar 2016_07</t>
  </si>
  <si>
    <t>Personnel costs - prof. Miloš Táborský 2016_07</t>
  </si>
  <si>
    <t>Social Insurance 2016_07</t>
  </si>
  <si>
    <t>Health Insurance 2016_07</t>
  </si>
  <si>
    <t>Flight ticket to San Francisco Mr. Kula, Štýbnar Sept. 16</t>
  </si>
  <si>
    <t>DPP - Ing. Gütter 2016_08</t>
  </si>
  <si>
    <t>DPČ - Mgr. Brošová 2016_08</t>
  </si>
  <si>
    <t>DPP - MUDr. Doupal 2016_08</t>
  </si>
  <si>
    <t>DPČ - Mgr. Štýbnar 2016_08</t>
  </si>
  <si>
    <t>DPČ - prof. Táborský 2016_08</t>
  </si>
  <si>
    <t>soc. pojištění 2016_08</t>
  </si>
  <si>
    <t>zdrav. pojištění 2016_08</t>
  </si>
  <si>
    <t>Personnel costs - Ing. Zdeněk Gütter 2016_08</t>
  </si>
  <si>
    <t>Personnel costs - Mgr. Beata Brošová 2016_08</t>
  </si>
  <si>
    <t>Personnel costs - MUDr. Vlastimil Doupal 2016_08</t>
  </si>
  <si>
    <t>Personnel costs - Ing. Michal Šýbnar 2016_08</t>
  </si>
  <si>
    <t>Personnel costs - prof. Miloš Táborský 2016_08</t>
  </si>
  <si>
    <t>Social Insurance 2016_08</t>
  </si>
  <si>
    <t>Health Insurance 2016_08</t>
  </si>
  <si>
    <t>mzda 8.9.2016</t>
  </si>
  <si>
    <t>mzda 8/2016</t>
  </si>
  <si>
    <t>soc. poj. 8/2016</t>
  </si>
  <si>
    <t>zdrav. poj. 8/2016</t>
  </si>
  <si>
    <t>mzda 9/2016</t>
  </si>
  <si>
    <t>soc. poj. 9/2016</t>
  </si>
  <si>
    <t>zdrav. poj. 9/2016</t>
  </si>
  <si>
    <t>DPP - Ing. Gütter 2016_09</t>
  </si>
  <si>
    <t>DPČ - Mgr. Brošová 2016_09</t>
  </si>
  <si>
    <t>DPP - MUDr. Doupal 2016_09</t>
  </si>
  <si>
    <t>DPČ - Mgr. Štýbnar 2016_09</t>
  </si>
  <si>
    <t>DPČ - prof. Táborský 2016_09</t>
  </si>
  <si>
    <t>soc. pojištění 2016_09</t>
  </si>
  <si>
    <t>zdrav. pojištění 2016_09</t>
  </si>
  <si>
    <t>mzda 7.10.2016</t>
  </si>
  <si>
    <t>mzda 10/2016</t>
  </si>
  <si>
    <t>soc. poj. 10/2016</t>
  </si>
  <si>
    <t>zdrav. poj. 10/2016</t>
  </si>
  <si>
    <t>mzda 9.11.2016</t>
  </si>
  <si>
    <t>DPP - Ing. Gütter 2016_10</t>
  </si>
  <si>
    <t>DPČ - Mgr. Brošová 2016_10</t>
  </si>
  <si>
    <t>DPP - MUDr. Doupal 2016_10</t>
  </si>
  <si>
    <t>DPČ - Mgr. Štýbnar 2016_10</t>
  </si>
  <si>
    <t>DPČ - prof. Táborský 2016_10</t>
  </si>
  <si>
    <t>soc. pojištění 2016_10</t>
  </si>
  <si>
    <t>zdrav. pojištění 2016_10</t>
  </si>
  <si>
    <t>Mgr. Marcela Janečková</t>
  </si>
  <si>
    <t>DPP - Mgr. Janečková 2016_10</t>
  </si>
  <si>
    <t>Conference Medicine Stanford 14.-20.9.2016</t>
  </si>
  <si>
    <t>mzda 11/2016</t>
  </si>
  <si>
    <t>soc. poj. 11/2016</t>
  </si>
  <si>
    <t>zdrav. poj. 11/2016</t>
  </si>
  <si>
    <t>mzda 8.12.2016</t>
  </si>
  <si>
    <t>DPP - Ing. Gütter 2016_11</t>
  </si>
  <si>
    <t>DPČ - Mgr. Brošová 2016_11</t>
  </si>
  <si>
    <t>DPP - MUDr. Doupal 2016_11</t>
  </si>
  <si>
    <t>DPP - Ing. Navrátil Ph.D. 2016_11</t>
  </si>
  <si>
    <t>DPČ - Mgr. Štýbnar 2016_11</t>
  </si>
  <si>
    <t>DPČ - prof. Táborský 2016_11</t>
  </si>
  <si>
    <t>soc. pojištění 2016_11</t>
  </si>
  <si>
    <t>zdrav. pojištění 2016_11</t>
  </si>
  <si>
    <t>Ing. Jiří Navrátil Ph.D.</t>
  </si>
  <si>
    <t>Personnel costs - Ing. Zdeněk Gütter 2016_09</t>
  </si>
  <si>
    <t>Personnel costs - Mgr. Beata Brošová 2016_09</t>
  </si>
  <si>
    <t>Personnel costs - MUDr. Vlastimil Doupal 2016_09</t>
  </si>
  <si>
    <t>Personnel costs - Ing. Michal Šýbnar 2016_09</t>
  </si>
  <si>
    <t>Personnel costs - prof. Miloš Táborský 2016_09</t>
  </si>
  <si>
    <t>Social Insurance 2016_09</t>
  </si>
  <si>
    <t>Health Insurance 2016_09</t>
  </si>
  <si>
    <t>Travel costs - Mgr. Michal Štýbnar Stanford 2016_09</t>
  </si>
  <si>
    <t>Travel costs - Ing. David Kula Stanford 2016_09</t>
  </si>
  <si>
    <t>Personnel costs - Ing. Zdeněk Gütter 2016_10</t>
  </si>
  <si>
    <t>Personnel costs - Mgr. Beata Brošová 2016_10</t>
  </si>
  <si>
    <t>Personnel costs - MUDr. Vlastimil Doupal 2016_10</t>
  </si>
  <si>
    <t>Personnel costs - Ing. Michal Šýbnar 2016_10</t>
  </si>
  <si>
    <t>Personnel costs - prof. Miloš Táborský 2016_10</t>
  </si>
  <si>
    <t>Social Insurance 2016_10</t>
  </si>
  <si>
    <t>Health Insurance 2016_10</t>
  </si>
  <si>
    <t>Personnel costs - Mgr. Marcela Janečková 2016_10</t>
  </si>
  <si>
    <t>Personnel costs - Ing. Zdeněk Gütter 2016_11</t>
  </si>
  <si>
    <t>Personnel costs - Mgr. Beata Brošová 2016_11</t>
  </si>
  <si>
    <t>Personnel costs - MUDr. Vlastimil Doupal 2016_11</t>
  </si>
  <si>
    <t>Personnel costs - Ing. Michal Šýbnar 2016_11</t>
  </si>
  <si>
    <t>Personnel costs - prof. Miloš Táborský 2016_11</t>
  </si>
  <si>
    <t>Social Insurance 2016_11</t>
  </si>
  <si>
    <t>Health Insurance 2016_11</t>
  </si>
  <si>
    <t>Personnel costs - Ing. Jiří Navrátil Ph.D. 2016_11</t>
  </si>
  <si>
    <t>mzda 12/2016</t>
  </si>
  <si>
    <t>soc. poj. 12/2016</t>
  </si>
  <si>
    <t>zdrav. poj. 12/2016</t>
  </si>
  <si>
    <t>DPP - Ing. Gütter 2016_12</t>
  </si>
  <si>
    <t>DPČ - Mgr. Brošová 2016_12</t>
  </si>
  <si>
    <t>DPP - MUDr. Doupal 2016_12</t>
  </si>
  <si>
    <t>DPP - Ing. Navrátil Ph.D. 2016_12</t>
  </si>
  <si>
    <t>DPČ - Mgr. Štýbnar 2016_12</t>
  </si>
  <si>
    <t>DPČ - prof. Táborský 2016_12</t>
  </si>
  <si>
    <t>soc. pojištění 2016_12</t>
  </si>
  <si>
    <t>zdrav. pojištění 2016_12</t>
  </si>
  <si>
    <t>mzda 10.1.2017</t>
  </si>
</sst>
</file>

<file path=xl/styles.xml><?xml version="1.0" encoding="utf-8"?>
<styleSheet xmlns="http://schemas.openxmlformats.org/spreadsheetml/2006/main">
  <numFmts count="5">
    <numFmt numFmtId="164" formatCode="#,##0.00\ &quot;Kč&quot;"/>
    <numFmt numFmtId="165" formatCode="#,##0.00\ [$€-1]"/>
    <numFmt numFmtId="166" formatCode="_-* #,##0.00\ [$Kč-405]_-;\-* #,##0.00\ [$Kč-405]_-;_-* &quot;-&quot;??\ [$Kč-405]_-;_-@_-"/>
    <numFmt numFmtId="167" formatCode="_-* #,##0.00\ [$€-1]_-;\-* #,##0.00\ [$€-1]_-;_-* &quot;-&quot;??\ [$€-1]_-;_-@_-"/>
    <numFmt numFmtId="168" formatCode="#,##0.00_ ;\-#,##0.00\ "/>
  </numFmts>
  <fonts count="8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FF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2" xfId="0" applyFont="1" applyFill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164" fontId="1" fillId="2" borderId="5" xfId="0" applyNumberFormat="1" applyFont="1" applyFill="1" applyBorder="1" applyAlignment="1">
      <alignment horizontal="center"/>
    </xf>
    <xf numFmtId="14" fontId="0" fillId="0" borderId="1" xfId="0" applyNumberFormat="1" applyBorder="1"/>
    <xf numFmtId="14" fontId="0" fillId="0" borderId="3" xfId="0" applyNumberFormat="1" applyFont="1" applyBorder="1" applyAlignment="1">
      <alignment horizontal="right"/>
    </xf>
    <xf numFmtId="0" fontId="3" fillId="0" borderId="3" xfId="0" applyFont="1" applyBorder="1"/>
    <xf numFmtId="167" fontId="0" fillId="0" borderId="1" xfId="0" applyNumberFormat="1" applyBorder="1"/>
    <xf numFmtId="166" fontId="0" fillId="0" borderId="12" xfId="0" applyNumberFormat="1" applyBorder="1"/>
    <xf numFmtId="0" fontId="0" fillId="0" borderId="12" xfId="0" applyBorder="1"/>
    <xf numFmtId="0" fontId="0" fillId="0" borderId="0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/>
    <xf numFmtId="165" fontId="0" fillId="2" borderId="1" xfId="0" applyNumberFormat="1" applyFill="1" applyBorder="1"/>
    <xf numFmtId="166" fontId="0" fillId="2" borderId="12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165" fontId="0" fillId="2" borderId="14" xfId="0" applyNumberFormat="1" applyFill="1" applyBorder="1"/>
    <xf numFmtId="0" fontId="0" fillId="3" borderId="11" xfId="0" applyFill="1" applyBorder="1"/>
    <xf numFmtId="166" fontId="6" fillId="0" borderId="1" xfId="0" applyNumberFormat="1" applyFont="1" applyBorder="1"/>
    <xf numFmtId="165" fontId="2" fillId="2" borderId="9" xfId="0" applyNumberFormat="1" applyFont="1" applyFill="1" applyBorder="1"/>
    <xf numFmtId="165" fontId="5" fillId="2" borderId="9" xfId="0" applyNumberFormat="1" applyFont="1" applyFill="1" applyBorder="1"/>
    <xf numFmtId="9" fontId="5" fillId="2" borderId="1" xfId="1" applyFont="1" applyFill="1" applyBorder="1"/>
    <xf numFmtId="0" fontId="2" fillId="2" borderId="11" xfId="0" applyFont="1" applyFill="1" applyBorder="1"/>
    <xf numFmtId="165" fontId="6" fillId="2" borderId="1" xfId="0" applyNumberFormat="1" applyFont="1" applyFill="1" applyBorder="1"/>
    <xf numFmtId="168" fontId="6" fillId="2" borderId="1" xfId="0" applyNumberFormat="1" applyFont="1" applyFill="1" applyBorder="1"/>
    <xf numFmtId="166" fontId="5" fillId="2" borderId="1" xfId="0" applyNumberFormat="1" applyFont="1" applyFill="1" applyBorder="1"/>
    <xf numFmtId="0" fontId="2" fillId="2" borderId="13" xfId="0" applyFont="1" applyFill="1" applyBorder="1"/>
    <xf numFmtId="166" fontId="5" fillId="2" borderId="14" xfId="0" applyNumberFormat="1" applyFont="1" applyFill="1" applyBorder="1"/>
    <xf numFmtId="0" fontId="7" fillId="3" borderId="11" xfId="0" applyFont="1" applyFill="1" applyBorder="1"/>
    <xf numFmtId="0" fontId="6" fillId="3" borderId="11" xfId="0" applyFont="1" applyFill="1" applyBorder="1"/>
    <xf numFmtId="0" fontId="1" fillId="0" borderId="0" xfId="0" applyFont="1" applyFill="1" applyAlignment="1">
      <alignment horizontal="center"/>
    </xf>
    <xf numFmtId="0" fontId="2" fillId="4" borderId="0" xfId="0" applyFont="1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5" xfId="0" applyBorder="1"/>
    <xf numFmtId="164" fontId="0" fillId="5" borderId="3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4" fontId="0" fillId="6" borderId="3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64" fontId="0" fillId="7" borderId="3" xfId="0" applyNumberFormat="1" applyFill="1" applyBorder="1"/>
    <xf numFmtId="164" fontId="0" fillId="7" borderId="1" xfId="0" applyNumberFormat="1" applyFill="1" applyBorder="1"/>
    <xf numFmtId="164" fontId="0" fillId="7" borderId="15" xfId="0" applyNumberFormat="1" applyFill="1" applyBorder="1"/>
    <xf numFmtId="164" fontId="2" fillId="7" borderId="5" xfId="0" applyNumberFormat="1" applyFont="1" applyFill="1" applyBorder="1"/>
    <xf numFmtId="9" fontId="1" fillId="2" borderId="16" xfId="0" applyNumberFormat="1" applyFont="1" applyFill="1" applyBorder="1" applyAlignment="1">
      <alignment horizontal="center"/>
    </xf>
    <xf numFmtId="49" fontId="2" fillId="7" borderId="2" xfId="0" applyNumberFormat="1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9" fontId="2" fillId="6" borderId="1" xfId="0" applyNumberFormat="1" applyFont="1" applyFill="1" applyBorder="1" applyAlignment="1">
      <alignment horizontal="center"/>
    </xf>
    <xf numFmtId="0" fontId="2" fillId="4" borderId="5" xfId="0" applyFont="1" applyFill="1" applyBorder="1"/>
    <xf numFmtId="0" fontId="2" fillId="4" borderId="4" xfId="0" applyFont="1" applyFill="1" applyBorder="1"/>
    <xf numFmtId="14" fontId="0" fillId="0" borderId="15" xfId="0" applyNumberFormat="1" applyBorder="1" applyAlignment="1">
      <alignment horizontal="right"/>
    </xf>
    <xf numFmtId="0" fontId="3" fillId="0" borderId="17" xfId="0" applyFont="1" applyBorder="1"/>
    <xf numFmtId="0" fontId="3" fillId="0" borderId="3" xfId="0" applyFont="1" applyFill="1" applyBorder="1"/>
    <xf numFmtId="0" fontId="0" fillId="0" borderId="1" xfId="0" applyFill="1" applyBorder="1"/>
    <xf numFmtId="0" fontId="0" fillId="0" borderId="15" xfId="0" applyFill="1" applyBorder="1"/>
    <xf numFmtId="10" fontId="6" fillId="0" borderId="1" xfId="0" applyNumberFormat="1" applyFont="1" applyBorder="1"/>
    <xf numFmtId="10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ální" xfId="0" builtinId="0"/>
    <cellStyle name="procent" xfId="1" builtinId="5"/>
  </cellStyles>
  <dxfs count="0"/>
  <tableStyles count="0" defaultTableStyle="TableStyleMedium2" defaultPivotStyle="PivotStyleLight16"/>
  <colors>
    <mruColors>
      <color rgb="FFFC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abSelected="1" topLeftCell="A43" zoomScale="80" zoomScaleNormal="80" workbookViewId="0">
      <selection activeCell="I61" sqref="I61:I68"/>
    </sheetView>
  </sheetViews>
  <sheetFormatPr defaultRowHeight="15"/>
  <cols>
    <col min="1" max="1" width="16.42578125" customWidth="1"/>
    <col min="2" max="2" width="37" customWidth="1"/>
    <col min="3" max="3" width="17" customWidth="1"/>
    <col min="4" max="4" width="9.42578125" customWidth="1"/>
    <col min="5" max="5" width="20.5703125" customWidth="1"/>
    <col min="6" max="6" width="15.140625" style="2" customWidth="1"/>
    <col min="7" max="7" width="14.5703125" customWidth="1"/>
    <col min="8" max="8" width="6.42578125" style="4" customWidth="1"/>
    <col min="9" max="9" width="13.5703125" style="4" customWidth="1"/>
    <col min="10" max="10" width="13.42578125" style="4" customWidth="1"/>
    <col min="11" max="11" width="44.28515625" customWidth="1"/>
    <col min="12" max="12" width="10.7109375" bestFit="1" customWidth="1"/>
  </cols>
  <sheetData>
    <row r="1" spans="1:12" ht="15.75" thickBot="1">
      <c r="B1" s="8" t="s">
        <v>6</v>
      </c>
      <c r="C1" s="50"/>
      <c r="D1" s="50"/>
      <c r="E1" s="50"/>
      <c r="F1" s="49"/>
      <c r="G1" s="76"/>
      <c r="H1" s="76"/>
      <c r="I1" s="7"/>
      <c r="J1" s="7"/>
      <c r="K1" s="1"/>
    </row>
    <row r="2" spans="1:12" ht="15.75" thickBot="1">
      <c r="A2" s="6" t="s">
        <v>3</v>
      </c>
      <c r="F2" s="63" t="s">
        <v>47</v>
      </c>
      <c r="I2" s="65">
        <v>0.6</v>
      </c>
      <c r="J2" s="64">
        <v>0.4</v>
      </c>
    </row>
    <row r="3" spans="1:12" ht="15.75" thickBot="1">
      <c r="A3" s="12" t="s">
        <v>13</v>
      </c>
      <c r="B3" s="13" t="s">
        <v>11</v>
      </c>
      <c r="C3" s="14" t="s">
        <v>10</v>
      </c>
      <c r="D3" s="14" t="s">
        <v>88</v>
      </c>
      <c r="E3" s="14" t="s">
        <v>89</v>
      </c>
      <c r="F3" s="17" t="s">
        <v>5</v>
      </c>
      <c r="G3" s="14" t="s">
        <v>7</v>
      </c>
      <c r="H3" s="15" t="s">
        <v>9</v>
      </c>
      <c r="I3" s="62" t="s">
        <v>48</v>
      </c>
      <c r="J3" s="62" t="s">
        <v>49</v>
      </c>
      <c r="K3" s="16" t="s">
        <v>0</v>
      </c>
      <c r="L3" s="5"/>
    </row>
    <row r="4" spans="1:12">
      <c r="A4" s="10" t="s">
        <v>1</v>
      </c>
      <c r="B4" s="10" t="s">
        <v>12</v>
      </c>
      <c r="C4" s="20" t="s">
        <v>2</v>
      </c>
      <c r="D4" s="20">
        <v>51203001</v>
      </c>
      <c r="E4" s="70" t="s">
        <v>92</v>
      </c>
      <c r="F4" s="58">
        <v>7522</v>
      </c>
      <c r="G4" s="19">
        <v>42479</v>
      </c>
      <c r="H4" s="11">
        <v>5104</v>
      </c>
      <c r="I4" s="56">
        <f t="shared" ref="I4:I20" si="0">F4*0.6</f>
        <v>4513.2</v>
      </c>
      <c r="J4" s="54">
        <f t="shared" ref="J4:J20" si="1">F4*0.4</f>
        <v>3008.8</v>
      </c>
      <c r="K4" s="70" t="s">
        <v>14</v>
      </c>
      <c r="L4" s="1"/>
    </row>
    <row r="5" spans="1:12">
      <c r="A5" s="3" t="s">
        <v>1</v>
      </c>
      <c r="B5" s="3" t="s">
        <v>4</v>
      </c>
      <c r="C5" s="3" t="s">
        <v>8</v>
      </c>
      <c r="D5" s="3">
        <v>51874001</v>
      </c>
      <c r="E5" s="71" t="s">
        <v>90</v>
      </c>
      <c r="F5" s="59">
        <v>18544.400000000001</v>
      </c>
      <c r="G5" s="18">
        <v>42500</v>
      </c>
      <c r="H5" s="9">
        <v>5104</v>
      </c>
      <c r="I5" s="57">
        <f t="shared" si="0"/>
        <v>11126.640000000001</v>
      </c>
      <c r="J5" s="55">
        <f t="shared" si="1"/>
        <v>7417.7600000000011</v>
      </c>
      <c r="K5" s="71" t="s">
        <v>15</v>
      </c>
    </row>
    <row r="6" spans="1:12">
      <c r="A6" s="3" t="s">
        <v>41</v>
      </c>
      <c r="B6" s="3" t="s">
        <v>33</v>
      </c>
      <c r="C6" s="3" t="s">
        <v>40</v>
      </c>
      <c r="D6" s="3">
        <v>52121000</v>
      </c>
      <c r="E6" s="71" t="s">
        <v>93</v>
      </c>
      <c r="F6" s="59">
        <v>1500</v>
      </c>
      <c r="G6" s="51" t="s">
        <v>45</v>
      </c>
      <c r="H6" s="9">
        <v>5104</v>
      </c>
      <c r="I6" s="57">
        <f t="shared" si="0"/>
        <v>900</v>
      </c>
      <c r="J6" s="55">
        <f t="shared" si="1"/>
        <v>600</v>
      </c>
      <c r="K6" s="71" t="s">
        <v>32</v>
      </c>
    </row>
    <row r="7" spans="1:12">
      <c r="A7" s="3" t="s">
        <v>43</v>
      </c>
      <c r="B7" s="3" t="s">
        <v>33</v>
      </c>
      <c r="C7" s="3"/>
      <c r="D7" s="3">
        <v>51203000</v>
      </c>
      <c r="E7" s="71" t="s">
        <v>91</v>
      </c>
      <c r="F7" s="59">
        <v>7351</v>
      </c>
      <c r="G7" s="52" t="s">
        <v>46</v>
      </c>
      <c r="H7" s="9">
        <v>5104</v>
      </c>
      <c r="I7" s="57">
        <f t="shared" si="0"/>
        <v>4410.5999999999995</v>
      </c>
      <c r="J7" s="55">
        <f t="shared" si="1"/>
        <v>2940.4</v>
      </c>
      <c r="K7" s="71" t="s">
        <v>36</v>
      </c>
    </row>
    <row r="8" spans="1:12">
      <c r="A8" s="3" t="s">
        <v>42</v>
      </c>
      <c r="B8" s="3" t="s">
        <v>33</v>
      </c>
      <c r="C8" s="3"/>
      <c r="D8" s="3">
        <v>52121000</v>
      </c>
      <c r="E8" s="71" t="s">
        <v>93</v>
      </c>
      <c r="F8" s="59">
        <v>1500</v>
      </c>
      <c r="G8" s="52" t="s">
        <v>46</v>
      </c>
      <c r="H8" s="9">
        <v>5104</v>
      </c>
      <c r="I8" s="57">
        <f t="shared" si="0"/>
        <v>900</v>
      </c>
      <c r="J8" s="55">
        <f t="shared" si="1"/>
        <v>600</v>
      </c>
      <c r="K8" s="71" t="s">
        <v>37</v>
      </c>
    </row>
    <row r="9" spans="1:12">
      <c r="A9" s="3" t="s">
        <v>1</v>
      </c>
      <c r="B9" s="3" t="s">
        <v>12</v>
      </c>
      <c r="C9" s="3" t="s">
        <v>38</v>
      </c>
      <c r="D9" s="3">
        <v>51203001</v>
      </c>
      <c r="E9" s="71" t="s">
        <v>94</v>
      </c>
      <c r="F9" s="59">
        <v>4500</v>
      </c>
      <c r="G9" s="51">
        <v>42535</v>
      </c>
      <c r="H9" s="9">
        <v>5104</v>
      </c>
      <c r="I9" s="57">
        <f t="shared" si="0"/>
        <v>2700</v>
      </c>
      <c r="J9" s="55">
        <f t="shared" si="1"/>
        <v>1800</v>
      </c>
      <c r="K9" s="71" t="s">
        <v>39</v>
      </c>
    </row>
    <row r="10" spans="1:12">
      <c r="A10" s="3" t="s">
        <v>43</v>
      </c>
      <c r="B10" s="3" t="s">
        <v>33</v>
      </c>
      <c r="C10" s="3"/>
      <c r="D10" s="3">
        <v>51203000</v>
      </c>
      <c r="E10" s="71" t="s">
        <v>91</v>
      </c>
      <c r="F10" s="59">
        <v>731</v>
      </c>
      <c r="G10" s="52" t="s">
        <v>50</v>
      </c>
      <c r="H10" s="9">
        <v>5104</v>
      </c>
      <c r="I10" s="57">
        <f t="shared" si="0"/>
        <v>438.59999999999997</v>
      </c>
      <c r="J10" s="55">
        <f t="shared" si="1"/>
        <v>292.40000000000003</v>
      </c>
      <c r="K10" s="71" t="s">
        <v>51</v>
      </c>
    </row>
    <row r="11" spans="1:12">
      <c r="A11" s="3" t="s">
        <v>52</v>
      </c>
      <c r="B11" s="3" t="s">
        <v>33</v>
      </c>
      <c r="C11" s="3"/>
      <c r="D11" s="3">
        <v>52121000</v>
      </c>
      <c r="E11" s="71" t="s">
        <v>93</v>
      </c>
      <c r="F11" s="59">
        <v>1500</v>
      </c>
      <c r="G11" s="52" t="s">
        <v>50</v>
      </c>
      <c r="H11" s="9">
        <v>5104</v>
      </c>
      <c r="I11" s="57">
        <f t="shared" si="0"/>
        <v>900</v>
      </c>
      <c r="J11" s="55">
        <f t="shared" si="1"/>
        <v>600</v>
      </c>
      <c r="K11" s="71" t="s">
        <v>53</v>
      </c>
    </row>
    <row r="12" spans="1:12">
      <c r="A12" s="3" t="s">
        <v>52</v>
      </c>
      <c r="B12" s="3" t="s">
        <v>54</v>
      </c>
      <c r="C12" s="3"/>
      <c r="D12" s="3">
        <v>52121000</v>
      </c>
      <c r="E12" s="71" t="s">
        <v>93</v>
      </c>
      <c r="F12" s="59">
        <v>15000</v>
      </c>
      <c r="G12" s="52" t="s">
        <v>50</v>
      </c>
      <c r="H12" s="9">
        <v>5104</v>
      </c>
      <c r="I12" s="57">
        <f t="shared" si="0"/>
        <v>9000</v>
      </c>
      <c r="J12" s="55">
        <f t="shared" si="1"/>
        <v>6000</v>
      </c>
      <c r="K12" s="71" t="s">
        <v>55</v>
      </c>
    </row>
    <row r="13" spans="1:12">
      <c r="A13" s="3" t="s">
        <v>52</v>
      </c>
      <c r="B13" s="3" t="s">
        <v>57</v>
      </c>
      <c r="C13" s="3"/>
      <c r="D13" s="3">
        <v>52121000</v>
      </c>
      <c r="E13" s="71" t="s">
        <v>93</v>
      </c>
      <c r="F13" s="59">
        <v>8775</v>
      </c>
      <c r="G13" s="52" t="s">
        <v>50</v>
      </c>
      <c r="H13" s="9">
        <v>5104</v>
      </c>
      <c r="I13" s="57">
        <f t="shared" si="0"/>
        <v>5265</v>
      </c>
      <c r="J13" s="55">
        <f t="shared" si="1"/>
        <v>3510</v>
      </c>
      <c r="K13" s="71" t="s">
        <v>56</v>
      </c>
    </row>
    <row r="14" spans="1:12">
      <c r="A14" s="3" t="s">
        <v>52</v>
      </c>
      <c r="B14" s="3" t="s">
        <v>58</v>
      </c>
      <c r="C14" s="3"/>
      <c r="D14" s="3">
        <v>52121000</v>
      </c>
      <c r="E14" s="71" t="s">
        <v>93</v>
      </c>
      <c r="F14" s="59">
        <v>40000</v>
      </c>
      <c r="G14" s="52" t="s">
        <v>50</v>
      </c>
      <c r="H14" s="9">
        <v>5104</v>
      </c>
      <c r="I14" s="57">
        <f t="shared" si="0"/>
        <v>24000</v>
      </c>
      <c r="J14" s="55">
        <f t="shared" si="1"/>
        <v>16000</v>
      </c>
      <c r="K14" s="71" t="s">
        <v>59</v>
      </c>
    </row>
    <row r="15" spans="1:12">
      <c r="A15" s="3" t="s">
        <v>52</v>
      </c>
      <c r="B15" s="3" t="s">
        <v>60</v>
      </c>
      <c r="C15" s="3"/>
      <c r="D15" s="3">
        <v>52121000</v>
      </c>
      <c r="E15" s="71" t="s">
        <v>93</v>
      </c>
      <c r="F15" s="59">
        <v>22000</v>
      </c>
      <c r="G15" s="52" t="s">
        <v>50</v>
      </c>
      <c r="H15" s="9">
        <v>5104</v>
      </c>
      <c r="I15" s="57">
        <f t="shared" si="0"/>
        <v>13200</v>
      </c>
      <c r="J15" s="55">
        <f t="shared" si="1"/>
        <v>8800</v>
      </c>
      <c r="K15" s="71" t="s">
        <v>61</v>
      </c>
    </row>
    <row r="16" spans="1:12">
      <c r="A16" s="3" t="s">
        <v>52</v>
      </c>
      <c r="B16" s="3" t="s">
        <v>62</v>
      </c>
      <c r="C16" s="3"/>
      <c r="D16" s="3">
        <v>52121000</v>
      </c>
      <c r="E16" s="71" t="s">
        <v>93</v>
      </c>
      <c r="F16" s="59">
        <v>22750</v>
      </c>
      <c r="G16" s="52" t="s">
        <v>50</v>
      </c>
      <c r="H16" s="9">
        <v>5104</v>
      </c>
      <c r="I16" s="57">
        <f t="shared" si="0"/>
        <v>13650</v>
      </c>
      <c r="J16" s="55">
        <f t="shared" si="1"/>
        <v>9100</v>
      </c>
      <c r="K16" s="71" t="s">
        <v>63</v>
      </c>
    </row>
    <row r="17" spans="1:12">
      <c r="A17" s="3" t="s">
        <v>64</v>
      </c>
      <c r="B17" s="3" t="s">
        <v>65</v>
      </c>
      <c r="C17" s="3"/>
      <c r="D17" s="3">
        <v>52402000</v>
      </c>
      <c r="E17" s="71" t="s">
        <v>95</v>
      </c>
      <c r="F17" s="59">
        <v>24937.5</v>
      </c>
      <c r="G17" s="52" t="s">
        <v>50</v>
      </c>
      <c r="H17" s="9">
        <v>5104</v>
      </c>
      <c r="I17" s="57">
        <f t="shared" si="0"/>
        <v>14962.5</v>
      </c>
      <c r="J17" s="55">
        <f t="shared" si="1"/>
        <v>9975</v>
      </c>
      <c r="K17" s="71" t="s">
        <v>66</v>
      </c>
    </row>
    <row r="18" spans="1:12">
      <c r="A18" s="3" t="s">
        <v>68</v>
      </c>
      <c r="B18" s="3" t="s">
        <v>69</v>
      </c>
      <c r="C18" s="3"/>
      <c r="D18" s="3">
        <v>52401000</v>
      </c>
      <c r="E18" s="71" t="s">
        <v>96</v>
      </c>
      <c r="F18" s="59">
        <v>8977.2000000000007</v>
      </c>
      <c r="G18" s="52" t="s">
        <v>50</v>
      </c>
      <c r="H18" s="9">
        <v>5104</v>
      </c>
      <c r="I18" s="57">
        <f t="shared" si="0"/>
        <v>5386.3200000000006</v>
      </c>
      <c r="J18" s="55">
        <f t="shared" si="1"/>
        <v>3590.8800000000006</v>
      </c>
      <c r="K18" s="71" t="s">
        <v>67</v>
      </c>
    </row>
    <row r="19" spans="1:12">
      <c r="A19" s="53" t="s">
        <v>70</v>
      </c>
      <c r="B19" s="53" t="s">
        <v>72</v>
      </c>
      <c r="C19" s="53" t="s">
        <v>86</v>
      </c>
      <c r="D19" s="53">
        <v>54910009</v>
      </c>
      <c r="E19" s="72" t="s">
        <v>109</v>
      </c>
      <c r="F19" s="60">
        <v>36160.400000000001</v>
      </c>
      <c r="G19" s="68">
        <v>42565</v>
      </c>
      <c r="H19" s="9">
        <v>5104</v>
      </c>
      <c r="I19" s="57">
        <f t="shared" si="0"/>
        <v>21696.240000000002</v>
      </c>
      <c r="J19" s="55">
        <f t="shared" si="1"/>
        <v>14464.160000000002</v>
      </c>
      <c r="K19" s="71" t="s">
        <v>71</v>
      </c>
    </row>
    <row r="20" spans="1:12">
      <c r="A20" s="53" t="s">
        <v>70</v>
      </c>
      <c r="B20" s="53" t="s">
        <v>73</v>
      </c>
      <c r="C20" s="53" t="s">
        <v>87</v>
      </c>
      <c r="D20" s="53">
        <v>54910009</v>
      </c>
      <c r="E20" s="72" t="s">
        <v>109</v>
      </c>
      <c r="F20" s="60">
        <v>36407.68</v>
      </c>
      <c r="G20" s="68">
        <v>42565</v>
      </c>
      <c r="H20" s="9">
        <v>5104</v>
      </c>
      <c r="I20" s="57">
        <f t="shared" si="0"/>
        <v>21844.608</v>
      </c>
      <c r="J20" s="55">
        <f t="shared" si="1"/>
        <v>14563.072</v>
      </c>
      <c r="K20" s="71" t="s">
        <v>71</v>
      </c>
    </row>
    <row r="21" spans="1:12">
      <c r="A21" s="3" t="s">
        <v>97</v>
      </c>
      <c r="B21" s="3" t="s">
        <v>33</v>
      </c>
      <c r="C21" s="3"/>
      <c r="D21" s="3">
        <v>52121000</v>
      </c>
      <c r="E21" s="71" t="s">
        <v>93</v>
      </c>
      <c r="F21" s="59">
        <v>1500</v>
      </c>
      <c r="G21" s="52" t="s">
        <v>100</v>
      </c>
      <c r="H21" s="9">
        <v>5104</v>
      </c>
      <c r="I21" s="57">
        <f t="shared" ref="I21:I27" si="2">F21*0.6</f>
        <v>900</v>
      </c>
      <c r="J21" s="55">
        <f t="shared" ref="J21:J28" si="3">F21*0.4</f>
        <v>600</v>
      </c>
      <c r="K21" s="71" t="s">
        <v>101</v>
      </c>
    </row>
    <row r="22" spans="1:12">
      <c r="A22" s="3" t="s">
        <v>97</v>
      </c>
      <c r="B22" s="3" t="s">
        <v>54</v>
      </c>
      <c r="C22" s="3"/>
      <c r="D22" s="3">
        <v>52121000</v>
      </c>
      <c r="E22" s="71" t="s">
        <v>93</v>
      </c>
      <c r="F22" s="59">
        <v>15000</v>
      </c>
      <c r="G22" s="52" t="s">
        <v>100</v>
      </c>
      <c r="H22" s="9">
        <v>5104</v>
      </c>
      <c r="I22" s="57">
        <f t="shared" si="2"/>
        <v>9000</v>
      </c>
      <c r="J22" s="55">
        <f t="shared" si="3"/>
        <v>6000</v>
      </c>
      <c r="K22" s="71" t="s">
        <v>102</v>
      </c>
    </row>
    <row r="23" spans="1:12">
      <c r="A23" s="3" t="s">
        <v>97</v>
      </c>
      <c r="B23" s="3" t="s">
        <v>57</v>
      </c>
      <c r="C23" s="3"/>
      <c r="D23" s="3">
        <v>52121000</v>
      </c>
      <c r="E23" s="71" t="s">
        <v>93</v>
      </c>
      <c r="F23" s="59">
        <v>8775</v>
      </c>
      <c r="G23" s="52" t="s">
        <v>100</v>
      </c>
      <c r="H23" s="9">
        <v>5104</v>
      </c>
      <c r="I23" s="57">
        <f t="shared" si="2"/>
        <v>5265</v>
      </c>
      <c r="J23" s="55">
        <f t="shared" si="3"/>
        <v>3510</v>
      </c>
      <c r="K23" s="71" t="s">
        <v>103</v>
      </c>
    </row>
    <row r="24" spans="1:12">
      <c r="A24" s="3" t="s">
        <v>97</v>
      </c>
      <c r="B24" s="3" t="s">
        <v>60</v>
      </c>
      <c r="C24" s="3"/>
      <c r="D24" s="3">
        <v>52121000</v>
      </c>
      <c r="E24" s="71" t="s">
        <v>93</v>
      </c>
      <c r="F24" s="59">
        <v>22000</v>
      </c>
      <c r="G24" s="52" t="s">
        <v>100</v>
      </c>
      <c r="H24" s="9">
        <v>5104</v>
      </c>
      <c r="I24" s="57">
        <f t="shared" si="2"/>
        <v>13200</v>
      </c>
      <c r="J24" s="55">
        <f t="shared" si="3"/>
        <v>8800</v>
      </c>
      <c r="K24" s="71" t="s">
        <v>104</v>
      </c>
    </row>
    <row r="25" spans="1:12">
      <c r="A25" s="3" t="s">
        <v>97</v>
      </c>
      <c r="B25" s="3" t="s">
        <v>62</v>
      </c>
      <c r="C25" s="3"/>
      <c r="D25" s="3">
        <v>52121000</v>
      </c>
      <c r="E25" s="71" t="s">
        <v>93</v>
      </c>
      <c r="F25" s="59">
        <v>22750</v>
      </c>
      <c r="G25" s="52" t="s">
        <v>100</v>
      </c>
      <c r="H25" s="9">
        <v>5104</v>
      </c>
      <c r="I25" s="57">
        <f t="shared" si="2"/>
        <v>13650</v>
      </c>
      <c r="J25" s="55">
        <f t="shared" si="3"/>
        <v>9100</v>
      </c>
      <c r="K25" s="71" t="s">
        <v>105</v>
      </c>
    </row>
    <row r="26" spans="1:12">
      <c r="A26" s="3" t="s">
        <v>98</v>
      </c>
      <c r="B26" s="3" t="s">
        <v>65</v>
      </c>
      <c r="C26" s="3"/>
      <c r="D26" s="3">
        <v>52402000</v>
      </c>
      <c r="E26" s="71" t="s">
        <v>95</v>
      </c>
      <c r="F26" s="59">
        <v>14937.5</v>
      </c>
      <c r="G26" s="52" t="s">
        <v>100</v>
      </c>
      <c r="H26" s="9">
        <v>5104</v>
      </c>
      <c r="I26" s="57">
        <f t="shared" si="2"/>
        <v>8962.5</v>
      </c>
      <c r="J26" s="55">
        <f t="shared" si="3"/>
        <v>5975</v>
      </c>
      <c r="K26" s="71" t="s">
        <v>106</v>
      </c>
    </row>
    <row r="27" spans="1:12">
      <c r="A27" s="3" t="s">
        <v>99</v>
      </c>
      <c r="B27" s="3" t="s">
        <v>69</v>
      </c>
      <c r="C27" s="3"/>
      <c r="D27" s="3">
        <v>52401000</v>
      </c>
      <c r="E27" s="71" t="s">
        <v>96</v>
      </c>
      <c r="F27" s="59">
        <v>5377</v>
      </c>
      <c r="G27" s="52" t="s">
        <v>100</v>
      </c>
      <c r="H27" s="9">
        <v>5104</v>
      </c>
      <c r="I27" s="57">
        <f t="shared" si="2"/>
        <v>3226.2</v>
      </c>
      <c r="J27" s="55">
        <f t="shared" si="3"/>
        <v>2150.8000000000002</v>
      </c>
      <c r="K27" s="71" t="s">
        <v>107</v>
      </c>
    </row>
    <row r="28" spans="1:12">
      <c r="A28" s="10" t="s">
        <v>1</v>
      </c>
      <c r="B28" s="10" t="s">
        <v>12</v>
      </c>
      <c r="C28" s="20" t="s">
        <v>2</v>
      </c>
      <c r="D28" s="20">
        <v>51203001</v>
      </c>
      <c r="E28" s="70" t="s">
        <v>92</v>
      </c>
      <c r="F28" s="58">
        <v>50832</v>
      </c>
      <c r="G28" s="19">
        <v>42584</v>
      </c>
      <c r="H28" s="11">
        <v>5104</v>
      </c>
      <c r="I28" s="56">
        <f>F28*0.6</f>
        <v>30499.199999999997</v>
      </c>
      <c r="J28" s="54">
        <f t="shared" si="3"/>
        <v>20332.800000000003</v>
      </c>
      <c r="K28" s="70" t="s">
        <v>108</v>
      </c>
      <c r="L28" s="1"/>
    </row>
    <row r="29" spans="1:12">
      <c r="A29" s="3" t="s">
        <v>133</v>
      </c>
      <c r="B29" s="3" t="s">
        <v>33</v>
      </c>
      <c r="C29" s="69"/>
      <c r="D29" s="3">
        <v>52121000</v>
      </c>
      <c r="E29" s="71" t="s">
        <v>93</v>
      </c>
      <c r="F29" s="59">
        <v>1500</v>
      </c>
      <c r="G29" s="52" t="s">
        <v>132</v>
      </c>
      <c r="H29" s="9">
        <v>5104</v>
      </c>
      <c r="I29" s="57">
        <f t="shared" ref="I29:I35" si="4">F29*0.6</f>
        <v>900</v>
      </c>
      <c r="J29" s="55">
        <f t="shared" ref="J29:J35" si="5">F29*0.4</f>
        <v>600</v>
      </c>
      <c r="K29" s="71" t="s">
        <v>118</v>
      </c>
      <c r="L29" s="1"/>
    </row>
    <row r="30" spans="1:12">
      <c r="A30" s="3" t="s">
        <v>133</v>
      </c>
      <c r="B30" s="3" t="s">
        <v>54</v>
      </c>
      <c r="C30" s="69"/>
      <c r="D30" s="3">
        <v>52121000</v>
      </c>
      <c r="E30" s="71" t="s">
        <v>93</v>
      </c>
      <c r="F30" s="59">
        <v>15000</v>
      </c>
      <c r="G30" s="52" t="s">
        <v>132</v>
      </c>
      <c r="H30" s="9">
        <v>5104</v>
      </c>
      <c r="I30" s="57">
        <f t="shared" si="4"/>
        <v>9000</v>
      </c>
      <c r="J30" s="55">
        <f t="shared" si="5"/>
        <v>6000</v>
      </c>
      <c r="K30" s="71" t="s">
        <v>119</v>
      </c>
      <c r="L30" s="1"/>
    </row>
    <row r="31" spans="1:12">
      <c r="A31" s="3" t="s">
        <v>133</v>
      </c>
      <c r="B31" s="3" t="s">
        <v>57</v>
      </c>
      <c r="C31" s="69"/>
      <c r="D31" s="3">
        <v>52121000</v>
      </c>
      <c r="E31" s="71" t="s">
        <v>93</v>
      </c>
      <c r="F31" s="59">
        <v>8775</v>
      </c>
      <c r="G31" s="52" t="s">
        <v>132</v>
      </c>
      <c r="H31" s="9">
        <v>5104</v>
      </c>
      <c r="I31" s="57">
        <f t="shared" si="4"/>
        <v>5265</v>
      </c>
      <c r="J31" s="55">
        <f t="shared" si="5"/>
        <v>3510</v>
      </c>
      <c r="K31" s="71" t="s">
        <v>120</v>
      </c>
      <c r="L31" s="1"/>
    </row>
    <row r="32" spans="1:12">
      <c r="A32" s="3" t="s">
        <v>133</v>
      </c>
      <c r="B32" s="3" t="s">
        <v>60</v>
      </c>
      <c r="C32" s="69"/>
      <c r="D32" s="3">
        <v>52121000</v>
      </c>
      <c r="E32" s="71" t="s">
        <v>93</v>
      </c>
      <c r="F32" s="59">
        <v>22000</v>
      </c>
      <c r="G32" s="52" t="s">
        <v>132</v>
      </c>
      <c r="H32" s="9">
        <v>5104</v>
      </c>
      <c r="I32" s="57">
        <f t="shared" si="4"/>
        <v>13200</v>
      </c>
      <c r="J32" s="55">
        <f t="shared" si="5"/>
        <v>8800</v>
      </c>
      <c r="K32" s="3" t="s">
        <v>121</v>
      </c>
      <c r="L32" s="1"/>
    </row>
    <row r="33" spans="1:12">
      <c r="A33" s="3" t="s">
        <v>133</v>
      </c>
      <c r="B33" s="3" t="s">
        <v>62</v>
      </c>
      <c r="C33" s="53"/>
      <c r="D33" s="3">
        <v>52121000</v>
      </c>
      <c r="E33" s="71" t="s">
        <v>93</v>
      </c>
      <c r="F33" s="59">
        <v>22750</v>
      </c>
      <c r="G33" s="52" t="s">
        <v>132</v>
      </c>
      <c r="H33" s="9">
        <v>5104</v>
      </c>
      <c r="I33" s="57">
        <f t="shared" si="4"/>
        <v>13650</v>
      </c>
      <c r="J33" s="55">
        <f t="shared" si="5"/>
        <v>9100</v>
      </c>
      <c r="K33" s="3" t="s">
        <v>122</v>
      </c>
    </row>
    <row r="34" spans="1:12">
      <c r="A34" s="3" t="s">
        <v>134</v>
      </c>
      <c r="B34" s="3" t="s">
        <v>65</v>
      </c>
      <c r="C34" s="53"/>
      <c r="D34" s="3">
        <v>52402000</v>
      </c>
      <c r="E34" s="3" t="s">
        <v>95</v>
      </c>
      <c r="F34" s="59">
        <v>14937.5</v>
      </c>
      <c r="G34" s="52" t="s">
        <v>132</v>
      </c>
      <c r="H34" s="9">
        <v>5104</v>
      </c>
      <c r="I34" s="57">
        <f t="shared" si="4"/>
        <v>8962.5</v>
      </c>
      <c r="J34" s="55">
        <f t="shared" si="5"/>
        <v>5975</v>
      </c>
      <c r="K34" s="3" t="s">
        <v>123</v>
      </c>
    </row>
    <row r="35" spans="1:12">
      <c r="A35" s="3" t="s">
        <v>135</v>
      </c>
      <c r="B35" s="3" t="s">
        <v>69</v>
      </c>
      <c r="C35" s="53"/>
      <c r="D35" s="3">
        <v>52401000</v>
      </c>
      <c r="E35" s="3" t="s">
        <v>96</v>
      </c>
      <c r="F35" s="59">
        <v>5377.7</v>
      </c>
      <c r="G35" s="52" t="s">
        <v>132</v>
      </c>
      <c r="H35" s="9">
        <v>5104</v>
      </c>
      <c r="I35" s="57">
        <f t="shared" si="4"/>
        <v>3226.62</v>
      </c>
      <c r="J35" s="55">
        <f t="shared" si="5"/>
        <v>2151.08</v>
      </c>
      <c r="K35" s="3" t="s">
        <v>124</v>
      </c>
    </row>
    <row r="36" spans="1:12">
      <c r="A36" s="3" t="s">
        <v>136</v>
      </c>
      <c r="B36" s="3" t="s">
        <v>33</v>
      </c>
      <c r="C36" s="69"/>
      <c r="D36" s="3">
        <v>52121000</v>
      </c>
      <c r="E36" s="71" t="s">
        <v>93</v>
      </c>
      <c r="F36" s="59">
        <v>1500</v>
      </c>
      <c r="G36" s="52" t="s">
        <v>146</v>
      </c>
      <c r="H36" s="9">
        <v>5104</v>
      </c>
      <c r="I36" s="57">
        <f t="shared" ref="I36:I43" si="6">F36*0.6</f>
        <v>900</v>
      </c>
      <c r="J36" s="55">
        <f t="shared" ref="J36:J43" si="7">F36*0.4</f>
        <v>600</v>
      </c>
      <c r="K36" s="71" t="s">
        <v>139</v>
      </c>
      <c r="L36" s="1"/>
    </row>
    <row r="37" spans="1:12">
      <c r="A37" s="3" t="s">
        <v>136</v>
      </c>
      <c r="B37" s="3" t="s">
        <v>54</v>
      </c>
      <c r="C37" s="69"/>
      <c r="D37" s="3">
        <v>52121000</v>
      </c>
      <c r="E37" s="71" t="s">
        <v>93</v>
      </c>
      <c r="F37" s="59">
        <v>15000</v>
      </c>
      <c r="G37" s="52" t="s">
        <v>146</v>
      </c>
      <c r="H37" s="9">
        <v>5104</v>
      </c>
      <c r="I37" s="57">
        <f t="shared" si="6"/>
        <v>9000</v>
      </c>
      <c r="J37" s="55">
        <f t="shared" si="7"/>
        <v>6000</v>
      </c>
      <c r="K37" s="71" t="s">
        <v>140</v>
      </c>
      <c r="L37" s="1"/>
    </row>
    <row r="38" spans="1:12">
      <c r="A38" s="3" t="s">
        <v>136</v>
      </c>
      <c r="B38" s="3" t="s">
        <v>57</v>
      </c>
      <c r="C38" s="69"/>
      <c r="D38" s="3">
        <v>52121000</v>
      </c>
      <c r="E38" s="71" t="s">
        <v>93</v>
      </c>
      <c r="F38" s="59">
        <v>8775</v>
      </c>
      <c r="G38" s="52" t="s">
        <v>146</v>
      </c>
      <c r="H38" s="9">
        <v>5104</v>
      </c>
      <c r="I38" s="57">
        <f t="shared" si="6"/>
        <v>5265</v>
      </c>
      <c r="J38" s="55">
        <f t="shared" si="7"/>
        <v>3510</v>
      </c>
      <c r="K38" s="71" t="s">
        <v>141</v>
      </c>
      <c r="L38" s="1"/>
    </row>
    <row r="39" spans="1:12">
      <c r="A39" s="3" t="s">
        <v>136</v>
      </c>
      <c r="B39" s="3" t="s">
        <v>60</v>
      </c>
      <c r="C39" s="69"/>
      <c r="D39" s="3">
        <v>52121000</v>
      </c>
      <c r="E39" s="71" t="s">
        <v>93</v>
      </c>
      <c r="F39" s="59">
        <v>22000</v>
      </c>
      <c r="G39" s="52" t="s">
        <v>146</v>
      </c>
      <c r="H39" s="9">
        <v>5104</v>
      </c>
      <c r="I39" s="57">
        <f t="shared" si="6"/>
        <v>13200</v>
      </c>
      <c r="J39" s="55">
        <f t="shared" si="7"/>
        <v>8800</v>
      </c>
      <c r="K39" s="3" t="s">
        <v>142</v>
      </c>
      <c r="L39" s="1"/>
    </row>
    <row r="40" spans="1:12">
      <c r="A40" s="3" t="s">
        <v>136</v>
      </c>
      <c r="B40" s="3" t="s">
        <v>62</v>
      </c>
      <c r="C40" s="53"/>
      <c r="D40" s="3">
        <v>52121000</v>
      </c>
      <c r="E40" s="71" t="s">
        <v>93</v>
      </c>
      <c r="F40" s="59">
        <v>22750</v>
      </c>
      <c r="G40" s="52" t="s">
        <v>146</v>
      </c>
      <c r="H40" s="9">
        <v>5104</v>
      </c>
      <c r="I40" s="57">
        <f t="shared" si="6"/>
        <v>13650</v>
      </c>
      <c r="J40" s="55">
        <f t="shared" si="7"/>
        <v>9100</v>
      </c>
      <c r="K40" s="3" t="s">
        <v>143</v>
      </c>
    </row>
    <row r="41" spans="1:12">
      <c r="A41" s="3" t="s">
        <v>137</v>
      </c>
      <c r="B41" s="3" t="s">
        <v>65</v>
      </c>
      <c r="C41" s="53"/>
      <c r="D41" s="3">
        <v>52402000</v>
      </c>
      <c r="E41" s="3" t="s">
        <v>95</v>
      </c>
      <c r="F41" s="59">
        <v>12754.25</v>
      </c>
      <c r="G41" s="52" t="s">
        <v>146</v>
      </c>
      <c r="H41" s="9">
        <v>5104</v>
      </c>
      <c r="I41" s="57">
        <f t="shared" si="6"/>
        <v>7652.5499999999993</v>
      </c>
      <c r="J41" s="55">
        <f t="shared" si="7"/>
        <v>5101.7000000000007</v>
      </c>
      <c r="K41" s="3" t="s">
        <v>144</v>
      </c>
    </row>
    <row r="42" spans="1:12">
      <c r="A42" s="3" t="s">
        <v>138</v>
      </c>
      <c r="B42" s="3" t="s">
        <v>69</v>
      </c>
      <c r="C42" s="53"/>
      <c r="D42" s="3">
        <v>52401000</v>
      </c>
      <c r="E42" s="3" t="s">
        <v>96</v>
      </c>
      <c r="F42" s="59">
        <v>5377.5</v>
      </c>
      <c r="G42" s="52" t="s">
        <v>146</v>
      </c>
      <c r="H42" s="9">
        <v>5104</v>
      </c>
      <c r="I42" s="57">
        <f t="shared" si="6"/>
        <v>3226.5</v>
      </c>
      <c r="J42" s="55">
        <f t="shared" si="7"/>
        <v>2151</v>
      </c>
      <c r="K42" s="3" t="s">
        <v>145</v>
      </c>
    </row>
    <row r="43" spans="1:12">
      <c r="A43" s="3" t="s">
        <v>43</v>
      </c>
      <c r="B43" s="3" t="s">
        <v>72</v>
      </c>
      <c r="C43" s="3"/>
      <c r="D43" s="3">
        <v>51203000</v>
      </c>
      <c r="E43" s="71" t="s">
        <v>91</v>
      </c>
      <c r="F43" s="59">
        <v>35678</v>
      </c>
      <c r="G43" s="52" t="s">
        <v>150</v>
      </c>
      <c r="H43" s="9">
        <v>5104</v>
      </c>
      <c r="I43" s="57">
        <f t="shared" si="6"/>
        <v>21406.799999999999</v>
      </c>
      <c r="J43" s="55">
        <f t="shared" si="7"/>
        <v>14271.2</v>
      </c>
      <c r="K43" s="71" t="s">
        <v>160</v>
      </c>
    </row>
    <row r="44" spans="1:12">
      <c r="A44" s="3" t="s">
        <v>43</v>
      </c>
      <c r="B44" s="3" t="s">
        <v>73</v>
      </c>
      <c r="C44" s="3"/>
      <c r="D44" s="3">
        <v>51203000</v>
      </c>
      <c r="E44" s="71" t="s">
        <v>91</v>
      </c>
      <c r="F44" s="59">
        <v>7405</v>
      </c>
      <c r="G44" s="52" t="s">
        <v>150</v>
      </c>
      <c r="H44" s="9">
        <v>5104</v>
      </c>
      <c r="I44" s="57">
        <f t="shared" ref="I44" si="8">F44*0.6</f>
        <v>4443</v>
      </c>
      <c r="J44" s="55">
        <f t="shared" ref="J44" si="9">F44*0.4</f>
        <v>2962</v>
      </c>
      <c r="K44" s="71" t="s">
        <v>160</v>
      </c>
    </row>
    <row r="45" spans="1:12">
      <c r="A45" s="3" t="s">
        <v>147</v>
      </c>
      <c r="B45" s="3" t="s">
        <v>33</v>
      </c>
      <c r="C45" s="69"/>
      <c r="D45" s="3">
        <v>52121000</v>
      </c>
      <c r="E45" s="71" t="s">
        <v>93</v>
      </c>
      <c r="F45" s="59">
        <v>1500</v>
      </c>
      <c r="G45" s="52" t="s">
        <v>150</v>
      </c>
      <c r="H45" s="9">
        <v>5104</v>
      </c>
      <c r="I45" s="57">
        <f t="shared" ref="I45:I52" si="10">F45*0.6</f>
        <v>900</v>
      </c>
      <c r="J45" s="55">
        <f t="shared" ref="J45:J52" si="11">F45*0.4</f>
        <v>600</v>
      </c>
      <c r="K45" s="71" t="s">
        <v>151</v>
      </c>
      <c r="L45" s="1"/>
    </row>
    <row r="46" spans="1:12">
      <c r="A46" s="3" t="s">
        <v>147</v>
      </c>
      <c r="B46" s="3" t="s">
        <v>54</v>
      </c>
      <c r="C46" s="69"/>
      <c r="D46" s="3">
        <v>52121000</v>
      </c>
      <c r="E46" s="71" t="s">
        <v>93</v>
      </c>
      <c r="F46" s="59">
        <v>15000</v>
      </c>
      <c r="G46" s="52" t="s">
        <v>150</v>
      </c>
      <c r="H46" s="9">
        <v>5104</v>
      </c>
      <c r="I46" s="57">
        <f t="shared" si="10"/>
        <v>9000</v>
      </c>
      <c r="J46" s="55">
        <f t="shared" si="11"/>
        <v>6000</v>
      </c>
      <c r="K46" s="71" t="s">
        <v>152</v>
      </c>
      <c r="L46" s="1"/>
    </row>
    <row r="47" spans="1:12">
      <c r="A47" s="3" t="s">
        <v>147</v>
      </c>
      <c r="B47" s="3" t="s">
        <v>57</v>
      </c>
      <c r="C47" s="69"/>
      <c r="D47" s="3">
        <v>52121000</v>
      </c>
      <c r="E47" s="71" t="s">
        <v>93</v>
      </c>
      <c r="F47" s="59">
        <v>8775</v>
      </c>
      <c r="G47" s="52" t="s">
        <v>150</v>
      </c>
      <c r="H47" s="9">
        <v>5104</v>
      </c>
      <c r="I47" s="57">
        <f t="shared" si="10"/>
        <v>5265</v>
      </c>
      <c r="J47" s="55">
        <f t="shared" si="11"/>
        <v>3510</v>
      </c>
      <c r="K47" s="71" t="s">
        <v>153</v>
      </c>
      <c r="L47" s="1"/>
    </row>
    <row r="48" spans="1:12">
      <c r="A48" s="3" t="s">
        <v>147</v>
      </c>
      <c r="B48" s="3" t="s">
        <v>158</v>
      </c>
      <c r="C48" s="69"/>
      <c r="D48" s="3">
        <v>52121000</v>
      </c>
      <c r="E48" s="71" t="s">
        <v>93</v>
      </c>
      <c r="F48" s="59">
        <v>10000</v>
      </c>
      <c r="G48" s="52" t="s">
        <v>150</v>
      </c>
      <c r="H48" s="9">
        <v>5104</v>
      </c>
      <c r="I48" s="57">
        <f t="shared" si="10"/>
        <v>6000</v>
      </c>
      <c r="J48" s="55">
        <f t="shared" si="11"/>
        <v>4000</v>
      </c>
      <c r="K48" s="71" t="s">
        <v>159</v>
      </c>
      <c r="L48" s="1"/>
    </row>
    <row r="49" spans="1:12">
      <c r="A49" s="3" t="s">
        <v>147</v>
      </c>
      <c r="B49" s="3" t="s">
        <v>60</v>
      </c>
      <c r="C49" s="69"/>
      <c r="D49" s="3">
        <v>52121000</v>
      </c>
      <c r="E49" s="71" t="s">
        <v>93</v>
      </c>
      <c r="F49" s="59">
        <v>22000</v>
      </c>
      <c r="G49" s="52" t="s">
        <v>150</v>
      </c>
      <c r="H49" s="9">
        <v>5104</v>
      </c>
      <c r="I49" s="57">
        <f t="shared" si="10"/>
        <v>13200</v>
      </c>
      <c r="J49" s="55">
        <f t="shared" si="11"/>
        <v>8800</v>
      </c>
      <c r="K49" s="3" t="s">
        <v>154</v>
      </c>
      <c r="L49" s="1"/>
    </row>
    <row r="50" spans="1:12">
      <c r="A50" s="3" t="s">
        <v>147</v>
      </c>
      <c r="B50" s="3" t="s">
        <v>62</v>
      </c>
      <c r="C50" s="53"/>
      <c r="D50" s="3">
        <v>52121000</v>
      </c>
      <c r="E50" s="71" t="s">
        <v>93</v>
      </c>
      <c r="F50" s="59">
        <v>22750</v>
      </c>
      <c r="G50" s="52" t="s">
        <v>150</v>
      </c>
      <c r="H50" s="9">
        <v>5104</v>
      </c>
      <c r="I50" s="57">
        <f t="shared" si="10"/>
        <v>13650</v>
      </c>
      <c r="J50" s="55">
        <f t="shared" si="11"/>
        <v>9100</v>
      </c>
      <c r="K50" s="3" t="s">
        <v>155</v>
      </c>
    </row>
    <row r="51" spans="1:12">
      <c r="A51" s="3" t="s">
        <v>148</v>
      </c>
      <c r="B51" s="3" t="s">
        <v>65</v>
      </c>
      <c r="C51" s="53"/>
      <c r="D51" s="3">
        <v>52402000</v>
      </c>
      <c r="E51" s="3" t="s">
        <v>95</v>
      </c>
      <c r="F51" s="59">
        <v>9250</v>
      </c>
      <c r="G51" s="52" t="s">
        <v>150</v>
      </c>
      <c r="H51" s="9">
        <v>5104</v>
      </c>
      <c r="I51" s="57">
        <f t="shared" si="10"/>
        <v>5550</v>
      </c>
      <c r="J51" s="55">
        <f t="shared" si="11"/>
        <v>3700</v>
      </c>
      <c r="K51" s="3" t="s">
        <v>156</v>
      </c>
    </row>
    <row r="52" spans="1:12">
      <c r="A52" s="3" t="s">
        <v>149</v>
      </c>
      <c r="B52" s="3" t="s">
        <v>69</v>
      </c>
      <c r="C52" s="53"/>
      <c r="D52" s="3">
        <v>52401000</v>
      </c>
      <c r="E52" s="3" t="s">
        <v>96</v>
      </c>
      <c r="F52" s="59">
        <v>5377.3</v>
      </c>
      <c r="G52" s="52" t="s">
        <v>150</v>
      </c>
      <c r="H52" s="9">
        <v>5104</v>
      </c>
      <c r="I52" s="57">
        <f t="shared" si="10"/>
        <v>3226.38</v>
      </c>
      <c r="J52" s="55">
        <f t="shared" si="11"/>
        <v>2150.92</v>
      </c>
      <c r="K52" s="3" t="s">
        <v>157</v>
      </c>
    </row>
    <row r="53" spans="1:12">
      <c r="A53" s="3" t="s">
        <v>161</v>
      </c>
      <c r="B53" s="3" t="s">
        <v>33</v>
      </c>
      <c r="C53" s="69"/>
      <c r="D53" s="3">
        <v>52121000</v>
      </c>
      <c r="E53" s="71" t="s">
        <v>93</v>
      </c>
      <c r="F53" s="59">
        <v>1500</v>
      </c>
      <c r="G53" s="52" t="s">
        <v>164</v>
      </c>
      <c r="H53" s="9">
        <v>5104</v>
      </c>
      <c r="I53" s="57">
        <f t="shared" ref="I53:I60" si="12">F53*0.6</f>
        <v>900</v>
      </c>
      <c r="J53" s="55">
        <f t="shared" ref="J53:J60" si="13">F53*0.4</f>
        <v>600</v>
      </c>
      <c r="K53" s="71" t="s">
        <v>165</v>
      </c>
      <c r="L53" s="1"/>
    </row>
    <row r="54" spans="1:12">
      <c r="A54" s="3" t="s">
        <v>161</v>
      </c>
      <c r="B54" s="3" t="s">
        <v>54</v>
      </c>
      <c r="C54" s="69"/>
      <c r="D54" s="3">
        <v>52121000</v>
      </c>
      <c r="E54" s="71" t="s">
        <v>93</v>
      </c>
      <c r="F54" s="59">
        <v>15000</v>
      </c>
      <c r="G54" s="52" t="s">
        <v>164</v>
      </c>
      <c r="H54" s="9">
        <v>5104</v>
      </c>
      <c r="I54" s="57">
        <f t="shared" si="12"/>
        <v>9000</v>
      </c>
      <c r="J54" s="55">
        <f t="shared" si="13"/>
        <v>6000</v>
      </c>
      <c r="K54" s="71" t="s">
        <v>166</v>
      </c>
      <c r="L54" s="1"/>
    </row>
    <row r="55" spans="1:12">
      <c r="A55" s="3" t="s">
        <v>161</v>
      </c>
      <c r="B55" s="3" t="s">
        <v>57</v>
      </c>
      <c r="C55" s="69"/>
      <c r="D55" s="3">
        <v>52121000</v>
      </c>
      <c r="E55" s="71" t="s">
        <v>93</v>
      </c>
      <c r="F55" s="59">
        <v>8775</v>
      </c>
      <c r="G55" s="52" t="s">
        <v>164</v>
      </c>
      <c r="H55" s="9">
        <v>5104</v>
      </c>
      <c r="I55" s="57">
        <f t="shared" si="12"/>
        <v>5265</v>
      </c>
      <c r="J55" s="55">
        <f t="shared" si="13"/>
        <v>3510</v>
      </c>
      <c r="K55" s="71" t="s">
        <v>167</v>
      </c>
      <c r="L55" s="1"/>
    </row>
    <row r="56" spans="1:12">
      <c r="A56" s="3" t="s">
        <v>161</v>
      </c>
      <c r="B56" s="3" t="s">
        <v>173</v>
      </c>
      <c r="C56" s="69"/>
      <c r="D56" s="3">
        <v>52121000</v>
      </c>
      <c r="E56" s="71" t="s">
        <v>93</v>
      </c>
      <c r="F56" s="59">
        <v>20000</v>
      </c>
      <c r="G56" s="52" t="s">
        <v>164</v>
      </c>
      <c r="H56" s="9">
        <v>5104</v>
      </c>
      <c r="I56" s="57">
        <f t="shared" si="12"/>
        <v>12000</v>
      </c>
      <c r="J56" s="55">
        <f t="shared" si="13"/>
        <v>8000</v>
      </c>
      <c r="K56" s="71" t="s">
        <v>168</v>
      </c>
      <c r="L56" s="1"/>
    </row>
    <row r="57" spans="1:12">
      <c r="A57" s="3" t="s">
        <v>161</v>
      </c>
      <c r="B57" s="3" t="s">
        <v>60</v>
      </c>
      <c r="C57" s="69"/>
      <c r="D57" s="3">
        <v>52121000</v>
      </c>
      <c r="E57" s="71" t="s">
        <v>93</v>
      </c>
      <c r="F57" s="59">
        <v>22000</v>
      </c>
      <c r="G57" s="52" t="s">
        <v>164</v>
      </c>
      <c r="H57" s="9">
        <v>5104</v>
      </c>
      <c r="I57" s="57">
        <f t="shared" si="12"/>
        <v>13200</v>
      </c>
      <c r="J57" s="55">
        <f t="shared" si="13"/>
        <v>8800</v>
      </c>
      <c r="K57" s="3" t="s">
        <v>169</v>
      </c>
      <c r="L57" s="1"/>
    </row>
    <row r="58" spans="1:12">
      <c r="A58" s="3" t="s">
        <v>161</v>
      </c>
      <c r="B58" s="3" t="s">
        <v>62</v>
      </c>
      <c r="C58" s="53"/>
      <c r="D58" s="3">
        <v>52121000</v>
      </c>
      <c r="E58" s="71" t="s">
        <v>93</v>
      </c>
      <c r="F58" s="59">
        <v>22750</v>
      </c>
      <c r="G58" s="52" t="s">
        <v>164</v>
      </c>
      <c r="H58" s="9">
        <v>5104</v>
      </c>
      <c r="I58" s="57">
        <f t="shared" si="12"/>
        <v>13650</v>
      </c>
      <c r="J58" s="55">
        <f t="shared" si="13"/>
        <v>9100</v>
      </c>
      <c r="K58" s="3" t="s">
        <v>170</v>
      </c>
    </row>
    <row r="59" spans="1:12">
      <c r="A59" s="3" t="s">
        <v>162</v>
      </c>
      <c r="B59" s="3" t="s">
        <v>65</v>
      </c>
      <c r="C59" s="53"/>
      <c r="D59" s="3">
        <v>52402000</v>
      </c>
      <c r="E59" s="3" t="s">
        <v>95</v>
      </c>
      <c r="F59" s="59">
        <v>14250</v>
      </c>
      <c r="G59" s="52" t="s">
        <v>164</v>
      </c>
      <c r="H59" s="9">
        <v>5104</v>
      </c>
      <c r="I59" s="57">
        <f t="shared" si="12"/>
        <v>8550</v>
      </c>
      <c r="J59" s="55">
        <f t="shared" si="13"/>
        <v>5700</v>
      </c>
      <c r="K59" s="3" t="s">
        <v>171</v>
      </c>
    </row>
    <row r="60" spans="1:12">
      <c r="A60" s="3" t="s">
        <v>163</v>
      </c>
      <c r="B60" s="3" t="s">
        <v>69</v>
      </c>
      <c r="C60" s="53"/>
      <c r="D60" s="3">
        <v>52401000</v>
      </c>
      <c r="E60" s="3" t="s">
        <v>96</v>
      </c>
      <c r="F60" s="59">
        <v>7177.6</v>
      </c>
      <c r="G60" s="52" t="s">
        <v>164</v>
      </c>
      <c r="H60" s="9">
        <v>5104</v>
      </c>
      <c r="I60" s="57">
        <f t="shared" si="12"/>
        <v>4306.5600000000004</v>
      </c>
      <c r="J60" s="55">
        <f t="shared" si="13"/>
        <v>2871.0400000000004</v>
      </c>
      <c r="K60" s="3" t="s">
        <v>172</v>
      </c>
    </row>
    <row r="61" spans="1:12">
      <c r="A61" s="3" t="s">
        <v>199</v>
      </c>
      <c r="B61" s="3" t="s">
        <v>33</v>
      </c>
      <c r="C61" s="69"/>
      <c r="D61" s="3">
        <v>52121000</v>
      </c>
      <c r="E61" s="71" t="s">
        <v>93</v>
      </c>
      <c r="F61" s="59">
        <v>1500</v>
      </c>
      <c r="G61" s="52" t="s">
        <v>210</v>
      </c>
      <c r="H61" s="9">
        <v>5104</v>
      </c>
      <c r="I61" s="57">
        <f t="shared" ref="I61:I68" si="14">F61*0.6</f>
        <v>900</v>
      </c>
      <c r="J61" s="55">
        <f t="shared" ref="J61:J68" si="15">F61*0.4</f>
        <v>600</v>
      </c>
      <c r="K61" s="71" t="s">
        <v>202</v>
      </c>
      <c r="L61" s="1"/>
    </row>
    <row r="62" spans="1:12">
      <c r="A62" s="3" t="s">
        <v>199</v>
      </c>
      <c r="B62" s="3" t="s">
        <v>54</v>
      </c>
      <c r="C62" s="69"/>
      <c r="D62" s="3">
        <v>52121000</v>
      </c>
      <c r="E62" s="71" t="s">
        <v>93</v>
      </c>
      <c r="F62" s="59">
        <v>15000</v>
      </c>
      <c r="G62" s="52" t="s">
        <v>210</v>
      </c>
      <c r="H62" s="9">
        <v>5104</v>
      </c>
      <c r="I62" s="57">
        <f t="shared" si="14"/>
        <v>9000</v>
      </c>
      <c r="J62" s="55">
        <f t="shared" si="15"/>
        <v>6000</v>
      </c>
      <c r="K62" s="71" t="s">
        <v>203</v>
      </c>
      <c r="L62" s="1"/>
    </row>
    <row r="63" spans="1:12">
      <c r="A63" s="3" t="s">
        <v>199</v>
      </c>
      <c r="B63" s="3" t="s">
        <v>57</v>
      </c>
      <c r="C63" s="69"/>
      <c r="D63" s="3">
        <v>52121000</v>
      </c>
      <c r="E63" s="71" t="s">
        <v>93</v>
      </c>
      <c r="F63" s="59">
        <v>8775</v>
      </c>
      <c r="G63" s="52" t="s">
        <v>210</v>
      </c>
      <c r="H63" s="9">
        <v>5104</v>
      </c>
      <c r="I63" s="57">
        <f t="shared" si="14"/>
        <v>5265</v>
      </c>
      <c r="J63" s="55">
        <f t="shared" si="15"/>
        <v>3510</v>
      </c>
      <c r="K63" s="71" t="s">
        <v>204</v>
      </c>
      <c r="L63" s="1"/>
    </row>
    <row r="64" spans="1:12">
      <c r="A64" s="3" t="s">
        <v>199</v>
      </c>
      <c r="B64" s="3" t="s">
        <v>173</v>
      </c>
      <c r="C64" s="69"/>
      <c r="D64" s="3">
        <v>52121000</v>
      </c>
      <c r="E64" s="71" t="s">
        <v>93</v>
      </c>
      <c r="F64" s="59">
        <v>20000</v>
      </c>
      <c r="G64" s="52" t="s">
        <v>210</v>
      </c>
      <c r="H64" s="9">
        <v>5104</v>
      </c>
      <c r="I64" s="57">
        <f t="shared" si="14"/>
        <v>12000</v>
      </c>
      <c r="J64" s="55">
        <f t="shared" si="15"/>
        <v>8000</v>
      </c>
      <c r="K64" s="71" t="s">
        <v>205</v>
      </c>
      <c r="L64" s="1"/>
    </row>
    <row r="65" spans="1:12">
      <c r="A65" s="3" t="s">
        <v>199</v>
      </c>
      <c r="B65" s="3" t="s">
        <v>60</v>
      </c>
      <c r="C65" s="69"/>
      <c r="D65" s="3">
        <v>52121000</v>
      </c>
      <c r="E65" s="71" t="s">
        <v>93</v>
      </c>
      <c r="F65" s="59">
        <v>22000</v>
      </c>
      <c r="G65" s="52" t="s">
        <v>210</v>
      </c>
      <c r="H65" s="9">
        <v>5104</v>
      </c>
      <c r="I65" s="57">
        <f t="shared" si="14"/>
        <v>13200</v>
      </c>
      <c r="J65" s="55">
        <f t="shared" si="15"/>
        <v>8800</v>
      </c>
      <c r="K65" s="3" t="s">
        <v>206</v>
      </c>
      <c r="L65" s="1"/>
    </row>
    <row r="66" spans="1:12">
      <c r="A66" s="3" t="s">
        <v>199</v>
      </c>
      <c r="B66" s="3" t="s">
        <v>62</v>
      </c>
      <c r="C66" s="53"/>
      <c r="D66" s="3">
        <v>52121000</v>
      </c>
      <c r="E66" s="71" t="s">
        <v>93</v>
      </c>
      <c r="F66" s="59">
        <v>22750</v>
      </c>
      <c r="G66" s="52" t="s">
        <v>210</v>
      </c>
      <c r="H66" s="9">
        <v>5104</v>
      </c>
      <c r="I66" s="57">
        <f t="shared" si="14"/>
        <v>13650</v>
      </c>
      <c r="J66" s="55">
        <f t="shared" si="15"/>
        <v>9100</v>
      </c>
      <c r="K66" s="3" t="s">
        <v>207</v>
      </c>
    </row>
    <row r="67" spans="1:12">
      <c r="A67" s="3" t="s">
        <v>200</v>
      </c>
      <c r="B67" s="3" t="s">
        <v>65</v>
      </c>
      <c r="C67" s="53"/>
      <c r="D67" s="3">
        <v>52402000</v>
      </c>
      <c r="E67" s="3" t="s">
        <v>95</v>
      </c>
      <c r="F67" s="59">
        <v>14250</v>
      </c>
      <c r="G67" s="52" t="s">
        <v>210</v>
      </c>
      <c r="H67" s="9">
        <v>5104</v>
      </c>
      <c r="I67" s="57">
        <f t="shared" si="14"/>
        <v>8550</v>
      </c>
      <c r="J67" s="55">
        <f t="shared" si="15"/>
        <v>5700</v>
      </c>
      <c r="K67" s="3" t="s">
        <v>208</v>
      </c>
    </row>
    <row r="68" spans="1:12" ht="15.75" thickBot="1">
      <c r="A68" s="3" t="s">
        <v>201</v>
      </c>
      <c r="B68" s="3" t="s">
        <v>69</v>
      </c>
      <c r="C68" s="53"/>
      <c r="D68" s="3">
        <v>52401000</v>
      </c>
      <c r="E68" s="3" t="s">
        <v>96</v>
      </c>
      <c r="F68" s="59">
        <v>7177.1</v>
      </c>
      <c r="G68" s="52" t="s">
        <v>210</v>
      </c>
      <c r="H68" s="9">
        <v>5104</v>
      </c>
      <c r="I68" s="57">
        <f t="shared" si="14"/>
        <v>4306.26</v>
      </c>
      <c r="J68" s="55">
        <f t="shared" si="15"/>
        <v>2870.84</v>
      </c>
      <c r="K68" s="3" t="s">
        <v>209</v>
      </c>
    </row>
    <row r="69" spans="1:12" ht="15.75" thickBot="1">
      <c r="A69" s="67" t="s">
        <v>44</v>
      </c>
      <c r="B69" s="66"/>
      <c r="C69" s="66"/>
      <c r="D69" s="66"/>
      <c r="E69" s="66"/>
      <c r="F69" s="61">
        <f>SUM(F4:F68)</f>
        <v>938464.63</v>
      </c>
      <c r="G69" s="61"/>
      <c r="H69" s="61"/>
      <c r="I69" s="61">
        <f>SUM(I4:I68)</f>
        <v>563078.77799999993</v>
      </c>
      <c r="J69" s="61">
        <f>SUM(J4:J68)</f>
        <v>375385.85200000001</v>
      </c>
    </row>
    <row r="73" spans="1:12">
      <c r="A73" s="36" t="s">
        <v>20</v>
      </c>
      <c r="B73" s="18">
        <v>42487</v>
      </c>
      <c r="C73" s="21">
        <v>25326.9</v>
      </c>
      <c r="D73" s="3"/>
      <c r="E73" s="22">
        <v>681496.23</v>
      </c>
    </row>
  </sheetData>
  <mergeCells count="1">
    <mergeCell ref="G1:H1"/>
  </mergeCells>
  <phoneticPr fontId="0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8"/>
  <sheetViews>
    <sheetView topLeftCell="A55" workbookViewId="0">
      <selection activeCell="D69" sqref="D69"/>
    </sheetView>
  </sheetViews>
  <sheetFormatPr defaultRowHeight="15"/>
  <cols>
    <col min="1" max="1" width="44" bestFit="1" customWidth="1"/>
    <col min="2" max="2" width="17.7109375" customWidth="1"/>
    <col min="3" max="3" width="17.28515625" customWidth="1"/>
  </cols>
  <sheetData>
    <row r="1" spans="1:3">
      <c r="A1" s="38" t="s">
        <v>22</v>
      </c>
      <c r="B1" s="39" t="s">
        <v>31</v>
      </c>
    </row>
    <row r="2" spans="1:3">
      <c r="A2" s="28"/>
      <c r="B2" s="40"/>
    </row>
    <row r="3" spans="1:3">
      <c r="A3" s="41" t="s">
        <v>23</v>
      </c>
      <c r="B3" s="42">
        <v>131500</v>
      </c>
    </row>
    <row r="4" spans="1:3">
      <c r="A4" s="41" t="s">
        <v>24</v>
      </c>
      <c r="B4" s="42">
        <v>9205</v>
      </c>
    </row>
    <row r="5" spans="1:3">
      <c r="A5" s="41" t="s">
        <v>25</v>
      </c>
      <c r="B5" s="42">
        <f>SUM(B3:B4)</f>
        <v>140705</v>
      </c>
      <c r="C5" s="42">
        <f>B5*C9</f>
        <v>84423</v>
      </c>
    </row>
    <row r="6" spans="1:3">
      <c r="A6" s="41" t="s">
        <v>26</v>
      </c>
      <c r="B6" s="43">
        <v>27.02</v>
      </c>
      <c r="C6" s="43">
        <v>27.02</v>
      </c>
    </row>
    <row r="7" spans="1:3">
      <c r="A7" s="41"/>
      <c r="B7" s="42"/>
      <c r="C7" s="42"/>
    </row>
    <row r="8" spans="1:3">
      <c r="A8" s="41" t="s">
        <v>27</v>
      </c>
      <c r="B8" s="44">
        <f>B5*B6</f>
        <v>3801849.1</v>
      </c>
      <c r="C8" s="44">
        <f>C5*C6</f>
        <v>2281109.46</v>
      </c>
    </row>
    <row r="9" spans="1:3">
      <c r="A9" s="36"/>
      <c r="B9" s="73">
        <v>1</v>
      </c>
      <c r="C9" s="74">
        <v>0.6</v>
      </c>
    </row>
    <row r="10" spans="1:3">
      <c r="A10" s="47" t="s">
        <v>28</v>
      </c>
      <c r="B10" s="37">
        <v>7522</v>
      </c>
      <c r="C10" s="75">
        <f>B10*$C$9</f>
        <v>4513.2</v>
      </c>
    </row>
    <row r="11" spans="1:3">
      <c r="A11" s="47" t="s">
        <v>29</v>
      </c>
      <c r="B11" s="37">
        <v>18544.400000000001</v>
      </c>
      <c r="C11" s="75">
        <f>B11*$C$9</f>
        <v>11126.640000000001</v>
      </c>
    </row>
    <row r="12" spans="1:3">
      <c r="A12" s="36" t="s">
        <v>34</v>
      </c>
      <c r="B12" s="37">
        <v>1500</v>
      </c>
      <c r="C12" s="75">
        <f t="shared" ref="C12:C72" si="0">B12*$C$9</f>
        <v>900</v>
      </c>
    </row>
    <row r="13" spans="1:3">
      <c r="A13" s="48" t="s">
        <v>35</v>
      </c>
      <c r="B13" s="37">
        <v>7351</v>
      </c>
      <c r="C13" s="75">
        <f t="shared" si="0"/>
        <v>4410.5999999999995</v>
      </c>
    </row>
    <row r="14" spans="1:3">
      <c r="A14" s="36" t="s">
        <v>74</v>
      </c>
      <c r="B14" s="37">
        <v>1500</v>
      </c>
      <c r="C14" s="75">
        <f t="shared" si="0"/>
        <v>900</v>
      </c>
    </row>
    <row r="15" spans="1:3">
      <c r="A15" s="36" t="s">
        <v>82</v>
      </c>
      <c r="B15" s="37">
        <v>4500</v>
      </c>
      <c r="C15" s="75">
        <f t="shared" si="0"/>
        <v>2700</v>
      </c>
    </row>
    <row r="16" spans="1:3">
      <c r="A16" s="48" t="s">
        <v>81</v>
      </c>
      <c r="B16" s="37">
        <v>731</v>
      </c>
      <c r="C16" s="75">
        <f t="shared" si="0"/>
        <v>438.59999999999997</v>
      </c>
    </row>
    <row r="17" spans="1:3">
      <c r="A17" s="36" t="s">
        <v>75</v>
      </c>
      <c r="B17" s="37">
        <v>1500</v>
      </c>
      <c r="C17" s="75">
        <f t="shared" si="0"/>
        <v>900</v>
      </c>
    </row>
    <row r="18" spans="1:3">
      <c r="A18" s="36" t="s">
        <v>76</v>
      </c>
      <c r="B18" s="37">
        <v>15000</v>
      </c>
      <c r="C18" s="75">
        <f t="shared" si="0"/>
        <v>9000</v>
      </c>
    </row>
    <row r="19" spans="1:3">
      <c r="A19" s="36" t="s">
        <v>77</v>
      </c>
      <c r="B19" s="37">
        <v>8775</v>
      </c>
      <c r="C19" s="75">
        <f t="shared" si="0"/>
        <v>5265</v>
      </c>
    </row>
    <row r="20" spans="1:3">
      <c r="A20" s="36" t="s">
        <v>78</v>
      </c>
      <c r="B20" s="37">
        <v>40000</v>
      </c>
      <c r="C20" s="75">
        <f t="shared" si="0"/>
        <v>24000</v>
      </c>
    </row>
    <row r="21" spans="1:3">
      <c r="A21" s="36" t="s">
        <v>79</v>
      </c>
      <c r="B21" s="37">
        <v>22000</v>
      </c>
      <c r="C21" s="75">
        <f t="shared" si="0"/>
        <v>13200</v>
      </c>
    </row>
    <row r="22" spans="1:3">
      <c r="A22" s="36" t="s">
        <v>80</v>
      </c>
      <c r="B22" s="37">
        <v>22750</v>
      </c>
      <c r="C22" s="75">
        <f t="shared" si="0"/>
        <v>13650</v>
      </c>
    </row>
    <row r="23" spans="1:3">
      <c r="A23" s="36" t="s">
        <v>83</v>
      </c>
      <c r="B23" s="37">
        <v>24937.5</v>
      </c>
      <c r="C23" s="75">
        <f t="shared" si="0"/>
        <v>14962.5</v>
      </c>
    </row>
    <row r="24" spans="1:3">
      <c r="A24" s="36" t="s">
        <v>84</v>
      </c>
      <c r="B24" s="37">
        <v>8977.2000000000007</v>
      </c>
      <c r="C24" s="75">
        <f t="shared" si="0"/>
        <v>5386.3200000000006</v>
      </c>
    </row>
    <row r="25" spans="1:3">
      <c r="A25" s="36" t="s">
        <v>85</v>
      </c>
      <c r="B25" s="37">
        <v>36160.400000000001</v>
      </c>
      <c r="C25" s="75">
        <f t="shared" si="0"/>
        <v>21696.240000000002</v>
      </c>
    </row>
    <row r="26" spans="1:3">
      <c r="A26" s="36" t="s">
        <v>85</v>
      </c>
      <c r="B26" s="37">
        <v>36407.68</v>
      </c>
      <c r="C26" s="75">
        <f t="shared" si="0"/>
        <v>21844.608</v>
      </c>
    </row>
    <row r="27" spans="1:3">
      <c r="A27" s="36" t="s">
        <v>110</v>
      </c>
      <c r="B27" s="37">
        <v>1500</v>
      </c>
      <c r="C27" s="75">
        <f t="shared" si="0"/>
        <v>900</v>
      </c>
    </row>
    <row r="28" spans="1:3">
      <c r="A28" s="36" t="s">
        <v>111</v>
      </c>
      <c r="B28" s="37">
        <v>15000</v>
      </c>
      <c r="C28" s="75">
        <f t="shared" si="0"/>
        <v>9000</v>
      </c>
    </row>
    <row r="29" spans="1:3">
      <c r="A29" s="36" t="s">
        <v>112</v>
      </c>
      <c r="B29" s="37">
        <v>8775</v>
      </c>
      <c r="C29" s="75">
        <f t="shared" si="0"/>
        <v>5265</v>
      </c>
    </row>
    <row r="30" spans="1:3">
      <c r="A30" s="36" t="s">
        <v>113</v>
      </c>
      <c r="B30" s="37">
        <v>22000</v>
      </c>
      <c r="C30" s="75">
        <f t="shared" si="0"/>
        <v>13200</v>
      </c>
    </row>
    <row r="31" spans="1:3">
      <c r="A31" s="36" t="s">
        <v>114</v>
      </c>
      <c r="B31" s="37">
        <v>22750</v>
      </c>
      <c r="C31" s="75">
        <f t="shared" si="0"/>
        <v>13650</v>
      </c>
    </row>
    <row r="32" spans="1:3">
      <c r="A32" s="36" t="s">
        <v>115</v>
      </c>
      <c r="B32" s="37">
        <v>14937.5</v>
      </c>
      <c r="C32" s="75">
        <f t="shared" si="0"/>
        <v>8962.5</v>
      </c>
    </row>
    <row r="33" spans="1:3">
      <c r="A33" s="36" t="s">
        <v>116</v>
      </c>
      <c r="B33" s="37">
        <v>5377</v>
      </c>
      <c r="C33" s="75">
        <f t="shared" si="0"/>
        <v>3226.2</v>
      </c>
    </row>
    <row r="34" spans="1:3">
      <c r="A34" s="47" t="s">
        <v>117</v>
      </c>
      <c r="B34" s="37">
        <v>50832</v>
      </c>
      <c r="C34" s="75">
        <f t="shared" si="0"/>
        <v>30499.199999999997</v>
      </c>
    </row>
    <row r="35" spans="1:3">
      <c r="A35" s="36" t="s">
        <v>125</v>
      </c>
      <c r="B35" s="37">
        <v>1500</v>
      </c>
      <c r="C35" s="75">
        <f t="shared" si="0"/>
        <v>900</v>
      </c>
    </row>
    <row r="36" spans="1:3">
      <c r="A36" s="36" t="s">
        <v>126</v>
      </c>
      <c r="B36" s="37">
        <v>15000</v>
      </c>
      <c r="C36" s="75">
        <f t="shared" si="0"/>
        <v>9000</v>
      </c>
    </row>
    <row r="37" spans="1:3">
      <c r="A37" s="36" t="s">
        <v>127</v>
      </c>
      <c r="B37" s="37">
        <v>8775</v>
      </c>
      <c r="C37" s="75">
        <f t="shared" si="0"/>
        <v>5265</v>
      </c>
    </row>
    <row r="38" spans="1:3">
      <c r="A38" s="36" t="s">
        <v>128</v>
      </c>
      <c r="B38" s="37">
        <v>22000</v>
      </c>
      <c r="C38" s="75">
        <f t="shared" si="0"/>
        <v>13200</v>
      </c>
    </row>
    <row r="39" spans="1:3">
      <c r="A39" s="36" t="s">
        <v>129</v>
      </c>
      <c r="B39" s="37">
        <v>22750</v>
      </c>
      <c r="C39" s="75">
        <f t="shared" si="0"/>
        <v>13650</v>
      </c>
    </row>
    <row r="40" spans="1:3">
      <c r="A40" s="36" t="s">
        <v>130</v>
      </c>
      <c r="B40" s="37">
        <v>14937.5</v>
      </c>
      <c r="C40" s="75">
        <f t="shared" si="0"/>
        <v>8962.5</v>
      </c>
    </row>
    <row r="41" spans="1:3">
      <c r="A41" s="36" t="s">
        <v>131</v>
      </c>
      <c r="B41" s="37">
        <v>5377.7</v>
      </c>
      <c r="C41" s="75">
        <f t="shared" si="0"/>
        <v>3226.62</v>
      </c>
    </row>
    <row r="42" spans="1:3">
      <c r="A42" s="36" t="s">
        <v>174</v>
      </c>
      <c r="B42" s="37">
        <v>1500</v>
      </c>
      <c r="C42" s="75">
        <f t="shared" si="0"/>
        <v>900</v>
      </c>
    </row>
    <row r="43" spans="1:3">
      <c r="A43" s="36" t="s">
        <v>175</v>
      </c>
      <c r="B43" s="37">
        <v>15000</v>
      </c>
      <c r="C43" s="75">
        <f t="shared" si="0"/>
        <v>9000</v>
      </c>
    </row>
    <row r="44" spans="1:3">
      <c r="A44" s="36" t="s">
        <v>176</v>
      </c>
      <c r="B44" s="37">
        <v>8775</v>
      </c>
      <c r="C44" s="75">
        <f t="shared" si="0"/>
        <v>5265</v>
      </c>
    </row>
    <row r="45" spans="1:3">
      <c r="A45" s="36" t="s">
        <v>177</v>
      </c>
      <c r="B45" s="37">
        <v>22000</v>
      </c>
      <c r="C45" s="75">
        <f t="shared" si="0"/>
        <v>13200</v>
      </c>
    </row>
    <row r="46" spans="1:3">
      <c r="A46" s="36" t="s">
        <v>178</v>
      </c>
      <c r="B46" s="37">
        <v>22750</v>
      </c>
      <c r="C46" s="75">
        <f t="shared" si="0"/>
        <v>13650</v>
      </c>
    </row>
    <row r="47" spans="1:3">
      <c r="A47" s="36" t="s">
        <v>179</v>
      </c>
      <c r="B47" s="37">
        <v>12754.25</v>
      </c>
      <c r="C47" s="75">
        <f t="shared" si="0"/>
        <v>7652.5499999999993</v>
      </c>
    </row>
    <row r="48" spans="1:3">
      <c r="A48" s="36" t="s">
        <v>180</v>
      </c>
      <c r="B48" s="37">
        <v>5377.5</v>
      </c>
      <c r="C48" s="75">
        <f t="shared" si="0"/>
        <v>3226.5</v>
      </c>
    </row>
    <row r="49" spans="1:3">
      <c r="A49" s="48" t="s">
        <v>181</v>
      </c>
      <c r="B49" s="37">
        <v>7405</v>
      </c>
      <c r="C49" s="75">
        <f t="shared" si="0"/>
        <v>4443</v>
      </c>
    </row>
    <row r="50" spans="1:3">
      <c r="A50" s="48" t="s">
        <v>182</v>
      </c>
      <c r="B50" s="37">
        <v>35678</v>
      </c>
      <c r="C50" s="75">
        <f t="shared" si="0"/>
        <v>21406.799999999999</v>
      </c>
    </row>
    <row r="51" spans="1:3">
      <c r="A51" s="36" t="s">
        <v>183</v>
      </c>
      <c r="B51" s="37">
        <v>1500</v>
      </c>
      <c r="C51" s="75">
        <f t="shared" si="0"/>
        <v>900</v>
      </c>
    </row>
    <row r="52" spans="1:3">
      <c r="A52" s="36" t="s">
        <v>184</v>
      </c>
      <c r="B52" s="37">
        <v>15000</v>
      </c>
      <c r="C52" s="75">
        <f t="shared" si="0"/>
        <v>9000</v>
      </c>
    </row>
    <row r="53" spans="1:3">
      <c r="A53" s="36" t="s">
        <v>185</v>
      </c>
      <c r="B53" s="37">
        <v>8775</v>
      </c>
      <c r="C53" s="75">
        <f t="shared" si="0"/>
        <v>5265</v>
      </c>
    </row>
    <row r="54" spans="1:3">
      <c r="A54" s="36" t="s">
        <v>186</v>
      </c>
      <c r="B54" s="37">
        <v>22000</v>
      </c>
      <c r="C54" s="75">
        <f t="shared" si="0"/>
        <v>13200</v>
      </c>
    </row>
    <row r="55" spans="1:3">
      <c r="A55" s="36" t="s">
        <v>190</v>
      </c>
      <c r="B55" s="37">
        <v>10000</v>
      </c>
      <c r="C55" s="75">
        <f t="shared" si="0"/>
        <v>6000</v>
      </c>
    </row>
    <row r="56" spans="1:3">
      <c r="A56" s="36" t="s">
        <v>187</v>
      </c>
      <c r="B56" s="37">
        <v>22750</v>
      </c>
      <c r="C56" s="75">
        <f t="shared" si="0"/>
        <v>13650</v>
      </c>
    </row>
    <row r="57" spans="1:3">
      <c r="A57" s="36" t="s">
        <v>188</v>
      </c>
      <c r="B57" s="37">
        <v>9250</v>
      </c>
      <c r="C57" s="75">
        <f t="shared" si="0"/>
        <v>5550</v>
      </c>
    </row>
    <row r="58" spans="1:3">
      <c r="A58" s="36" t="s">
        <v>189</v>
      </c>
      <c r="B58" s="37">
        <v>5377.3</v>
      </c>
      <c r="C58" s="75">
        <f t="shared" si="0"/>
        <v>3226.38</v>
      </c>
    </row>
    <row r="59" spans="1:3">
      <c r="A59" s="36" t="s">
        <v>191</v>
      </c>
      <c r="B59" s="37">
        <v>1500</v>
      </c>
      <c r="C59" s="75">
        <f t="shared" si="0"/>
        <v>900</v>
      </c>
    </row>
    <row r="60" spans="1:3">
      <c r="A60" s="36" t="s">
        <v>192</v>
      </c>
      <c r="B60" s="37">
        <v>15000</v>
      </c>
      <c r="C60" s="75">
        <f t="shared" si="0"/>
        <v>9000</v>
      </c>
    </row>
    <row r="61" spans="1:3">
      <c r="A61" s="36" t="s">
        <v>193</v>
      </c>
      <c r="B61" s="37">
        <v>8775</v>
      </c>
      <c r="C61" s="75">
        <f t="shared" si="0"/>
        <v>5265</v>
      </c>
    </row>
    <row r="62" spans="1:3">
      <c r="A62" s="36" t="s">
        <v>194</v>
      </c>
      <c r="B62" s="37">
        <v>22000</v>
      </c>
      <c r="C62" s="75">
        <f t="shared" si="0"/>
        <v>13200</v>
      </c>
    </row>
    <row r="63" spans="1:3">
      <c r="A63" s="36" t="s">
        <v>198</v>
      </c>
      <c r="B63" s="37">
        <v>20000</v>
      </c>
      <c r="C63" s="75">
        <f t="shared" si="0"/>
        <v>12000</v>
      </c>
    </row>
    <row r="64" spans="1:3">
      <c r="A64" s="36" t="s">
        <v>195</v>
      </c>
      <c r="B64" s="37">
        <v>22750</v>
      </c>
      <c r="C64" s="75">
        <f t="shared" si="0"/>
        <v>13650</v>
      </c>
    </row>
    <row r="65" spans="1:3">
      <c r="A65" s="36" t="s">
        <v>196</v>
      </c>
      <c r="B65" s="37">
        <v>14250</v>
      </c>
      <c r="C65" s="75">
        <f t="shared" si="0"/>
        <v>8550</v>
      </c>
    </row>
    <row r="66" spans="1:3">
      <c r="A66" s="36" t="s">
        <v>197</v>
      </c>
      <c r="B66" s="37">
        <v>7177.6</v>
      </c>
      <c r="C66" s="75">
        <f t="shared" si="0"/>
        <v>4306.5600000000004</v>
      </c>
    </row>
    <row r="67" spans="1:3">
      <c r="A67" s="47"/>
      <c r="B67" s="37"/>
      <c r="C67" s="75">
        <f t="shared" si="0"/>
        <v>0</v>
      </c>
    </row>
    <row r="68" spans="1:3">
      <c r="A68" s="47"/>
      <c r="B68" s="37"/>
      <c r="C68" s="75">
        <f t="shared" si="0"/>
        <v>0</v>
      </c>
    </row>
    <row r="69" spans="1:3">
      <c r="A69" s="36"/>
      <c r="B69" s="37"/>
      <c r="C69" s="75">
        <f t="shared" si="0"/>
        <v>0</v>
      </c>
    </row>
    <row r="70" spans="1:3">
      <c r="A70" s="36"/>
      <c r="B70" s="37"/>
      <c r="C70" s="75">
        <f t="shared" si="0"/>
        <v>0</v>
      </c>
    </row>
    <row r="71" spans="1:3">
      <c r="A71" s="36"/>
      <c r="B71" s="37"/>
      <c r="C71" s="75">
        <f t="shared" si="0"/>
        <v>0</v>
      </c>
    </row>
    <row r="72" spans="1:3">
      <c r="A72" s="36"/>
      <c r="B72" s="37"/>
      <c r="C72" s="75">
        <f t="shared" si="0"/>
        <v>0</v>
      </c>
    </row>
    <row r="73" spans="1:3" ht="15.75" thickBot="1">
      <c r="A73" s="45" t="s">
        <v>30</v>
      </c>
      <c r="B73" s="46">
        <f>B8-SUM(B10:B72)</f>
        <v>2974836.5700000003</v>
      </c>
      <c r="C73" s="46">
        <f>C8-SUM(C10:C72)</f>
        <v>1784901.942</v>
      </c>
    </row>
    <row r="78" spans="1:3">
      <c r="C78" s="7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5" sqref="A5:E5"/>
    </sheetView>
  </sheetViews>
  <sheetFormatPr defaultRowHeight="15"/>
  <cols>
    <col min="1" max="1" width="15.42578125" bestFit="1" customWidth="1"/>
    <col min="3" max="3" width="11.85546875" bestFit="1" customWidth="1"/>
    <col min="5" max="5" width="15.42578125" bestFit="1" customWidth="1"/>
  </cols>
  <sheetData>
    <row r="1" spans="1:5">
      <c r="A1" s="25"/>
      <c r="B1" s="26" t="s">
        <v>16</v>
      </c>
      <c r="C1" s="26" t="s">
        <v>17</v>
      </c>
      <c r="D1" s="26"/>
      <c r="E1" s="27" t="s">
        <v>18</v>
      </c>
    </row>
    <row r="2" spans="1:5">
      <c r="A2" s="28" t="s">
        <v>19</v>
      </c>
      <c r="B2" s="29"/>
      <c r="C2" s="30">
        <v>131500</v>
      </c>
      <c r="D2" s="29"/>
      <c r="E2" s="31">
        <f>C2*27.02</f>
        <v>3553130</v>
      </c>
    </row>
    <row r="3" spans="1:5">
      <c r="A3" s="28"/>
      <c r="B3" s="29"/>
      <c r="C3" s="29"/>
      <c r="D3" s="29"/>
      <c r="E3" s="32"/>
    </row>
    <row r="4" spans="1:5">
      <c r="A4" s="28"/>
      <c r="B4" s="29"/>
      <c r="C4" s="29"/>
      <c r="D4" s="29"/>
      <c r="E4" s="32"/>
    </row>
    <row r="5" spans="1:5">
      <c r="A5" s="36" t="s">
        <v>20</v>
      </c>
      <c r="B5" s="18">
        <v>42487</v>
      </c>
      <c r="C5" s="21">
        <v>25326.9</v>
      </c>
      <c r="D5" s="3"/>
      <c r="E5" s="22">
        <v>681496.23</v>
      </c>
    </row>
    <row r="6" spans="1:5">
      <c r="A6" s="36"/>
      <c r="B6" s="3"/>
      <c r="C6" s="3"/>
      <c r="D6" s="3"/>
      <c r="E6" s="23"/>
    </row>
    <row r="7" spans="1:5">
      <c r="A7" s="36"/>
      <c r="B7" s="3"/>
      <c r="C7" s="3"/>
      <c r="D7" s="3"/>
      <c r="E7" s="23"/>
    </row>
    <row r="8" spans="1:5">
      <c r="A8" s="36"/>
      <c r="B8" s="3"/>
      <c r="C8" s="3"/>
      <c r="D8" s="3"/>
      <c r="E8" s="23"/>
    </row>
    <row r="9" spans="1:5">
      <c r="A9" s="36"/>
      <c r="B9" s="3"/>
      <c r="C9" s="3"/>
      <c r="D9" s="3"/>
      <c r="E9" s="23"/>
    </row>
    <row r="10" spans="1:5">
      <c r="A10" s="36"/>
      <c r="B10" s="3"/>
      <c r="C10" s="3"/>
      <c r="D10" s="3"/>
      <c r="E10" s="23"/>
    </row>
    <row r="11" spans="1:5">
      <c r="A11" s="36"/>
      <c r="B11" s="3"/>
      <c r="C11" s="3"/>
      <c r="D11" s="3"/>
      <c r="E11" s="23"/>
    </row>
    <row r="12" spans="1:5" ht="15.75" thickBot="1">
      <c r="A12" s="33" t="s">
        <v>21</v>
      </c>
      <c r="B12" s="34"/>
      <c r="C12" s="35">
        <f>C2-C5-C6-C7-C8-C9-C10-C11</f>
        <v>106173.1</v>
      </c>
      <c r="D12" s="35"/>
      <c r="E12" s="35">
        <f t="shared" ref="E12" si="0">E2-E5-E6-E7-E8-E9-E10-E11</f>
        <v>2871633.77</v>
      </c>
    </row>
    <row r="13" spans="1:5">
      <c r="A13" s="24"/>
      <c r="B13" s="24"/>
      <c r="C13" s="24"/>
      <c r="D13" s="24"/>
      <c r="E13" s="24"/>
    </row>
    <row r="14" spans="1:5">
      <c r="A14" s="24"/>
      <c r="B14" s="24"/>
      <c r="C14" s="24"/>
      <c r="D14" s="24"/>
      <c r="E14" s="24"/>
    </row>
    <row r="15" spans="1:5">
      <c r="A15" s="24"/>
      <c r="B15" s="24"/>
      <c r="C15" s="24"/>
      <c r="D15" s="24"/>
      <c r="E15" s="24"/>
    </row>
    <row r="16" spans="1:5">
      <c r="A16" s="24"/>
      <c r="B16" s="24"/>
      <c r="C16" s="24"/>
      <c r="D16" s="24"/>
      <c r="E16" s="24"/>
    </row>
    <row r="17" spans="1:5">
      <c r="A17" s="24"/>
      <c r="B17" s="24"/>
      <c r="C17" s="24"/>
      <c r="D17" s="24"/>
      <c r="E17" s="2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 čerpání</vt:lpstr>
      <vt:lpstr>zbývá k čerpání</vt:lpstr>
      <vt:lpstr>přehled proplácení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64621</cp:lastModifiedBy>
  <cp:lastPrinted>2016-12-08T13:07:05Z</cp:lastPrinted>
  <dcterms:created xsi:type="dcterms:W3CDTF">2016-03-14T09:46:00Z</dcterms:created>
  <dcterms:modified xsi:type="dcterms:W3CDTF">2017-03-13T12:21:48Z</dcterms:modified>
</cp:coreProperties>
</file>