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5"/>
  </bookViews>
  <sheets>
    <sheet name="VZP" sheetId="1" r:id="rId1"/>
    <sheet name="Obor.ZP" sheetId="2" r:id="rId2"/>
    <sheet name="Voj.ZP" sheetId="5" r:id="rId3"/>
    <sheet name="ČPZP" sheetId="4" r:id="rId4"/>
    <sheet name="ZP Min.vn." sheetId="3" r:id="rId5"/>
    <sheet name="Revirní ZP" sheetId="6" r:id="rId6"/>
    <sheet name="rozdíl celkem" sheetId="7" r:id="rId7"/>
  </sheets>
  <calcPr calcId="125725"/>
</workbook>
</file>

<file path=xl/calcChain.xml><?xml version="1.0" encoding="utf-8"?>
<calcChain xmlns="http://schemas.openxmlformats.org/spreadsheetml/2006/main">
  <c r="B6" i="7"/>
  <c r="B7"/>
  <c r="C13" i="4"/>
  <c r="C13" i="2"/>
  <c r="B13"/>
  <c r="C13" i="1"/>
  <c r="B10" i="7" l="1"/>
  <c r="B9"/>
  <c r="C13" i="6"/>
  <c r="D13" s="1"/>
  <c r="C10"/>
  <c r="D10" s="1"/>
  <c r="C8"/>
  <c r="C7"/>
  <c r="D7"/>
  <c r="D8"/>
  <c r="D9"/>
  <c r="D11"/>
  <c r="D12"/>
  <c r="D6"/>
  <c r="C13" i="3"/>
  <c r="C10"/>
  <c r="D10" s="1"/>
  <c r="C8"/>
  <c r="C7"/>
  <c r="D7"/>
  <c r="D8"/>
  <c r="D9"/>
  <c r="D11"/>
  <c r="D12"/>
  <c r="D13"/>
  <c r="D6"/>
  <c r="B13" i="1"/>
  <c r="D13" i="2"/>
  <c r="C10"/>
  <c r="D10" s="1"/>
  <c r="C8"/>
  <c r="C7"/>
  <c r="D7"/>
  <c r="D8"/>
  <c r="D9"/>
  <c r="D11"/>
  <c r="D12"/>
  <c r="D6"/>
  <c r="D9" i="1"/>
  <c r="D10"/>
  <c r="D11"/>
  <c r="D12"/>
  <c r="C10" i="4"/>
  <c r="C8"/>
  <c r="D8" s="1"/>
  <c r="D7"/>
  <c r="D9"/>
  <c r="D10"/>
  <c r="D11"/>
  <c r="D12"/>
  <c r="D6"/>
  <c r="C7"/>
  <c r="C13" i="5"/>
  <c r="B13"/>
  <c r="C10"/>
  <c r="C8"/>
  <c r="D8" s="1"/>
  <c r="D7"/>
  <c r="D9"/>
  <c r="D10"/>
  <c r="D11"/>
  <c r="D12"/>
  <c r="D13"/>
  <c r="D6"/>
  <c r="C7"/>
  <c r="C6"/>
  <c r="C7" i="1"/>
  <c r="C8" s="1"/>
  <c r="D6"/>
  <c r="G7" i="6"/>
  <c r="F7" i="3"/>
  <c r="G7" i="2"/>
  <c r="H7" i="4"/>
  <c r="H7" i="5"/>
  <c r="B8" i="6"/>
  <c r="B10" s="1"/>
  <c r="B13" s="1"/>
  <c r="B8" i="3"/>
  <c r="B10" s="1"/>
  <c r="B13" s="1"/>
  <c r="B8" i="2"/>
  <c r="B10" s="1"/>
  <c r="B8" i="5"/>
  <c r="B10" s="1"/>
  <c r="B8" i="4"/>
  <c r="B10" s="1"/>
  <c r="B13" s="1"/>
  <c r="B12" i="7" s="1"/>
  <c r="D13" i="4" l="1"/>
  <c r="B8" i="7"/>
  <c r="B11" s="1"/>
  <c r="D8" i="1"/>
  <c r="C10"/>
  <c r="D13" s="1"/>
  <c r="D7"/>
  <c r="E8"/>
  <c r="B8"/>
  <c r="B10" l="1"/>
</calcChain>
</file>

<file path=xl/sharedStrings.xml><?xml version="1.0" encoding="utf-8"?>
<sst xmlns="http://schemas.openxmlformats.org/spreadsheetml/2006/main" count="129" uniqueCount="36">
  <si>
    <t>Položka</t>
  </si>
  <si>
    <t>Výše v CZK</t>
  </si>
  <si>
    <t>Rozdíl</t>
  </si>
  <si>
    <t>účet 38801</t>
  </si>
  <si>
    <t>Výsledný rozdíl</t>
  </si>
  <si>
    <t>vyúčtování za rok 2014 - přeplatek informativně</t>
  </si>
  <si>
    <t>Pohledávky na účtu 31101111</t>
  </si>
  <si>
    <t>Souhrn záloh dle smlouvy</t>
  </si>
  <si>
    <t>Vypracovala: Eva Buzková - vedoucí OUC</t>
  </si>
  <si>
    <t>TEST - dohadná položka, výnosy za zdrav.péči, úhrada od pojišťovny</t>
  </si>
  <si>
    <t>zaúčtované tržby VZP - účty 60245401, 415 a 60240002</t>
  </si>
  <si>
    <t>Pohledávky na účtu 3110120</t>
  </si>
  <si>
    <t>VZP (111) rok 2016</t>
  </si>
  <si>
    <t>Vojenská ZP (201) rok 2016</t>
  </si>
  <si>
    <t>ZP Ministerstva vnitra (211) rok 2016</t>
  </si>
  <si>
    <t>Oborová ZP (207) rok 2016</t>
  </si>
  <si>
    <t>Česká průmyslová ZP (205) rok 2016</t>
  </si>
  <si>
    <t>Revirní ZP  (213) rok 2016</t>
  </si>
  <si>
    <t>dohad účet 38801</t>
  </si>
  <si>
    <t>V Olomouci dne 7.3.2017</t>
  </si>
  <si>
    <t>Ověření - auditor</t>
  </si>
  <si>
    <t>vyúčtování za rok 2015 - přeplatek informativně</t>
  </si>
  <si>
    <t>V Brně dne 3.4.2017</t>
  </si>
  <si>
    <t>Vypracoval: Kristýna Hrušková, Jiří Ficbauer</t>
  </si>
  <si>
    <t>Výše v CZK dle pojišťoven</t>
  </si>
  <si>
    <t>zaúčtované tržby VZP - účty 60245400, 409, 414 a část účtu 60240002 (viz příloha č. 2)</t>
  </si>
  <si>
    <t xml:space="preserve">zaúčtované tržby </t>
  </si>
  <si>
    <t>Pohledávky na účtu 311</t>
  </si>
  <si>
    <t>dohad účet 388 a 389</t>
  </si>
  <si>
    <t>V Olomouci dne 4.4.2017</t>
  </si>
  <si>
    <t>Celkový rozdíl</t>
  </si>
  <si>
    <t>dohad účet 3892010</t>
  </si>
  <si>
    <t>FIZA</t>
  </si>
  <si>
    <t>dle FIZA</t>
  </si>
  <si>
    <t>povolený je ROZDÍL 30 000 000,00</t>
  </si>
  <si>
    <t>FIZA chce vysvětlení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</si>
</sst>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4" fontId="0" fillId="0" borderId="1" xfId="0" applyNumberFormat="1" applyBorder="1"/>
    <xf numFmtId="4" fontId="0" fillId="0" borderId="0" xfId="0" applyNumberFormat="1" applyBorder="1"/>
    <xf numFmtId="0" fontId="5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Fill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4" fontId="2" fillId="0" borderId="0" xfId="0" applyNumberFormat="1" applyFont="1"/>
    <xf numFmtId="0" fontId="7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zoomScaleNormal="100" workbookViewId="0">
      <selection activeCell="C3" sqref="C3"/>
    </sheetView>
  </sheetViews>
  <sheetFormatPr defaultRowHeight="14.4"/>
  <cols>
    <col min="1" max="1" width="27.109375" customWidth="1"/>
    <col min="2" max="2" width="26.6640625" customWidth="1"/>
    <col min="3" max="3" width="27.6640625" customWidth="1"/>
    <col min="4" max="4" width="17" customWidth="1"/>
    <col min="5" max="5" width="12.44140625" bestFit="1" customWidth="1"/>
  </cols>
  <sheetData>
    <row r="1" spans="1:5" ht="15.6">
      <c r="A1" s="19" t="s">
        <v>9</v>
      </c>
      <c r="B1" s="20"/>
      <c r="C1" s="20"/>
      <c r="D1" s="20"/>
    </row>
    <row r="3" spans="1:5">
      <c r="A3" s="10" t="s">
        <v>12</v>
      </c>
      <c r="B3" s="6"/>
      <c r="C3" s="26" t="s">
        <v>32</v>
      </c>
    </row>
    <row r="4" spans="1:5">
      <c r="C4" t="s">
        <v>20</v>
      </c>
      <c r="D4" t="s">
        <v>2</v>
      </c>
    </row>
    <row r="5" spans="1:5">
      <c r="A5" s="2" t="s">
        <v>0</v>
      </c>
      <c r="B5" s="2" t="s">
        <v>1</v>
      </c>
    </row>
    <row r="6" spans="1:5">
      <c r="A6" s="3" t="s">
        <v>7</v>
      </c>
      <c r="B6" s="4">
        <v>1978727219.4300001</v>
      </c>
      <c r="C6" s="4">
        <v>1978727219.4300001</v>
      </c>
      <c r="D6" s="15">
        <f>C6-B6</f>
        <v>0</v>
      </c>
    </row>
    <row r="7" spans="1:5" ht="43.2">
      <c r="A7" s="3" t="s">
        <v>25</v>
      </c>
      <c r="B7" s="4">
        <v>2224871936</v>
      </c>
      <c r="C7" s="4">
        <f>1749179981.44+4504116+411587838.56+59600000</f>
        <v>2224871936</v>
      </c>
      <c r="D7" s="15">
        <f>C7-B7</f>
        <v>0</v>
      </c>
    </row>
    <row r="8" spans="1:5">
      <c r="A8" s="1" t="s">
        <v>2</v>
      </c>
      <c r="B8" s="4">
        <f>B7-B6</f>
        <v>246144716.56999993</v>
      </c>
      <c r="C8" s="4">
        <f>C7-C6</f>
        <v>246144716.56999993</v>
      </c>
      <c r="D8" s="15">
        <f>C8-B8</f>
        <v>0</v>
      </c>
      <c r="E8" s="15">
        <f>D6-D7</f>
        <v>0</v>
      </c>
    </row>
    <row r="9" spans="1:5" ht="28.8">
      <c r="A9" s="3" t="s">
        <v>21</v>
      </c>
      <c r="B9" s="5"/>
      <c r="C9" s="4"/>
      <c r="D9" s="15">
        <f t="shared" ref="D9:D13" si="0">C9-B9</f>
        <v>0</v>
      </c>
    </row>
    <row r="10" spans="1:5">
      <c r="A10" s="1" t="s">
        <v>2</v>
      </c>
      <c r="B10" s="4">
        <f>B8</f>
        <v>246144716.56999993</v>
      </c>
      <c r="C10" s="4">
        <f>C8</f>
        <v>246144716.56999993</v>
      </c>
      <c r="D10" s="15">
        <f t="shared" si="0"/>
        <v>0</v>
      </c>
    </row>
    <row r="11" spans="1:5">
      <c r="A11" s="1" t="s">
        <v>6</v>
      </c>
      <c r="B11" s="4">
        <v>186439328</v>
      </c>
      <c r="C11" s="4">
        <v>186439328</v>
      </c>
      <c r="D11" s="15">
        <f t="shared" si="0"/>
        <v>0</v>
      </c>
    </row>
    <row r="12" spans="1:5" s="9" customFormat="1">
      <c r="A12" s="7" t="s">
        <v>3</v>
      </c>
      <c r="B12" s="8">
        <v>59600000</v>
      </c>
      <c r="C12" s="8">
        <v>59600000</v>
      </c>
      <c r="D12" s="15">
        <f t="shared" si="0"/>
        <v>0</v>
      </c>
    </row>
    <row r="13" spans="1:5" s="9" customFormat="1">
      <c r="A13" s="7" t="s">
        <v>4</v>
      </c>
      <c r="B13" s="8">
        <f>B10-B11-B12</f>
        <v>105388.56999993324</v>
      </c>
      <c r="C13" s="8">
        <f>C10-C11-C12</f>
        <v>105388.56999993324</v>
      </c>
      <c r="D13" s="15">
        <f t="shared" si="0"/>
        <v>0</v>
      </c>
    </row>
    <row r="14" spans="1:5">
      <c r="A14" s="1"/>
      <c r="B14" s="4"/>
    </row>
    <row r="15" spans="1:5">
      <c r="A15" s="1"/>
      <c r="B15" s="4"/>
    </row>
    <row r="16" spans="1:5">
      <c r="A16" s="6" t="s">
        <v>19</v>
      </c>
      <c r="B16" s="4"/>
    </row>
    <row r="17" spans="1:2">
      <c r="A17" s="6" t="s">
        <v>8</v>
      </c>
      <c r="B17" s="1"/>
    </row>
    <row r="18" spans="1:2">
      <c r="A18" s="6" t="s">
        <v>22</v>
      </c>
      <c r="B18" s="1"/>
    </row>
    <row r="19" spans="1:2">
      <c r="A19" s="6" t="s">
        <v>23</v>
      </c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F13" sqref="F13"/>
    </sheetView>
  </sheetViews>
  <sheetFormatPr defaultRowHeight="14.4"/>
  <cols>
    <col min="1" max="1" width="25.5546875" customWidth="1"/>
    <col min="2" max="2" width="26.6640625" style="11" customWidth="1"/>
    <col min="3" max="3" width="16.109375" bestFit="1" customWidth="1"/>
    <col min="4" max="4" width="13.5546875" bestFit="1" customWidth="1"/>
    <col min="7" max="7" width="15" bestFit="1" customWidth="1"/>
  </cols>
  <sheetData>
    <row r="1" spans="1:7" ht="15.6">
      <c r="A1" s="19" t="s">
        <v>9</v>
      </c>
      <c r="B1" s="21"/>
      <c r="C1" s="20"/>
      <c r="D1" s="20"/>
    </row>
    <row r="3" spans="1:7">
      <c r="A3" s="10" t="s">
        <v>15</v>
      </c>
      <c r="B3" s="12"/>
    </row>
    <row r="4" spans="1:7">
      <c r="C4" s="26" t="s">
        <v>32</v>
      </c>
      <c r="G4" s="15">
        <v>-5700000</v>
      </c>
    </row>
    <row r="5" spans="1:7">
      <c r="A5" s="2" t="s">
        <v>0</v>
      </c>
      <c r="B5" s="7" t="s">
        <v>1</v>
      </c>
      <c r="C5" t="s">
        <v>20</v>
      </c>
      <c r="D5" t="s">
        <v>2</v>
      </c>
      <c r="G5" s="15">
        <v>132083592.66</v>
      </c>
    </row>
    <row r="6" spans="1:7">
      <c r="A6" s="3" t="s">
        <v>7</v>
      </c>
      <c r="B6" s="13">
        <v>148628363</v>
      </c>
      <c r="C6" s="13">
        <v>148628363</v>
      </c>
      <c r="D6" s="15">
        <f>B6-C6</f>
        <v>0</v>
      </c>
      <c r="G6" s="17">
        <v>30020603.34</v>
      </c>
    </row>
    <row r="7" spans="1:7" ht="28.8">
      <c r="A7" s="3" t="s">
        <v>10</v>
      </c>
      <c r="B7" s="13">
        <v>156404196</v>
      </c>
      <c r="C7" s="13">
        <f>162104196-5700000</f>
        <v>156404196</v>
      </c>
      <c r="D7" s="15">
        <f t="shared" ref="D7:D13" si="0">B7-C7</f>
        <v>0</v>
      </c>
      <c r="G7" s="15">
        <f>SUM(G4:G6)</f>
        <v>156404196</v>
      </c>
    </row>
    <row r="8" spans="1:7">
      <c r="A8" s="1" t="s">
        <v>2</v>
      </c>
      <c r="B8" s="13">
        <f>B7-B6</f>
        <v>7775833</v>
      </c>
      <c r="C8" s="13">
        <f>C7-C6</f>
        <v>7775833</v>
      </c>
      <c r="D8" s="15">
        <f t="shared" si="0"/>
        <v>0</v>
      </c>
    </row>
    <row r="9" spans="1:7" ht="28.8">
      <c r="A9" s="3" t="s">
        <v>5</v>
      </c>
      <c r="B9" s="13"/>
      <c r="C9" s="13"/>
      <c r="D9" s="15">
        <f t="shared" si="0"/>
        <v>0</v>
      </c>
    </row>
    <row r="10" spans="1:7">
      <c r="A10" s="1" t="s">
        <v>2</v>
      </c>
      <c r="B10" s="13">
        <f>B8</f>
        <v>7775833</v>
      </c>
      <c r="C10" s="13">
        <f>C8</f>
        <v>7775833</v>
      </c>
      <c r="D10" s="15">
        <f t="shared" si="0"/>
        <v>0</v>
      </c>
    </row>
    <row r="11" spans="1:7">
      <c r="A11" s="1" t="s">
        <v>11</v>
      </c>
      <c r="B11" s="13">
        <v>0</v>
      </c>
      <c r="C11" s="13">
        <v>0</v>
      </c>
      <c r="D11" s="15">
        <f t="shared" si="0"/>
        <v>0</v>
      </c>
    </row>
    <row r="12" spans="1:7" s="9" customFormat="1">
      <c r="A12" s="7" t="s">
        <v>31</v>
      </c>
      <c r="B12" s="8">
        <v>-5700000</v>
      </c>
      <c r="C12" s="13">
        <v>-5700000</v>
      </c>
      <c r="D12" s="15">
        <f t="shared" si="0"/>
        <v>0</v>
      </c>
    </row>
    <row r="13" spans="1:7" s="9" customFormat="1">
      <c r="A13" s="7" t="s">
        <v>4</v>
      </c>
      <c r="B13" s="23">
        <f>B10-B11-B12</f>
        <v>13475833</v>
      </c>
      <c r="C13" s="23">
        <f>C10-C11-C12</f>
        <v>13475833</v>
      </c>
      <c r="D13" s="28">
        <f t="shared" si="0"/>
        <v>0</v>
      </c>
      <c r="E13" s="29"/>
      <c r="F13" s="29" t="s">
        <v>35</v>
      </c>
    </row>
    <row r="14" spans="1:7">
      <c r="A14" s="1"/>
      <c r="B14" s="13"/>
    </row>
    <row r="15" spans="1:7">
      <c r="A15" s="1"/>
      <c r="B15" s="13"/>
    </row>
    <row r="16" spans="1:7">
      <c r="A16" s="6" t="s">
        <v>19</v>
      </c>
      <c r="B16" s="13"/>
    </row>
    <row r="17" spans="1:2">
      <c r="A17" s="6" t="s">
        <v>8</v>
      </c>
      <c r="B17" s="14"/>
    </row>
    <row r="18" spans="1:2">
      <c r="A18" s="6" t="s">
        <v>29</v>
      </c>
      <c r="B18" s="14"/>
    </row>
    <row r="19" spans="1:2">
      <c r="A19" s="6" t="s">
        <v>23</v>
      </c>
      <c r="B19" s="14"/>
    </row>
    <row r="20" spans="1:2">
      <c r="A20" s="1"/>
      <c r="B20" s="14"/>
    </row>
    <row r="21" spans="1:2">
      <c r="A21" s="1"/>
      <c r="B21" s="14"/>
    </row>
    <row r="22" spans="1:2">
      <c r="A22" s="1"/>
      <c r="B22" s="14"/>
    </row>
    <row r="23" spans="1:2">
      <c r="A23" s="1"/>
      <c r="B23" s="14"/>
    </row>
    <row r="24" spans="1:2">
      <c r="A24" s="1"/>
      <c r="B24" s="14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zoomScaleNormal="100" workbookViewId="0">
      <selection activeCell="F13" sqref="F13"/>
    </sheetView>
  </sheetViews>
  <sheetFormatPr defaultRowHeight="14.4"/>
  <cols>
    <col min="1" max="1" width="25.5546875" customWidth="1"/>
    <col min="2" max="2" width="26.6640625" style="11" customWidth="1"/>
    <col min="3" max="3" width="18.44140625" customWidth="1"/>
    <col min="4" max="4" width="17" customWidth="1"/>
    <col min="8" max="8" width="16.33203125" style="15" customWidth="1"/>
  </cols>
  <sheetData>
    <row r="1" spans="1:8" ht="15.6">
      <c r="A1" s="19" t="s">
        <v>9</v>
      </c>
      <c r="B1" s="21"/>
      <c r="C1" s="20"/>
    </row>
    <row r="3" spans="1:8">
      <c r="A3" s="10" t="s">
        <v>13</v>
      </c>
      <c r="B3" s="12"/>
      <c r="C3" t="s">
        <v>20</v>
      </c>
      <c r="D3" t="s">
        <v>2</v>
      </c>
    </row>
    <row r="4" spans="1:8">
      <c r="H4" s="15">
        <v>37200000</v>
      </c>
    </row>
    <row r="5" spans="1:8">
      <c r="A5" s="2" t="s">
        <v>0</v>
      </c>
      <c r="B5" s="7" t="s">
        <v>1</v>
      </c>
      <c r="C5" s="7"/>
      <c r="H5" s="15">
        <v>320526998.41000003</v>
      </c>
    </row>
    <row r="6" spans="1:8">
      <c r="A6" s="3" t="s">
        <v>7</v>
      </c>
      <c r="B6" s="13">
        <v>333581550</v>
      </c>
      <c r="C6" s="13">
        <f>B6</f>
        <v>333581550</v>
      </c>
      <c r="D6" s="15">
        <f>B6-C6</f>
        <v>0</v>
      </c>
      <c r="H6" s="17">
        <v>79625355.590000004</v>
      </c>
    </row>
    <row r="7" spans="1:8" ht="28.8">
      <c r="A7" s="3" t="s">
        <v>10</v>
      </c>
      <c r="B7" s="13">
        <v>437352354</v>
      </c>
      <c r="C7" s="13">
        <f>400152354+37200000</f>
        <v>437352354</v>
      </c>
      <c r="D7" s="15">
        <f t="shared" ref="D7:D13" si="0">B7-C7</f>
        <v>0</v>
      </c>
      <c r="H7" s="15">
        <f>SUM(H4:H6)</f>
        <v>437352354</v>
      </c>
    </row>
    <row r="8" spans="1:8">
      <c r="A8" s="1" t="s">
        <v>2</v>
      </c>
      <c r="B8" s="13">
        <f>B7-B6</f>
        <v>103770804</v>
      </c>
      <c r="C8" s="13">
        <f>C7-C6</f>
        <v>103770804</v>
      </c>
      <c r="D8" s="15">
        <f t="shared" si="0"/>
        <v>0</v>
      </c>
      <c r="H8" s="18"/>
    </row>
    <row r="9" spans="1:8" ht="28.8">
      <c r="A9" s="3" t="s">
        <v>21</v>
      </c>
      <c r="B9" s="13"/>
      <c r="C9" s="13"/>
      <c r="D9" s="15">
        <f t="shared" si="0"/>
        <v>0</v>
      </c>
    </row>
    <row r="10" spans="1:8">
      <c r="A10" s="1" t="s">
        <v>2</v>
      </c>
      <c r="B10" s="13">
        <f>B8</f>
        <v>103770804</v>
      </c>
      <c r="C10" s="13">
        <f>C8</f>
        <v>103770804</v>
      </c>
      <c r="D10" s="15">
        <f t="shared" si="0"/>
        <v>0</v>
      </c>
    </row>
    <row r="11" spans="1:8">
      <c r="A11" s="1" t="s">
        <v>11</v>
      </c>
      <c r="B11" s="13">
        <v>33311067</v>
      </c>
      <c r="C11" s="13">
        <v>33311067</v>
      </c>
      <c r="D11" s="15">
        <f t="shared" si="0"/>
        <v>0</v>
      </c>
    </row>
    <row r="12" spans="1:8" s="9" customFormat="1">
      <c r="A12" s="7" t="s">
        <v>18</v>
      </c>
      <c r="B12" s="8">
        <v>37200000</v>
      </c>
      <c r="C12" s="8">
        <v>37200000</v>
      </c>
      <c r="D12" s="15">
        <f t="shared" si="0"/>
        <v>0</v>
      </c>
      <c r="H12" s="16"/>
    </row>
    <row r="13" spans="1:8" s="9" customFormat="1">
      <c r="A13" s="22" t="s">
        <v>4</v>
      </c>
      <c r="B13" s="23">
        <f>B10-B11-B12</f>
        <v>33259737</v>
      </c>
      <c r="C13" s="23">
        <f>C10-C11-C12</f>
        <v>33259737</v>
      </c>
      <c r="D13" s="28">
        <f t="shared" si="0"/>
        <v>0</v>
      </c>
      <c r="E13" s="29"/>
      <c r="F13" s="29" t="s">
        <v>35</v>
      </c>
      <c r="H13" s="16"/>
    </row>
    <row r="14" spans="1:8">
      <c r="A14" s="1"/>
      <c r="B14" s="13"/>
    </row>
    <row r="15" spans="1:8">
      <c r="A15" s="1"/>
      <c r="B15" s="13"/>
    </row>
    <row r="16" spans="1:8">
      <c r="A16" s="6" t="s">
        <v>19</v>
      </c>
      <c r="B16" s="13"/>
    </row>
    <row r="17" spans="1:2">
      <c r="A17" s="6" t="s">
        <v>8</v>
      </c>
      <c r="B17" s="14"/>
    </row>
    <row r="18" spans="1:2">
      <c r="A18" s="6" t="s">
        <v>29</v>
      </c>
      <c r="B18" s="14"/>
    </row>
    <row r="19" spans="1:2">
      <c r="A19" s="6" t="s">
        <v>23</v>
      </c>
      <c r="B19" s="14"/>
    </row>
    <row r="20" spans="1:2">
      <c r="A20" s="1"/>
      <c r="B20" s="14"/>
    </row>
    <row r="21" spans="1:2">
      <c r="A21" s="1"/>
      <c r="B21" s="14"/>
    </row>
    <row r="22" spans="1:2">
      <c r="A22" s="1"/>
      <c r="B22" s="14"/>
    </row>
    <row r="23" spans="1:2">
      <c r="A23" s="1"/>
      <c r="B23" s="14"/>
    </row>
    <row r="24" spans="1:2">
      <c r="A24" s="1"/>
      <c r="B24" s="1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4" sqref="C4"/>
    </sheetView>
  </sheetViews>
  <sheetFormatPr defaultRowHeight="14.4"/>
  <cols>
    <col min="1" max="1" width="25.5546875" customWidth="1"/>
    <col min="2" max="2" width="26.6640625" style="11" customWidth="1"/>
    <col min="3" max="3" width="16.109375" bestFit="1" customWidth="1"/>
    <col min="4" max="4" width="13.5546875" bestFit="1" customWidth="1"/>
    <col min="8" max="8" width="15" bestFit="1" customWidth="1"/>
  </cols>
  <sheetData>
    <row r="1" spans="1:8" ht="15.6">
      <c r="A1" s="19" t="s">
        <v>9</v>
      </c>
      <c r="B1" s="21"/>
      <c r="C1" s="20"/>
      <c r="D1" s="20"/>
    </row>
    <row r="3" spans="1:8">
      <c r="A3" s="10" t="s">
        <v>16</v>
      </c>
      <c r="B3" s="12"/>
    </row>
    <row r="4" spans="1:8">
      <c r="C4" s="26" t="s">
        <v>32</v>
      </c>
      <c r="H4" s="15">
        <v>-30990000</v>
      </c>
    </row>
    <row r="5" spans="1:8">
      <c r="A5" s="2" t="s">
        <v>0</v>
      </c>
      <c r="B5" s="7" t="s">
        <v>1</v>
      </c>
      <c r="C5" t="s">
        <v>20</v>
      </c>
      <c r="D5" t="s">
        <v>2</v>
      </c>
      <c r="H5" s="15">
        <v>1027853406.37</v>
      </c>
    </row>
    <row r="6" spans="1:8">
      <c r="A6" s="3" t="s">
        <v>7</v>
      </c>
      <c r="B6" s="13">
        <v>1158199064</v>
      </c>
      <c r="C6" s="13">
        <v>1158199064</v>
      </c>
      <c r="D6" s="15">
        <f>B6-C6</f>
        <v>0</v>
      </c>
      <c r="H6" s="17">
        <v>235636481.63</v>
      </c>
    </row>
    <row r="7" spans="1:8" ht="28.8">
      <c r="A7" s="3" t="s">
        <v>10</v>
      </c>
      <c r="B7" s="13">
        <v>1232499888</v>
      </c>
      <c r="C7" s="13">
        <f>1263489888-30990000</f>
        <v>1232499888</v>
      </c>
      <c r="D7" s="15">
        <f t="shared" ref="D7:D13" si="0">B7-C7</f>
        <v>0</v>
      </c>
      <c r="H7" s="15">
        <f>SUM(H4:H6)</f>
        <v>1232499888</v>
      </c>
    </row>
    <row r="8" spans="1:8">
      <c r="A8" s="1" t="s">
        <v>2</v>
      </c>
      <c r="B8" s="13">
        <f>B7-B6</f>
        <v>74300824</v>
      </c>
      <c r="C8" s="13">
        <f>C7-C6</f>
        <v>74300824</v>
      </c>
      <c r="D8" s="15">
        <f t="shared" si="0"/>
        <v>0</v>
      </c>
    </row>
    <row r="9" spans="1:8" ht="28.8">
      <c r="A9" s="3" t="s">
        <v>21</v>
      </c>
      <c r="B9" s="13"/>
      <c r="C9" s="13"/>
      <c r="D9" s="15">
        <f t="shared" si="0"/>
        <v>0</v>
      </c>
    </row>
    <row r="10" spans="1:8">
      <c r="A10" s="1" t="s">
        <v>2</v>
      </c>
      <c r="B10" s="13">
        <f>B8</f>
        <v>74300824</v>
      </c>
      <c r="C10" s="13">
        <f>C8</f>
        <v>74300824</v>
      </c>
      <c r="D10" s="15">
        <f t="shared" si="0"/>
        <v>0</v>
      </c>
    </row>
    <row r="11" spans="1:8">
      <c r="A11" s="1" t="s">
        <v>11</v>
      </c>
      <c r="B11" s="13">
        <v>105290824</v>
      </c>
      <c r="C11" s="13">
        <v>105290824</v>
      </c>
      <c r="D11" s="15">
        <f t="shared" si="0"/>
        <v>0</v>
      </c>
    </row>
    <row r="12" spans="1:8" s="9" customFormat="1">
      <c r="A12" s="7" t="s">
        <v>31</v>
      </c>
      <c r="B12" s="8">
        <v>-30990000</v>
      </c>
      <c r="C12" s="8">
        <v>-30990000</v>
      </c>
      <c r="D12" s="15">
        <f t="shared" si="0"/>
        <v>0</v>
      </c>
    </row>
    <row r="13" spans="1:8" s="9" customFormat="1">
      <c r="A13" s="7" t="s">
        <v>4</v>
      </c>
      <c r="B13" s="8">
        <f>B10-B11-B12</f>
        <v>0</v>
      </c>
      <c r="C13" s="8">
        <f>C10-C11-C12</f>
        <v>0</v>
      </c>
      <c r="D13" s="15">
        <f t="shared" si="0"/>
        <v>0</v>
      </c>
    </row>
    <row r="14" spans="1:8">
      <c r="A14" s="1"/>
      <c r="B14" s="13"/>
    </row>
    <row r="15" spans="1:8">
      <c r="A15" s="1"/>
      <c r="B15" s="13"/>
    </row>
    <row r="16" spans="1:8">
      <c r="A16" s="6" t="s">
        <v>19</v>
      </c>
      <c r="B16" s="13"/>
    </row>
    <row r="17" spans="1:2">
      <c r="A17" s="6" t="s">
        <v>8</v>
      </c>
      <c r="B17" s="14"/>
    </row>
    <row r="18" spans="1:2">
      <c r="A18" s="6" t="s">
        <v>29</v>
      </c>
      <c r="B18" s="14"/>
    </row>
    <row r="19" spans="1:2">
      <c r="A19" s="6" t="s">
        <v>23</v>
      </c>
      <c r="B19" s="14"/>
    </row>
    <row r="20" spans="1:2">
      <c r="A20" s="1"/>
      <c r="B20" s="14"/>
    </row>
    <row r="21" spans="1:2">
      <c r="A21" s="1"/>
      <c r="B21" s="14"/>
    </row>
    <row r="22" spans="1:2">
      <c r="A22" s="1"/>
      <c r="B22" s="14"/>
    </row>
    <row r="23" spans="1:2">
      <c r="A23" s="1"/>
      <c r="B23" s="14"/>
    </row>
    <row r="24" spans="1:2">
      <c r="A24" s="1"/>
      <c r="B24" s="14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C4" sqref="C4"/>
    </sheetView>
  </sheetViews>
  <sheetFormatPr defaultRowHeight="14.4"/>
  <cols>
    <col min="1" max="1" width="25.5546875" customWidth="1"/>
    <col min="2" max="2" width="26.6640625" style="11" customWidth="1"/>
    <col min="3" max="3" width="16.109375" bestFit="1" customWidth="1"/>
    <col min="4" max="4" width="13.5546875" bestFit="1" customWidth="1"/>
    <col min="6" max="6" width="13.5546875" bestFit="1" customWidth="1"/>
  </cols>
  <sheetData>
    <row r="1" spans="1:6" ht="15.6">
      <c r="A1" s="19" t="s">
        <v>9</v>
      </c>
      <c r="B1" s="21"/>
      <c r="C1" s="20"/>
      <c r="D1" s="20"/>
    </row>
    <row r="3" spans="1:6">
      <c r="A3" s="10" t="s">
        <v>14</v>
      </c>
      <c r="B3" s="12"/>
    </row>
    <row r="4" spans="1:6">
      <c r="C4" s="26" t="s">
        <v>32</v>
      </c>
      <c r="F4" s="15">
        <v>-20500000</v>
      </c>
    </row>
    <row r="5" spans="1:6">
      <c r="A5" s="2" t="s">
        <v>0</v>
      </c>
      <c r="B5" s="7" t="s">
        <v>1</v>
      </c>
      <c r="C5" t="s">
        <v>20</v>
      </c>
      <c r="D5" t="s">
        <v>2</v>
      </c>
      <c r="F5" s="15">
        <v>434507954.61000001</v>
      </c>
    </row>
    <row r="6" spans="1:6">
      <c r="A6" s="3" t="s">
        <v>7</v>
      </c>
      <c r="B6" s="13">
        <v>503080600</v>
      </c>
      <c r="C6" s="13">
        <v>503080600</v>
      </c>
      <c r="D6" s="15">
        <f>B6-C6</f>
        <v>0</v>
      </c>
      <c r="F6" s="17">
        <v>114307245.39</v>
      </c>
    </row>
    <row r="7" spans="1:6" ht="28.8">
      <c r="A7" s="3" t="s">
        <v>10</v>
      </c>
      <c r="B7" s="13">
        <v>528315200</v>
      </c>
      <c r="C7" s="13">
        <f>548815200.000001-20500000</f>
        <v>528315200.00000095</v>
      </c>
      <c r="D7" s="15">
        <f t="shared" ref="D7:D13" si="0">B7-C7</f>
        <v>-9.5367431640625E-7</v>
      </c>
      <c r="F7" s="15">
        <f>SUM(F4:F6)</f>
        <v>528315200</v>
      </c>
    </row>
    <row r="8" spans="1:6">
      <c r="A8" s="1" t="s">
        <v>2</v>
      </c>
      <c r="B8" s="13">
        <f>B7-B6</f>
        <v>25234600</v>
      </c>
      <c r="C8" s="13">
        <f>C7-C6</f>
        <v>25234600.000000954</v>
      </c>
      <c r="D8" s="15">
        <f t="shared" si="0"/>
        <v>-9.5367431640625E-7</v>
      </c>
    </row>
    <row r="9" spans="1:6" ht="28.8">
      <c r="A9" s="3" t="s">
        <v>5</v>
      </c>
      <c r="B9" s="13"/>
      <c r="C9" s="13"/>
      <c r="D9" s="15">
        <f t="shared" si="0"/>
        <v>0</v>
      </c>
    </row>
    <row r="10" spans="1:6">
      <c r="A10" s="1" t="s">
        <v>2</v>
      </c>
      <c r="B10" s="13">
        <f>B8</f>
        <v>25234600</v>
      </c>
      <c r="C10" s="13">
        <f>C8</f>
        <v>25234600.000000954</v>
      </c>
      <c r="D10" s="15">
        <f t="shared" si="0"/>
        <v>-9.5367431640625E-7</v>
      </c>
    </row>
    <row r="11" spans="1:6">
      <c r="A11" s="1" t="s">
        <v>11</v>
      </c>
      <c r="B11" s="13">
        <v>45734600</v>
      </c>
      <c r="C11" s="13">
        <v>45734600</v>
      </c>
      <c r="D11" s="15">
        <f t="shared" si="0"/>
        <v>0</v>
      </c>
    </row>
    <row r="12" spans="1:6" s="9" customFormat="1">
      <c r="A12" s="7" t="s">
        <v>31</v>
      </c>
      <c r="B12" s="8">
        <v>-20500000</v>
      </c>
      <c r="C12" s="13">
        <v>-20500000</v>
      </c>
      <c r="D12" s="15">
        <f t="shared" si="0"/>
        <v>0</v>
      </c>
    </row>
    <row r="13" spans="1:6" s="9" customFormat="1">
      <c r="A13" s="7" t="s">
        <v>4</v>
      </c>
      <c r="B13" s="8">
        <f>B10-B11-B12</f>
        <v>0</v>
      </c>
      <c r="C13" s="8">
        <f>C10-C11-C12</f>
        <v>9.5367431640625E-7</v>
      </c>
      <c r="D13" s="15">
        <f t="shared" si="0"/>
        <v>-9.5367431640625E-7</v>
      </c>
    </row>
    <row r="14" spans="1:6">
      <c r="A14" s="1"/>
      <c r="B14" s="13"/>
    </row>
    <row r="15" spans="1:6">
      <c r="A15" s="1"/>
      <c r="B15" s="13"/>
    </row>
    <row r="16" spans="1:6">
      <c r="A16" s="6" t="s">
        <v>19</v>
      </c>
      <c r="B16" s="13"/>
    </row>
    <row r="17" spans="1:2">
      <c r="A17" s="6" t="s">
        <v>8</v>
      </c>
      <c r="B17" s="14"/>
    </row>
    <row r="18" spans="1:2">
      <c r="A18" s="6" t="s">
        <v>29</v>
      </c>
      <c r="B18" s="14"/>
    </row>
    <row r="19" spans="1:2">
      <c r="A19" s="6" t="s">
        <v>23</v>
      </c>
      <c r="B19" s="14"/>
    </row>
    <row r="20" spans="1:2">
      <c r="A20" s="1"/>
      <c r="B20" s="14"/>
    </row>
    <row r="21" spans="1:2">
      <c r="A21" s="1"/>
      <c r="B21" s="14"/>
    </row>
    <row r="22" spans="1:2">
      <c r="A22" s="1"/>
      <c r="B22" s="14"/>
    </row>
    <row r="23" spans="1:2">
      <c r="A23" s="1"/>
      <c r="B23" s="14"/>
    </row>
    <row r="24" spans="1:2">
      <c r="A24" s="1"/>
      <c r="B24" s="14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E22" sqref="E22"/>
    </sheetView>
  </sheetViews>
  <sheetFormatPr defaultRowHeight="14.4"/>
  <cols>
    <col min="1" max="1" width="25.5546875" customWidth="1"/>
    <col min="2" max="2" width="26.6640625" style="11" customWidth="1"/>
    <col min="3" max="3" width="16.109375" bestFit="1" customWidth="1"/>
    <col min="4" max="4" width="13.5546875" bestFit="1" customWidth="1"/>
    <col min="7" max="7" width="13.5546875" bestFit="1" customWidth="1"/>
  </cols>
  <sheetData>
    <row r="1" spans="1:7" ht="15.6">
      <c r="A1" s="19" t="s">
        <v>9</v>
      </c>
      <c r="B1" s="21"/>
      <c r="C1" s="20"/>
      <c r="D1" s="20"/>
    </row>
    <row r="3" spans="1:7">
      <c r="A3" s="10" t="s">
        <v>17</v>
      </c>
      <c r="B3" s="12"/>
    </row>
    <row r="4" spans="1:7">
      <c r="C4" s="26" t="s">
        <v>32</v>
      </c>
      <c r="G4" s="15">
        <v>3600000</v>
      </c>
    </row>
    <row r="5" spans="1:7">
      <c r="A5" s="2" t="s">
        <v>0</v>
      </c>
      <c r="B5" s="7" t="s">
        <v>1</v>
      </c>
      <c r="C5" t="s">
        <v>20</v>
      </c>
      <c r="D5" t="s">
        <v>2</v>
      </c>
      <c r="G5" s="15">
        <v>118980069.23</v>
      </c>
    </row>
    <row r="6" spans="1:7">
      <c r="A6" s="3" t="s">
        <v>7</v>
      </c>
      <c r="B6" s="13">
        <v>150150000</v>
      </c>
      <c r="C6" s="13">
        <v>150150000</v>
      </c>
      <c r="D6" s="15">
        <f>B6-C6</f>
        <v>0</v>
      </c>
      <c r="G6" s="17">
        <v>44819930.770000003</v>
      </c>
    </row>
    <row r="7" spans="1:7" ht="28.8">
      <c r="A7" s="3" t="s">
        <v>10</v>
      </c>
      <c r="B7" s="13">
        <v>167400000</v>
      </c>
      <c r="C7" s="13">
        <f>163800000+3600000</f>
        <v>167400000</v>
      </c>
      <c r="D7" s="15">
        <f t="shared" ref="D7:D13" si="0">B7-C7</f>
        <v>0</v>
      </c>
      <c r="G7" s="15">
        <f>SUM(G4:G6)</f>
        <v>167400000</v>
      </c>
    </row>
    <row r="8" spans="1:7">
      <c r="A8" s="1" t="s">
        <v>2</v>
      </c>
      <c r="B8" s="13">
        <f>B7-B6</f>
        <v>17250000</v>
      </c>
      <c r="C8" s="13">
        <f>C7-C6</f>
        <v>17250000</v>
      </c>
      <c r="D8" s="15">
        <f t="shared" si="0"/>
        <v>0</v>
      </c>
    </row>
    <row r="9" spans="1:7" ht="28.8">
      <c r="A9" s="3" t="s">
        <v>5</v>
      </c>
      <c r="B9" s="13"/>
      <c r="C9" s="13"/>
      <c r="D9" s="15">
        <f t="shared" si="0"/>
        <v>0</v>
      </c>
    </row>
    <row r="10" spans="1:7">
      <c r="A10" s="1" t="s">
        <v>2</v>
      </c>
      <c r="B10" s="13">
        <f>B8</f>
        <v>17250000</v>
      </c>
      <c r="C10" s="13">
        <f>C8</f>
        <v>17250000</v>
      </c>
      <c r="D10" s="15">
        <f t="shared" si="0"/>
        <v>0</v>
      </c>
    </row>
    <row r="11" spans="1:7">
      <c r="A11" s="1" t="s">
        <v>11</v>
      </c>
      <c r="B11" s="13">
        <v>0</v>
      </c>
      <c r="C11" s="13">
        <v>0</v>
      </c>
      <c r="D11" s="15">
        <f t="shared" si="0"/>
        <v>0</v>
      </c>
    </row>
    <row r="12" spans="1:7" s="9" customFormat="1">
      <c r="A12" s="7" t="s">
        <v>18</v>
      </c>
      <c r="B12" s="8">
        <v>3600000</v>
      </c>
      <c r="C12" s="13">
        <v>3600000</v>
      </c>
      <c r="D12" s="15">
        <f t="shared" si="0"/>
        <v>0</v>
      </c>
    </row>
    <row r="13" spans="1:7" s="9" customFormat="1">
      <c r="A13" s="22" t="s">
        <v>4</v>
      </c>
      <c r="B13" s="23">
        <f>B10-B11-B12</f>
        <v>13650000</v>
      </c>
      <c r="C13" s="23">
        <f>C10-C11-C12</f>
        <v>13650000</v>
      </c>
      <c r="D13" s="28">
        <f t="shared" si="0"/>
        <v>0</v>
      </c>
      <c r="F13" s="29" t="s">
        <v>35</v>
      </c>
    </row>
    <row r="14" spans="1:7">
      <c r="A14" s="1"/>
      <c r="B14" s="13"/>
    </row>
    <row r="15" spans="1:7">
      <c r="A15" s="1"/>
      <c r="B15" s="13"/>
    </row>
    <row r="16" spans="1:7">
      <c r="A16" s="6" t="s">
        <v>19</v>
      </c>
      <c r="B16" s="13"/>
    </row>
    <row r="17" spans="1:2">
      <c r="A17" s="6" t="s">
        <v>8</v>
      </c>
      <c r="B17" s="14"/>
    </row>
    <row r="18" spans="1:2">
      <c r="A18" s="6" t="s">
        <v>29</v>
      </c>
      <c r="B18" s="14"/>
    </row>
    <row r="19" spans="1:2">
      <c r="A19" s="6" t="s">
        <v>23</v>
      </c>
      <c r="B19" s="14"/>
    </row>
    <row r="20" spans="1:2">
      <c r="A20" s="1"/>
      <c r="B20" s="14"/>
    </row>
    <row r="21" spans="1:2">
      <c r="A21" s="1"/>
      <c r="B21" s="14"/>
    </row>
    <row r="22" spans="1:2">
      <c r="A22" s="1"/>
      <c r="B22" s="14"/>
    </row>
    <row r="23" spans="1:2">
      <c r="A23" s="1"/>
      <c r="B23" s="14"/>
    </row>
    <row r="24" spans="1:2">
      <c r="A24" s="1"/>
      <c r="B24" s="1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C13" sqref="C13"/>
    </sheetView>
  </sheetViews>
  <sheetFormatPr defaultRowHeight="14.4"/>
  <cols>
    <col min="1" max="1" width="27.6640625" customWidth="1"/>
    <col min="2" max="2" width="26.6640625" style="11" customWidth="1"/>
    <col min="3" max="3" width="24.5546875" customWidth="1"/>
    <col min="4" max="4" width="12.44140625" bestFit="1" customWidth="1"/>
    <col min="7" max="7" width="13.5546875" bestFit="1" customWidth="1"/>
  </cols>
  <sheetData>
    <row r="1" spans="1:7" ht="15.6">
      <c r="A1" s="19" t="s">
        <v>9</v>
      </c>
      <c r="B1" s="21"/>
      <c r="C1" s="20"/>
      <c r="D1" s="20"/>
    </row>
    <row r="3" spans="1:7">
      <c r="A3" s="10"/>
      <c r="B3" s="12"/>
    </row>
    <row r="4" spans="1:7">
      <c r="G4" s="15"/>
    </row>
    <row r="5" spans="1:7">
      <c r="A5" s="2" t="s">
        <v>0</v>
      </c>
      <c r="B5" s="7" t="s">
        <v>24</v>
      </c>
      <c r="C5" s="7"/>
      <c r="G5" s="15"/>
    </row>
    <row r="6" spans="1:7">
      <c r="A6" s="3" t="s">
        <v>7</v>
      </c>
      <c r="B6" s="13">
        <f>VZP!B6+Obor.ZP!B6+Voj.ZP!B6+ČPZP!B6+'ZP Min.vn.'!B6+'Revirní ZP'!B6</f>
        <v>4272366796.4300003</v>
      </c>
      <c r="G6" s="18"/>
    </row>
    <row r="7" spans="1:7">
      <c r="A7" s="3" t="s">
        <v>26</v>
      </c>
      <c r="B7" s="13">
        <f>VZP!B7+Obor.ZP!B7+Voj.ZP!B7+ČPZP!B7+'ZP Min.vn.'!B7+'Revirní ZP'!B7</f>
        <v>4746843574</v>
      </c>
      <c r="C7" s="13"/>
      <c r="D7" s="15"/>
      <c r="G7" s="18"/>
    </row>
    <row r="8" spans="1:7">
      <c r="A8" s="1" t="s">
        <v>2</v>
      </c>
      <c r="B8" s="13">
        <f>B7-B6</f>
        <v>474476777.56999969</v>
      </c>
    </row>
    <row r="9" spans="1:7">
      <c r="A9" s="1" t="s">
        <v>27</v>
      </c>
      <c r="B9" s="13">
        <f>VZP!B11+Obor.ZP!B11+Voj.ZP!B11+ČPZP!B11+'ZP Min.vn.'!B11+'Revirní ZP'!B11</f>
        <v>370775819</v>
      </c>
      <c r="C9" s="13"/>
    </row>
    <row r="10" spans="1:7" s="9" customFormat="1">
      <c r="A10" s="7" t="s">
        <v>28</v>
      </c>
      <c r="B10" s="8">
        <f>VZP!B12+Obor.ZP!B12+Voj.ZP!B12+ČPZP!B12+'ZP Min.vn.'!B12+'Revirní ZP'!B12</f>
        <v>43210000</v>
      </c>
      <c r="C10" s="13"/>
      <c r="D10" s="15"/>
    </row>
    <row r="11" spans="1:7" s="9" customFormat="1">
      <c r="A11" s="22" t="s">
        <v>30</v>
      </c>
      <c r="B11" s="23">
        <f>B8-B9-B10</f>
        <v>60490958.569999695</v>
      </c>
    </row>
    <row r="12" spans="1:7">
      <c r="A12" s="1"/>
      <c r="B12" s="8">
        <f>VZP!B13+Obor.ZP!B13+Voj.ZP!B13+ČPZP!B13+'ZP Min.vn.'!B13+'Revirní ZP'!B13</f>
        <v>60490958.569999933</v>
      </c>
      <c r="C12" s="27" t="s">
        <v>34</v>
      </c>
      <c r="D12" s="27"/>
      <c r="E12" s="27" t="s">
        <v>33</v>
      </c>
    </row>
    <row r="13" spans="1:7">
      <c r="A13" s="25"/>
      <c r="B13" s="13"/>
      <c r="C13" s="24"/>
    </row>
    <row r="14" spans="1:7">
      <c r="A14" s="1"/>
      <c r="B14" s="13"/>
    </row>
    <row r="15" spans="1:7">
      <c r="A15" s="1"/>
      <c r="B15" s="13"/>
    </row>
    <row r="16" spans="1:7">
      <c r="A16" s="6" t="s">
        <v>29</v>
      </c>
      <c r="B16" s="13"/>
    </row>
    <row r="17" spans="1:2">
      <c r="A17" s="6" t="s">
        <v>23</v>
      </c>
      <c r="B17" s="14"/>
    </row>
    <row r="18" spans="1:2">
      <c r="A18" s="6"/>
      <c r="B18" s="14"/>
    </row>
    <row r="19" spans="1:2">
      <c r="A19" s="1"/>
      <c r="B19" s="14"/>
    </row>
    <row r="20" spans="1:2">
      <c r="A20" s="1"/>
      <c r="B20" s="14"/>
    </row>
    <row r="21" spans="1:2">
      <c r="A21" s="1"/>
      <c r="B21" s="14"/>
    </row>
    <row r="22" spans="1:2">
      <c r="A22" s="1"/>
      <c r="B22" s="14"/>
    </row>
    <row r="23" spans="1:2">
      <c r="A23" s="1"/>
      <c r="B23" s="14"/>
    </row>
    <row r="24" spans="1:2">
      <c r="A24" s="1"/>
      <c r="B24" s="14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VZP</vt:lpstr>
      <vt:lpstr>Obor.ZP</vt:lpstr>
      <vt:lpstr>Voj.ZP</vt:lpstr>
      <vt:lpstr>ČPZP</vt:lpstr>
      <vt:lpstr>ZP Min.vn.</vt:lpstr>
      <vt:lpstr>Revirní ZP</vt:lpstr>
      <vt:lpstr>rozdíl celkem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2017-04-24T10:25:51Z</dcterms:modified>
</cp:coreProperties>
</file>