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300" windowHeight="6096" activeTab="2"/>
  </bookViews>
  <sheets>
    <sheet name="2016" sheetId="4" r:id="rId1"/>
    <sheet name="2015" sheetId="1" r:id="rId2"/>
    <sheet name="Výpočet OUC" sheetId="5" r:id="rId3"/>
  </sheets>
  <calcPr calcId="125725"/>
</workbook>
</file>

<file path=xl/calcChain.xml><?xml version="1.0" encoding="utf-8"?>
<calcChain xmlns="http://schemas.openxmlformats.org/spreadsheetml/2006/main">
  <c r="C36" i="5"/>
  <c r="B36"/>
  <c r="C19"/>
  <c r="B19"/>
  <c r="E18" i="4" l="1"/>
  <c r="E19"/>
  <c r="B20"/>
  <c r="C20"/>
  <c r="D20"/>
  <c r="E21"/>
  <c r="B22" l="1"/>
  <c r="E20"/>
  <c r="F13" l="1"/>
  <c r="B13"/>
  <c r="G9"/>
  <c r="C9"/>
  <c r="G7" i="1"/>
  <c r="F11"/>
  <c r="G9"/>
  <c r="F13"/>
  <c r="B11"/>
  <c r="B13"/>
  <c r="C7"/>
  <c r="C9"/>
</calcChain>
</file>

<file path=xl/sharedStrings.xml><?xml version="1.0" encoding="utf-8"?>
<sst xmlns="http://schemas.openxmlformats.org/spreadsheetml/2006/main" count="119" uniqueCount="50">
  <si>
    <t>Testování tvorby a rozpouštění opravných položek</t>
  </si>
  <si>
    <t>typ operace</t>
  </si>
  <si>
    <t>strana MD</t>
  </si>
  <si>
    <t>strana D</t>
  </si>
  <si>
    <t>rozpouštění OP:</t>
  </si>
  <si>
    <t>účet 556.99</t>
  </si>
  <si>
    <t>hlavní kniha</t>
  </si>
  <si>
    <t>rozdíl</t>
  </si>
  <si>
    <t>V Olomouci 4.4.2016, Kristýna Hrušková, Jiří Ficbauer</t>
  </si>
  <si>
    <t>tvorba účetních OP</t>
  </si>
  <si>
    <t>účetní</t>
  </si>
  <si>
    <t>daňové</t>
  </si>
  <si>
    <t>účet 556.00</t>
  </si>
  <si>
    <t>testováno na základě filtrace jednotlivých řad opravných položek, a sice řady 01 až 06</t>
  </si>
  <si>
    <t>rozdíly doloženy v podkladech dodaných (POZADAVKY - bod 77 - "Účet 5660000-doložení rozdílu.xls"), jednalo se o ruční zaúčtování</t>
  </si>
  <si>
    <t>účet</t>
  </si>
  <si>
    <t>PS</t>
  </si>
  <si>
    <t>obrat MD</t>
  </si>
  <si>
    <t>obrat D</t>
  </si>
  <si>
    <t>KS</t>
  </si>
  <si>
    <t>rozdíl je pod hranicí významnosti</t>
  </si>
  <si>
    <t>∑ 19x</t>
  </si>
  <si>
    <t>účet 556.99000 - řada 01 a 04</t>
  </si>
  <si>
    <t>testováno na základě filtrace jednotlivých řad opravných položek, a sice řady 01 až 06 (viz podklady dodane v el. podobě bod pož. Č. 41, 42, 43, 51)</t>
  </si>
  <si>
    <t>účet 556.00001 - řada 02, 03 a 06</t>
  </si>
  <si>
    <t>rozdíl viz: excel v podkladech dodanych č. 41,42,43,51 "5,6ID-2016-30, 31.xlsx" - jedná se o opravu OPP z roku 2011 účtovanou 406/192</t>
  </si>
  <si>
    <t>V Olomouci 20.4.2017, Kristýna Hrušková, Jiří Ficbauer</t>
  </si>
  <si>
    <t>OPP-2016-05</t>
  </si>
  <si>
    <t>OPP-2016-02</t>
  </si>
  <si>
    <t>OPP-2016-03</t>
  </si>
  <si>
    <t>OPP-2016-06</t>
  </si>
  <si>
    <t>CELKEM</t>
  </si>
  <si>
    <t>MD</t>
  </si>
  <si>
    <t>DAL</t>
  </si>
  <si>
    <t>20.6.2016</t>
  </si>
  <si>
    <t>31.12.2016</t>
  </si>
  <si>
    <t>storno r.2015</t>
  </si>
  <si>
    <t>tvorba r.2016</t>
  </si>
  <si>
    <t>storno r.2016</t>
  </si>
  <si>
    <t>počáteční stav r.2017</t>
  </si>
  <si>
    <t>Účet 55600001</t>
  </si>
  <si>
    <t>Účet 55699000</t>
  </si>
  <si>
    <t>OPP-2016-01</t>
  </si>
  <si>
    <t>OPP-2016-04</t>
  </si>
  <si>
    <t>ID-2016-30-</t>
  </si>
  <si>
    <t>Porovnání počátečních stavů s účetnictvím</t>
  </si>
  <si>
    <t>k 31.12.2016</t>
  </si>
  <si>
    <t>V Olomouci dne 20.4.2017</t>
  </si>
  <si>
    <t>Vypracovala: Eva Buzková - vedoucí OUC</t>
  </si>
  <si>
    <t>FIZA - test 20.4.2017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</si>
</sst>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4" fontId="0" fillId="0" borderId="0" xfId="0" applyNumberFormat="1"/>
    <xf numFmtId="0" fontId="4" fillId="0" borderId="0" xfId="0" applyFont="1"/>
    <xf numFmtId="0" fontId="1" fillId="0" borderId="0" xfId="0" applyFont="1" applyFill="1"/>
    <xf numFmtId="0" fontId="0" fillId="0" borderId="0" xfId="0" applyFill="1"/>
    <xf numFmtId="4" fontId="2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Fill="1" applyBorder="1"/>
    <xf numFmtId="0" fontId="2" fillId="0" borderId="5" xfId="0" applyFont="1" applyBorder="1"/>
    <xf numFmtId="4" fontId="2" fillId="0" borderId="6" xfId="0" applyNumberFormat="1" applyFont="1" applyBorder="1"/>
    <xf numFmtId="0" fontId="0" fillId="0" borderId="5" xfId="0" applyBorder="1"/>
    <xf numFmtId="4" fontId="0" fillId="0" borderId="6" xfId="0" applyNumberFormat="1" applyBorder="1"/>
    <xf numFmtId="0" fontId="1" fillId="0" borderId="7" xfId="0" applyFont="1" applyFill="1" applyBorder="1"/>
    <xf numFmtId="4" fontId="1" fillId="0" borderId="8" xfId="0" applyNumberFormat="1" applyFont="1" applyFill="1" applyBorder="1"/>
    <xf numFmtId="4" fontId="1" fillId="0" borderId="9" xfId="0" applyNumberFormat="1" applyFont="1" applyFill="1" applyBorder="1"/>
    <xf numFmtId="0" fontId="2" fillId="0" borderId="10" xfId="0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0" fontId="3" fillId="3" borderId="13" xfId="0" applyFont="1" applyFill="1" applyBorder="1"/>
    <xf numFmtId="4" fontId="1" fillId="3" borderId="14" xfId="0" applyNumberFormat="1" applyFont="1" applyFill="1" applyBorder="1"/>
    <xf numFmtId="4" fontId="1" fillId="3" borderId="15" xfId="0" applyNumberFormat="1" applyFont="1" applyFill="1" applyBorder="1"/>
    <xf numFmtId="0" fontId="0" fillId="3" borderId="2" xfId="0" applyFill="1" applyBorder="1"/>
    <xf numFmtId="4" fontId="0" fillId="3" borderId="3" xfId="0" applyNumberFormat="1" applyFill="1" applyBorder="1"/>
    <xf numFmtId="4" fontId="0" fillId="3" borderId="4" xfId="0" applyNumberFormat="1" applyFill="1" applyBorder="1"/>
    <xf numFmtId="0" fontId="0" fillId="3" borderId="10" xfId="0" applyFill="1" applyBorder="1"/>
    <xf numFmtId="4" fontId="0" fillId="3" borderId="11" xfId="0" applyNumberFormat="1" applyFill="1" applyBorder="1"/>
    <xf numFmtId="4" fontId="0" fillId="3" borderId="12" xfId="0" applyNumberFormat="1" applyFill="1" applyBorder="1"/>
    <xf numFmtId="0" fontId="0" fillId="0" borderId="2" xfId="0" applyBorder="1"/>
    <xf numFmtId="4" fontId="0" fillId="0" borderId="3" xfId="0" applyNumberFormat="1" applyBorder="1"/>
    <xf numFmtId="4" fontId="0" fillId="0" borderId="4" xfId="0" applyNumberFormat="1" applyBorder="1"/>
    <xf numFmtId="0" fontId="0" fillId="0" borderId="0" xfId="0" applyAlignment="1">
      <alignment horizontal="left"/>
    </xf>
    <xf numFmtId="4" fontId="2" fillId="0" borderId="0" xfId="0" applyNumberFormat="1" applyFont="1" applyAlignment="1">
      <alignment horizontal="right"/>
    </xf>
    <xf numFmtId="0" fontId="5" fillId="0" borderId="0" xfId="0" applyFont="1"/>
    <xf numFmtId="4" fontId="5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4" fontId="2" fillId="0" borderId="16" xfId="0" applyNumberFormat="1" applyFont="1" applyBorder="1"/>
    <xf numFmtId="4" fontId="2" fillId="0" borderId="16" xfId="0" applyNumberFormat="1" applyFont="1" applyBorder="1" applyAlignment="1">
      <alignment horizontal="right"/>
    </xf>
    <xf numFmtId="0" fontId="0" fillId="0" borderId="16" xfId="0" applyFill="1" applyBorder="1"/>
    <xf numFmtId="4" fontId="0" fillId="0" borderId="16" xfId="0" applyNumberFormat="1" applyBorder="1"/>
    <xf numFmtId="0" fontId="6" fillId="0" borderId="16" xfId="0" applyFont="1" applyFill="1" applyBorder="1" applyAlignment="1">
      <alignment horizontal="right"/>
    </xf>
    <xf numFmtId="0" fontId="2" fillId="0" borderId="0" xfId="0" applyFont="1" applyFill="1"/>
    <xf numFmtId="4" fontId="7" fillId="0" borderId="1" xfId="0" applyNumberFormat="1" applyFont="1" applyFill="1" applyBorder="1"/>
    <xf numFmtId="4" fontId="7" fillId="0" borderId="6" xfId="0" applyNumberFormat="1" applyFont="1" applyBorder="1"/>
    <xf numFmtId="4" fontId="7" fillId="0" borderId="1" xfId="0" applyNumberFormat="1" applyFont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14" fontId="0" fillId="0" borderId="0" xfId="0" applyNumberFormat="1"/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0" fillId="0" borderId="0" xfId="0" applyBorder="1"/>
    <xf numFmtId="0" fontId="2" fillId="0" borderId="0" xfId="0" applyFont="1" applyBorder="1"/>
    <xf numFmtId="4" fontId="8" fillId="0" borderId="0" xfId="0" applyNumberFormat="1" applyFont="1" applyBorder="1"/>
    <xf numFmtId="14" fontId="2" fillId="0" borderId="0" xfId="0" applyNumberFormat="1" applyFont="1"/>
    <xf numFmtId="49" fontId="2" fillId="0" borderId="0" xfId="0" applyNumberFormat="1" applyFont="1" applyAlignment="1">
      <alignment horizontal="left"/>
    </xf>
    <xf numFmtId="4" fontId="3" fillId="0" borderId="0" xfId="0" applyNumberFormat="1" applyFont="1" applyBorder="1"/>
    <xf numFmtId="0" fontId="0" fillId="0" borderId="17" xfId="0" applyBorder="1"/>
    <xf numFmtId="4" fontId="3" fillId="0" borderId="17" xfId="0" applyNumberFormat="1" applyFont="1" applyBorder="1"/>
    <xf numFmtId="14" fontId="2" fillId="0" borderId="17" xfId="0" applyNumberFormat="1" applyFont="1" applyBorder="1"/>
    <xf numFmtId="49" fontId="2" fillId="0" borderId="17" xfId="0" applyNumberFormat="1" applyFont="1" applyBorder="1" applyAlignment="1">
      <alignment horizontal="left"/>
    </xf>
    <xf numFmtId="0" fontId="2" fillId="0" borderId="0" xfId="0" applyFont="1" applyFill="1" applyBorder="1"/>
    <xf numFmtId="0" fontId="9" fillId="0" borderId="16" xfId="0" applyFont="1" applyBorder="1" applyAlignment="1">
      <alignment horizontal="center"/>
    </xf>
    <xf numFmtId="4" fontId="10" fillId="0" borderId="17" xfId="0" applyNumberFormat="1" applyFont="1" applyBorder="1"/>
    <xf numFmtId="0" fontId="2" fillId="0" borderId="17" xfId="0" applyFont="1" applyBorder="1"/>
    <xf numFmtId="4" fontId="3" fillId="0" borderId="0" xfId="0" applyNumberFormat="1" applyFont="1"/>
    <xf numFmtId="4" fontId="0" fillId="0" borderId="17" xfId="0" applyNumberFormat="1" applyBorder="1"/>
    <xf numFmtId="4" fontId="0" fillId="0" borderId="0" xfId="0" applyNumberFormat="1" applyBorder="1"/>
    <xf numFmtId="4" fontId="2" fillId="0" borderId="17" xfId="0" applyNumberFormat="1" applyFont="1" applyBorder="1"/>
    <xf numFmtId="14" fontId="2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4" fontId="8" fillId="0" borderId="17" xfId="0" applyNumberFormat="1" applyFont="1" applyBorder="1"/>
    <xf numFmtId="14" fontId="0" fillId="0" borderId="17" xfId="0" applyNumberFormat="1" applyBorder="1"/>
    <xf numFmtId="0" fontId="0" fillId="0" borderId="17" xfId="0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0" fontId="0" fillId="0" borderId="18" xfId="0" applyBorder="1"/>
    <xf numFmtId="4" fontId="2" fillId="0" borderId="18" xfId="0" applyNumberFormat="1" applyFont="1" applyBorder="1"/>
    <xf numFmtId="0" fontId="2" fillId="0" borderId="18" xfId="0" applyFont="1" applyBorder="1"/>
    <xf numFmtId="4" fontId="8" fillId="0" borderId="18" xfId="0" applyNumberFormat="1" applyFont="1" applyBorder="1" applyAlignment="1">
      <alignment horizontal="right"/>
    </xf>
    <xf numFmtId="0" fontId="11" fillId="0" borderId="0" xfId="0" applyFont="1" applyFill="1" applyBorder="1"/>
    <xf numFmtId="4" fontId="11" fillId="0" borderId="0" xfId="0" applyNumberFormat="1" applyFont="1"/>
    <xf numFmtId="14" fontId="0" fillId="0" borderId="18" xfId="0" applyNumberFormat="1" applyFont="1" applyBorder="1"/>
    <xf numFmtId="49" fontId="0" fillId="0" borderId="18" xfId="0" applyNumberFormat="1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Border="1"/>
    <xf numFmtId="49" fontId="0" fillId="0" borderId="17" xfId="0" applyNumberFormat="1" applyBorder="1" applyAlignment="1">
      <alignment horizontal="right"/>
    </xf>
    <xf numFmtId="0" fontId="9" fillId="0" borderId="0" xfId="0" applyFont="1" applyBorder="1" applyAlignment="1">
      <alignment horizontal="center"/>
    </xf>
    <xf numFmtId="4" fontId="2" fillId="0" borderId="0" xfId="0" applyNumberFormat="1" applyFont="1" applyBorder="1"/>
    <xf numFmtId="4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14" fontId="0" fillId="0" borderId="0" xfId="0" applyNumberFormat="1" applyBorder="1"/>
    <xf numFmtId="49" fontId="0" fillId="0" borderId="0" xfId="0" applyNumberForma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4" fontId="10" fillId="0" borderId="0" xfId="0" applyNumberFormat="1" applyFont="1" applyBorder="1"/>
    <xf numFmtId="0" fontId="11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zoomScale="90" zoomScaleNormal="90" workbookViewId="0">
      <selection activeCell="E28" sqref="E28"/>
    </sheetView>
  </sheetViews>
  <sheetFormatPr defaultRowHeight="14.4"/>
  <cols>
    <col min="1" max="1" width="29.6640625" customWidth="1"/>
    <col min="2" max="2" width="12.5546875" style="1" bestFit="1" customWidth="1"/>
    <col min="3" max="3" width="13.6640625" style="1" bestFit="1" customWidth="1"/>
    <col min="4" max="4" width="12.5546875" bestFit="1" customWidth="1"/>
    <col min="5" max="5" width="31.109375" bestFit="1" customWidth="1"/>
    <col min="6" max="7" width="12.5546875" bestFit="1" customWidth="1"/>
    <col min="8" max="8" width="11.21875" bestFit="1" customWidth="1"/>
    <col min="9" max="9" width="13" bestFit="1" customWidth="1"/>
  </cols>
  <sheetData>
    <row r="1" spans="1:9" ht="18">
      <c r="A1" s="2" t="s">
        <v>0</v>
      </c>
      <c r="E1" s="101" t="s">
        <v>49</v>
      </c>
    </row>
    <row r="2" spans="1:9">
      <c r="A2" t="s">
        <v>26</v>
      </c>
    </row>
    <row r="3" spans="1:9" ht="15" thickBot="1"/>
    <row r="4" spans="1:9">
      <c r="A4" s="102" t="s">
        <v>10</v>
      </c>
      <c r="B4" s="103"/>
      <c r="C4" s="104"/>
      <c r="E4" s="102" t="s">
        <v>11</v>
      </c>
      <c r="F4" s="103"/>
      <c r="G4" s="104"/>
    </row>
    <row r="5" spans="1:9" ht="15" thickBot="1">
      <c r="A5" s="15" t="s">
        <v>1</v>
      </c>
      <c r="B5" s="16" t="s">
        <v>2</v>
      </c>
      <c r="C5" s="17" t="s">
        <v>3</v>
      </c>
      <c r="E5" s="8" t="s">
        <v>1</v>
      </c>
      <c r="F5" s="5" t="s">
        <v>2</v>
      </c>
      <c r="G5" s="9" t="s">
        <v>3</v>
      </c>
    </row>
    <row r="6" spans="1:9" ht="15" thickBot="1">
      <c r="A6" s="21" t="s">
        <v>4</v>
      </c>
      <c r="B6" s="22"/>
      <c r="C6" s="23"/>
      <c r="E6" s="24" t="s">
        <v>4</v>
      </c>
      <c r="F6" s="25"/>
      <c r="G6" s="26"/>
    </row>
    <row r="7" spans="1:9">
      <c r="A7" s="10" t="s">
        <v>22</v>
      </c>
      <c r="B7" s="6"/>
      <c r="C7" s="11">
        <v>565595.29</v>
      </c>
      <c r="E7" s="27" t="s">
        <v>24</v>
      </c>
      <c r="F7" s="28"/>
      <c r="G7" s="29">
        <v>5635231.2300000004</v>
      </c>
    </row>
    <row r="8" spans="1:9">
      <c r="A8" s="10" t="s">
        <v>6</v>
      </c>
      <c r="B8" s="6"/>
      <c r="C8" s="45">
        <v>565595.29</v>
      </c>
      <c r="E8" s="10" t="s">
        <v>6</v>
      </c>
      <c r="F8" s="6"/>
      <c r="G8" s="45">
        <v>5635231.2300000004</v>
      </c>
    </row>
    <row r="9" spans="1:9" s="4" customFormat="1" ht="15" thickBot="1">
      <c r="A9" s="12" t="s">
        <v>7</v>
      </c>
      <c r="B9" s="13"/>
      <c r="C9" s="14">
        <f>C8-C7</f>
        <v>0</v>
      </c>
      <c r="E9" s="12" t="s">
        <v>7</v>
      </c>
      <c r="F9" s="13"/>
      <c r="G9" s="14">
        <f>G8-G7</f>
        <v>0</v>
      </c>
    </row>
    <row r="10" spans="1:9">
      <c r="A10" s="18" t="s">
        <v>9</v>
      </c>
      <c r="B10" s="19"/>
      <c r="C10" s="20"/>
      <c r="E10" s="18" t="s">
        <v>9</v>
      </c>
      <c r="F10" s="19"/>
      <c r="G10" s="20"/>
    </row>
    <row r="11" spans="1:9">
      <c r="A11" s="10" t="s">
        <v>22</v>
      </c>
      <c r="B11" s="6">
        <v>753509.27</v>
      </c>
      <c r="C11" s="11"/>
      <c r="E11" s="10" t="s">
        <v>24</v>
      </c>
      <c r="F11" s="7">
        <v>5836327.5800000001</v>
      </c>
      <c r="G11" s="11"/>
    </row>
    <row r="12" spans="1:9">
      <c r="A12" s="10" t="s">
        <v>6</v>
      </c>
      <c r="B12" s="46">
        <v>753509.27</v>
      </c>
      <c r="C12" s="11"/>
      <c r="E12" s="10" t="s">
        <v>6</v>
      </c>
      <c r="F12" s="44">
        <v>5836327.5800000001</v>
      </c>
      <c r="G12" s="11"/>
    </row>
    <row r="13" spans="1:9" s="4" customFormat="1" ht="15" thickBot="1">
      <c r="A13" s="12" t="s">
        <v>7</v>
      </c>
      <c r="B13" s="13">
        <f>B12-B11</f>
        <v>0</v>
      </c>
      <c r="C13" s="14"/>
      <c r="E13" s="12" t="s">
        <v>7</v>
      </c>
      <c r="F13" s="13">
        <f>F12-F11</f>
        <v>0</v>
      </c>
      <c r="G13" s="14"/>
      <c r="I13" s="3"/>
    </row>
    <row r="15" spans="1:9">
      <c r="A15" t="s">
        <v>23</v>
      </c>
    </row>
    <row r="17" spans="1:12">
      <c r="A17" t="s">
        <v>15</v>
      </c>
      <c r="B17" t="s">
        <v>16</v>
      </c>
      <c r="C17" t="s">
        <v>17</v>
      </c>
      <c r="D17" t="s">
        <v>18</v>
      </c>
      <c r="E17" s="30" t="s">
        <v>19</v>
      </c>
    </row>
    <row r="18" spans="1:12">
      <c r="A18" s="4">
        <v>192</v>
      </c>
      <c r="B18" s="1">
        <v>228711.79</v>
      </c>
      <c r="C18" s="1">
        <v>262827.39</v>
      </c>
      <c r="D18" s="1">
        <v>471462.86</v>
      </c>
      <c r="E18" s="31">
        <f>B18-C18+D18</f>
        <v>437347.26</v>
      </c>
    </row>
    <row r="19" spans="1:12">
      <c r="A19" s="40">
        <v>194</v>
      </c>
      <c r="B19" s="41">
        <v>4014196.33</v>
      </c>
      <c r="C19" s="41">
        <v>5937999.1299999999</v>
      </c>
      <c r="D19" s="41">
        <v>6120072.5899999999</v>
      </c>
      <c r="E19" s="39">
        <f>B19-C19+D19</f>
        <v>4196269.79</v>
      </c>
    </row>
    <row r="20" spans="1:12" s="37" customFormat="1">
      <c r="A20" s="42" t="s">
        <v>21</v>
      </c>
      <c r="B20" s="38">
        <f>SUM(B18:B19)</f>
        <v>4242908.12</v>
      </c>
      <c r="C20" s="38">
        <f>SUM(C18:C19)</f>
        <v>6200826.5199999996</v>
      </c>
      <c r="D20" s="38">
        <f>SUM(D18:D19)</f>
        <v>6591535.4500000002</v>
      </c>
      <c r="E20" s="39">
        <f>SUM(E18:E19)</f>
        <v>4633617.05</v>
      </c>
    </row>
    <row r="21" spans="1:12" s="37" customFormat="1">
      <c r="A21" s="43">
        <v>556</v>
      </c>
      <c r="C21" s="36">
        <v>6589836.8499999996</v>
      </c>
      <c r="D21" s="36">
        <v>6200826.5199999996</v>
      </c>
      <c r="E21" s="31">
        <f>C21-D21</f>
        <v>389010.33000000007</v>
      </c>
    </row>
    <row r="22" spans="1:12">
      <c r="A22" s="32" t="s">
        <v>7</v>
      </c>
      <c r="B22" s="33">
        <f>(C21+C20)-(D21+D20)</f>
        <v>-1698.5999999996275</v>
      </c>
      <c r="C22" s="32" t="s">
        <v>20</v>
      </c>
      <c r="D22" s="34"/>
      <c r="E22" s="35"/>
    </row>
    <row r="23" spans="1:12">
      <c r="C23" s="32" t="s">
        <v>25</v>
      </c>
    </row>
    <row r="25" spans="1:12">
      <c r="E25" s="91"/>
      <c r="F25" s="91"/>
      <c r="G25" s="91"/>
      <c r="H25" s="54"/>
      <c r="I25" s="54"/>
      <c r="J25" s="54"/>
      <c r="K25" s="54"/>
      <c r="L25" s="54"/>
    </row>
    <row r="26" spans="1:12">
      <c r="C26" s="47"/>
      <c r="D26" s="48"/>
      <c r="E26" s="55"/>
      <c r="F26" s="92"/>
      <c r="G26" s="56"/>
      <c r="H26" s="93"/>
      <c r="I26" s="94"/>
      <c r="J26" s="54"/>
      <c r="K26" s="54"/>
      <c r="L26" s="54"/>
    </row>
    <row r="27" spans="1:12">
      <c r="C27" s="47"/>
      <c r="D27" s="48"/>
      <c r="E27" s="54"/>
      <c r="F27" s="70"/>
      <c r="G27" s="70"/>
      <c r="H27" s="93"/>
      <c r="I27" s="94"/>
      <c r="J27" s="54"/>
      <c r="K27" s="54"/>
      <c r="L27" s="54"/>
    </row>
    <row r="28" spans="1:12">
      <c r="C28" s="47"/>
      <c r="E28" s="55"/>
      <c r="F28" s="56"/>
      <c r="G28" s="95"/>
      <c r="H28" s="93"/>
      <c r="I28" s="54"/>
      <c r="J28" s="54"/>
      <c r="K28" s="54"/>
      <c r="L28" s="54"/>
    </row>
    <row r="29" spans="1:12">
      <c r="C29" s="47"/>
      <c r="E29" s="54"/>
      <c r="F29" s="70"/>
      <c r="G29" s="96"/>
      <c r="H29" s="93"/>
      <c r="I29" s="94"/>
      <c r="J29" s="54"/>
      <c r="K29" s="54"/>
      <c r="L29" s="54"/>
    </row>
    <row r="30" spans="1:12">
      <c r="C30" s="47"/>
      <c r="E30" s="54"/>
      <c r="F30" s="70"/>
      <c r="G30" s="96"/>
      <c r="H30" s="97"/>
      <c r="I30" s="94"/>
      <c r="J30" s="54"/>
      <c r="K30" s="54"/>
      <c r="L30" s="54"/>
    </row>
    <row r="31" spans="1:12">
      <c r="C31" s="47"/>
      <c r="E31" s="54"/>
      <c r="F31" s="70"/>
      <c r="G31" s="96"/>
      <c r="H31" s="97"/>
      <c r="I31" s="98"/>
      <c r="J31" s="54"/>
      <c r="K31" s="54"/>
      <c r="L31" s="54"/>
    </row>
    <row r="32" spans="1:12">
      <c r="C32" s="47"/>
      <c r="E32" s="54"/>
      <c r="F32" s="92"/>
      <c r="G32" s="99"/>
      <c r="H32" s="72"/>
      <c r="I32" s="73"/>
      <c r="J32" s="54"/>
      <c r="K32" s="54"/>
      <c r="L32" s="54"/>
    </row>
    <row r="33" spans="3:12">
      <c r="C33" s="47"/>
      <c r="E33" s="54"/>
      <c r="F33" s="92"/>
      <c r="G33" s="99"/>
      <c r="H33" s="72"/>
      <c r="I33" s="73"/>
      <c r="J33" s="54"/>
      <c r="K33" s="54"/>
      <c r="L33" s="54"/>
    </row>
    <row r="34" spans="3:12">
      <c r="E34" s="55"/>
      <c r="F34" s="92"/>
      <c r="G34" s="56"/>
      <c r="H34" s="97"/>
      <c r="I34" s="94"/>
      <c r="J34" s="54"/>
      <c r="K34" s="54"/>
      <c r="L34" s="54"/>
    </row>
    <row r="35" spans="3:12">
      <c r="E35" s="55"/>
      <c r="F35" s="56"/>
      <c r="G35" s="56"/>
      <c r="H35" s="54"/>
      <c r="I35" s="54"/>
      <c r="J35" s="54"/>
      <c r="K35" s="54"/>
      <c r="L35" s="54"/>
    </row>
    <row r="36" spans="3:12">
      <c r="E36" s="54"/>
      <c r="F36" s="59"/>
      <c r="G36" s="59"/>
      <c r="H36" s="93"/>
      <c r="I36" s="94"/>
      <c r="J36" s="54"/>
      <c r="K36" s="54"/>
      <c r="L36" s="54"/>
    </row>
    <row r="37" spans="3:12">
      <c r="E37" s="54"/>
      <c r="F37" s="59"/>
      <c r="G37" s="59"/>
      <c r="H37" s="97"/>
      <c r="I37" s="94"/>
      <c r="J37" s="54"/>
      <c r="K37" s="54"/>
      <c r="L37" s="54"/>
    </row>
    <row r="38" spans="3:12">
      <c r="E38" s="54"/>
      <c r="F38" s="59"/>
      <c r="G38" s="59"/>
      <c r="H38" s="97"/>
      <c r="I38" s="94"/>
      <c r="J38" s="54"/>
      <c r="K38" s="54"/>
      <c r="L38" s="54"/>
    </row>
    <row r="39" spans="3:12">
      <c r="E39" s="54"/>
      <c r="F39" s="59"/>
      <c r="G39" s="59"/>
      <c r="H39" s="97"/>
      <c r="I39" s="98"/>
      <c r="J39" s="54"/>
      <c r="K39" s="54"/>
      <c r="L39" s="54"/>
    </row>
    <row r="40" spans="3:12">
      <c r="E40" s="54"/>
      <c r="F40" s="100"/>
      <c r="G40" s="100"/>
      <c r="H40" s="72"/>
      <c r="I40" s="73"/>
      <c r="J40" s="55"/>
      <c r="K40" s="55"/>
      <c r="L40" s="54"/>
    </row>
    <row r="41" spans="3:12">
      <c r="E41" s="64"/>
      <c r="F41" s="92"/>
      <c r="G41" s="92"/>
      <c r="H41" s="55"/>
      <c r="I41" s="54"/>
      <c r="J41" s="54"/>
      <c r="K41" s="54"/>
      <c r="L41" s="54"/>
    </row>
    <row r="42" spans="3:12">
      <c r="E42" s="54"/>
      <c r="F42" s="54"/>
      <c r="G42" s="54"/>
      <c r="H42" s="54"/>
      <c r="I42" s="54"/>
      <c r="J42" s="54"/>
      <c r="K42" s="54"/>
      <c r="L42" s="54"/>
    </row>
    <row r="43" spans="3:12">
      <c r="E43" s="91"/>
      <c r="F43" s="91"/>
      <c r="G43" s="91"/>
      <c r="H43" s="54"/>
      <c r="I43" s="54"/>
      <c r="J43" s="54"/>
      <c r="K43" s="54"/>
      <c r="L43" s="54"/>
    </row>
    <row r="44" spans="3:12">
      <c r="E44" s="55"/>
      <c r="F44" s="56"/>
      <c r="G44" s="56"/>
      <c r="H44" s="54"/>
      <c r="I44" s="54"/>
      <c r="J44" s="54"/>
      <c r="K44" s="54"/>
      <c r="L44" s="54"/>
    </row>
    <row r="45" spans="3:12">
      <c r="E45" s="55"/>
      <c r="F45" s="92"/>
      <c r="G45" s="59"/>
      <c r="H45" s="93"/>
      <c r="I45" s="94"/>
      <c r="J45" s="54"/>
      <c r="K45" s="54"/>
      <c r="L45" s="54"/>
    </row>
    <row r="46" spans="3:12">
      <c r="E46" s="55"/>
      <c r="F46" s="70"/>
      <c r="G46" s="70"/>
      <c r="H46" s="97"/>
      <c r="I46" s="94"/>
      <c r="J46" s="54"/>
      <c r="K46" s="54"/>
      <c r="L46" s="54"/>
    </row>
    <row r="47" spans="3:12">
      <c r="E47" s="55"/>
      <c r="F47" s="92"/>
      <c r="G47" s="59"/>
      <c r="H47" s="97"/>
      <c r="I47" s="98"/>
      <c r="J47" s="54"/>
      <c r="K47" s="55"/>
      <c r="L47" s="54"/>
    </row>
    <row r="48" spans="3:12">
      <c r="E48" s="55"/>
      <c r="F48" s="92"/>
      <c r="G48" s="59"/>
      <c r="H48" s="72"/>
      <c r="I48" s="73"/>
      <c r="J48" s="55"/>
      <c r="K48" s="55"/>
      <c r="L48" s="54"/>
    </row>
    <row r="49" spans="5:12">
      <c r="E49" s="55"/>
      <c r="F49" s="56"/>
      <c r="G49" s="56"/>
      <c r="H49" s="72"/>
      <c r="I49" s="73"/>
      <c r="J49" s="55"/>
      <c r="K49" s="54"/>
      <c r="L49" s="54"/>
    </row>
    <row r="50" spans="5:12">
      <c r="E50" s="54"/>
      <c r="F50" s="70"/>
      <c r="G50" s="96"/>
      <c r="H50" s="93"/>
      <c r="I50" s="94"/>
      <c r="J50" s="54"/>
      <c r="K50" s="54"/>
      <c r="L50" s="54"/>
    </row>
    <row r="51" spans="5:12">
      <c r="E51" s="54"/>
      <c r="F51" s="70"/>
      <c r="G51" s="96"/>
      <c r="H51" s="97"/>
      <c r="I51" s="94"/>
      <c r="J51" s="54"/>
      <c r="K51" s="54"/>
      <c r="L51" s="54"/>
    </row>
    <row r="52" spans="5:12">
      <c r="E52" s="54"/>
      <c r="F52" s="70"/>
      <c r="G52" s="96"/>
      <c r="H52" s="97"/>
      <c r="I52" s="98"/>
      <c r="J52" s="54"/>
      <c r="K52" s="54"/>
      <c r="L52" s="54"/>
    </row>
    <row r="53" spans="5:12">
      <c r="E53" s="54"/>
      <c r="F53" s="92"/>
      <c r="G53" s="99"/>
      <c r="H53" s="72"/>
      <c r="I53" s="73"/>
      <c r="J53" s="55"/>
      <c r="K53" s="54"/>
      <c r="L53" s="54"/>
    </row>
    <row r="54" spans="5:12">
      <c r="E54" s="55"/>
      <c r="F54" s="92"/>
      <c r="G54" s="95"/>
      <c r="H54" s="72"/>
      <c r="I54" s="73"/>
      <c r="J54" s="54"/>
      <c r="K54" s="54"/>
      <c r="L54" s="54"/>
    </row>
    <row r="55" spans="5:12">
      <c r="E55" s="55"/>
      <c r="F55" s="92"/>
      <c r="G55" s="95"/>
      <c r="H55" s="72"/>
      <c r="I55" s="73"/>
      <c r="J55" s="54"/>
      <c r="K55" s="54"/>
      <c r="L55" s="54"/>
    </row>
    <row r="56" spans="5:12">
      <c r="E56" s="64"/>
      <c r="F56" s="92"/>
      <c r="G56" s="92"/>
      <c r="H56" s="55"/>
      <c r="I56" s="54"/>
      <c r="J56" s="54"/>
      <c r="K56" s="54"/>
      <c r="L56" s="54"/>
    </row>
  </sheetData>
  <mergeCells count="2">
    <mergeCell ref="A4:C4"/>
    <mergeCell ref="E4:G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zoomScale="90" zoomScaleNormal="90" workbookViewId="0">
      <selection activeCell="C7" sqref="C7"/>
    </sheetView>
  </sheetViews>
  <sheetFormatPr defaultRowHeight="14.4"/>
  <cols>
    <col min="1" max="1" width="17.33203125" customWidth="1"/>
    <col min="2" max="2" width="13.44140625" style="1" customWidth="1"/>
    <col min="3" max="3" width="13.6640625" style="1" customWidth="1"/>
    <col min="4" max="4" width="13.44140625" customWidth="1"/>
    <col min="5" max="5" width="17.33203125" bestFit="1" customWidth="1"/>
    <col min="6" max="7" width="12.44140625" bestFit="1" customWidth="1"/>
  </cols>
  <sheetData>
    <row r="1" spans="1:9" ht="18">
      <c r="A1" s="2" t="s">
        <v>0</v>
      </c>
    </row>
    <row r="2" spans="1:9">
      <c r="A2" t="s">
        <v>8</v>
      </c>
    </row>
    <row r="3" spans="1:9" ht="15" thickBot="1"/>
    <row r="4" spans="1:9">
      <c r="A4" s="102" t="s">
        <v>10</v>
      </c>
      <c r="B4" s="103"/>
      <c r="C4" s="104"/>
      <c r="E4" s="102" t="s">
        <v>11</v>
      </c>
      <c r="F4" s="103"/>
      <c r="G4" s="104"/>
    </row>
    <row r="5" spans="1:9" ht="15" thickBot="1">
      <c r="A5" s="15" t="s">
        <v>1</v>
      </c>
      <c r="B5" s="16" t="s">
        <v>2</v>
      </c>
      <c r="C5" s="17" t="s">
        <v>3</v>
      </c>
      <c r="E5" s="8" t="s">
        <v>1</v>
      </c>
      <c r="F5" s="5" t="s">
        <v>2</v>
      </c>
      <c r="G5" s="9" t="s">
        <v>3</v>
      </c>
    </row>
    <row r="6" spans="1:9" ht="15" thickBot="1">
      <c r="A6" s="21" t="s">
        <v>4</v>
      </c>
      <c r="B6" s="22"/>
      <c r="C6" s="23"/>
      <c r="E6" s="24" t="s">
        <v>4</v>
      </c>
      <c r="F6" s="25"/>
      <c r="G6" s="26"/>
    </row>
    <row r="7" spans="1:9">
      <c r="A7" s="10" t="s">
        <v>5</v>
      </c>
      <c r="B7" s="6"/>
      <c r="C7" s="11">
        <f>460940+176171.6</f>
        <v>637111.6</v>
      </c>
      <c r="E7" s="27" t="s">
        <v>12</v>
      </c>
      <c r="F7" s="28"/>
      <c r="G7" s="29">
        <f>335019.93+674100.32+172491+163561</f>
        <v>1345172.25</v>
      </c>
    </row>
    <row r="8" spans="1:9">
      <c r="A8" s="10" t="s">
        <v>6</v>
      </c>
      <c r="B8" s="6"/>
      <c r="C8" s="11">
        <v>637111.6</v>
      </c>
      <c r="E8" s="10" t="s">
        <v>6</v>
      </c>
      <c r="F8" s="6"/>
      <c r="G8" s="11">
        <v>1407686.25</v>
      </c>
    </row>
    <row r="9" spans="1:9" s="4" customFormat="1" ht="15" thickBot="1">
      <c r="A9" s="12" t="s">
        <v>7</v>
      </c>
      <c r="B9" s="13"/>
      <c r="C9" s="14">
        <f>C8-C7</f>
        <v>0</v>
      </c>
      <c r="E9" s="12" t="s">
        <v>7</v>
      </c>
      <c r="F9" s="13"/>
      <c r="G9" s="14">
        <f>G8-G7</f>
        <v>62514</v>
      </c>
    </row>
    <row r="10" spans="1:9">
      <c r="A10" s="18" t="s">
        <v>9</v>
      </c>
      <c r="B10" s="19"/>
      <c r="C10" s="20"/>
      <c r="E10" s="18" t="s">
        <v>9</v>
      </c>
      <c r="F10" s="19"/>
      <c r="G10" s="20"/>
    </row>
    <row r="11" spans="1:9">
      <c r="A11" s="10" t="s">
        <v>5</v>
      </c>
      <c r="B11" s="6">
        <f>267724.1+313689</f>
        <v>581413.1</v>
      </c>
      <c r="C11" s="11"/>
      <c r="E11" s="10" t="s">
        <v>12</v>
      </c>
      <c r="F11" s="7">
        <f>319684.71+867950.78+95310+119267.69</f>
        <v>1402213.18</v>
      </c>
      <c r="G11" s="11"/>
    </row>
    <row r="12" spans="1:9">
      <c r="A12" s="10" t="s">
        <v>6</v>
      </c>
      <c r="B12" s="6">
        <v>581413.1</v>
      </c>
      <c r="C12" s="11"/>
      <c r="E12" s="10" t="s">
        <v>6</v>
      </c>
      <c r="F12" s="6">
        <v>1402813.18</v>
      </c>
      <c r="G12" s="11"/>
    </row>
    <row r="13" spans="1:9" s="4" customFormat="1" ht="15" thickBot="1">
      <c r="A13" s="12" t="s">
        <v>7</v>
      </c>
      <c r="B13" s="13">
        <f>B12-B11</f>
        <v>0</v>
      </c>
      <c r="C13" s="14"/>
      <c r="E13" s="12" t="s">
        <v>7</v>
      </c>
      <c r="F13" s="13">
        <f>F12-F11</f>
        <v>600</v>
      </c>
      <c r="G13" s="14"/>
      <c r="I13" s="3" t="s">
        <v>14</v>
      </c>
    </row>
    <row r="15" spans="1:9">
      <c r="A15" t="s">
        <v>13</v>
      </c>
    </row>
  </sheetData>
  <mergeCells count="2">
    <mergeCell ref="A4:C4"/>
    <mergeCell ref="E4:G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H19" sqref="H19"/>
    </sheetView>
  </sheetViews>
  <sheetFormatPr defaultRowHeight="14.4"/>
  <cols>
    <col min="1" max="1" width="13.44140625" bestFit="1" customWidth="1"/>
    <col min="2" max="3" width="11.44140625" bestFit="1" customWidth="1"/>
    <col min="4" max="4" width="10.109375" bestFit="1" customWidth="1"/>
    <col min="5" max="5" width="12.21875" bestFit="1" customWidth="1"/>
    <col min="6" max="6" width="19" bestFit="1" customWidth="1"/>
    <col min="7" max="8" width="8.88671875" style="54"/>
  </cols>
  <sheetData>
    <row r="1" spans="1:8" s="87" customFormat="1" ht="15.6">
      <c r="A1" s="86" t="s">
        <v>45</v>
      </c>
      <c r="E1" s="88" t="s">
        <v>46</v>
      </c>
      <c r="G1" s="89"/>
      <c r="H1" s="89"/>
    </row>
    <row r="3" spans="1:8">
      <c r="A3" s="65" t="s">
        <v>40</v>
      </c>
      <c r="B3" s="65" t="s">
        <v>32</v>
      </c>
      <c r="C3" s="65" t="s">
        <v>33</v>
      </c>
    </row>
    <row r="4" spans="1:8">
      <c r="A4" s="37" t="s">
        <v>28</v>
      </c>
      <c r="B4" s="36"/>
      <c r="C4" s="52">
        <v>197674.56</v>
      </c>
      <c r="D4" s="47" t="s">
        <v>34</v>
      </c>
      <c r="E4" s="48" t="s">
        <v>36</v>
      </c>
    </row>
    <row r="5" spans="1:8" ht="15" thickBot="1">
      <c r="A5" s="60"/>
      <c r="B5" s="69">
        <v>0</v>
      </c>
      <c r="C5" s="69">
        <v>0</v>
      </c>
      <c r="D5" s="90" t="s">
        <v>35</v>
      </c>
      <c r="E5" s="76" t="s">
        <v>37</v>
      </c>
      <c r="F5" s="60"/>
    </row>
    <row r="6" spans="1:8">
      <c r="A6" s="37" t="s">
        <v>29</v>
      </c>
      <c r="B6" s="52">
        <v>5706450.3200000003</v>
      </c>
      <c r="C6" s="53">
        <v>5332411.28</v>
      </c>
      <c r="D6" s="47"/>
    </row>
    <row r="7" spans="1:8">
      <c r="B7" s="1"/>
      <c r="C7" s="49">
        <v>445433.36</v>
      </c>
      <c r="D7" s="47" t="s">
        <v>34</v>
      </c>
      <c r="E7" s="48" t="s">
        <v>36</v>
      </c>
    </row>
    <row r="8" spans="1:8">
      <c r="B8" s="1">
        <v>551005.68999999994</v>
      </c>
      <c r="C8" s="49"/>
      <c r="D8" s="51">
        <v>42551</v>
      </c>
      <c r="E8" s="48" t="s">
        <v>37</v>
      </c>
    </row>
    <row r="9" spans="1:8">
      <c r="B9" s="1"/>
      <c r="C9" s="49">
        <v>551005.68999999994</v>
      </c>
      <c r="D9" s="51">
        <v>42732</v>
      </c>
      <c r="E9" s="50" t="s">
        <v>38</v>
      </c>
    </row>
    <row r="10" spans="1:8">
      <c r="B10" s="36">
        <v>5155444.63</v>
      </c>
      <c r="C10" s="31"/>
      <c r="D10" s="57">
        <v>42735</v>
      </c>
      <c r="E10" s="58" t="s">
        <v>37</v>
      </c>
      <c r="F10" s="37" t="s">
        <v>39</v>
      </c>
    </row>
    <row r="11" spans="1:8" ht="15" thickBot="1">
      <c r="A11" s="60"/>
      <c r="B11" s="71"/>
      <c r="C11" s="77">
        <v>4335972.2300000004</v>
      </c>
      <c r="D11" s="62">
        <v>42735</v>
      </c>
      <c r="E11" s="63" t="s">
        <v>38</v>
      </c>
      <c r="F11" s="67" t="s">
        <v>39</v>
      </c>
    </row>
    <row r="12" spans="1:8" ht="15" thickBot="1">
      <c r="A12" s="67" t="s">
        <v>27</v>
      </c>
      <c r="B12" s="71"/>
      <c r="C12" s="74">
        <v>47894</v>
      </c>
      <c r="D12" s="75">
        <v>42541</v>
      </c>
      <c r="E12" s="76" t="s">
        <v>36</v>
      </c>
      <c r="F12" s="60"/>
    </row>
    <row r="13" spans="1:8">
      <c r="A13" s="55" t="s">
        <v>30</v>
      </c>
      <c r="B13" s="56">
        <v>129877.26</v>
      </c>
      <c r="C13" s="56">
        <v>57251.39</v>
      </c>
    </row>
    <row r="14" spans="1:8">
      <c r="A14" s="54"/>
      <c r="B14" s="59"/>
      <c r="C14" s="59">
        <v>26186.39</v>
      </c>
      <c r="D14" s="47" t="s">
        <v>34</v>
      </c>
      <c r="E14" s="48" t="s">
        <v>36</v>
      </c>
    </row>
    <row r="15" spans="1:8">
      <c r="A15" s="54"/>
      <c r="B15" s="59">
        <v>31065</v>
      </c>
      <c r="C15" s="59"/>
      <c r="D15" s="51">
        <v>42551</v>
      </c>
      <c r="E15" s="48" t="s">
        <v>37</v>
      </c>
    </row>
    <row r="16" spans="1:8">
      <c r="A16" s="54"/>
      <c r="B16" s="59"/>
      <c r="C16" s="59">
        <v>333</v>
      </c>
      <c r="D16" s="51">
        <v>42635</v>
      </c>
      <c r="E16" s="48" t="s">
        <v>38</v>
      </c>
    </row>
    <row r="17" spans="1:7">
      <c r="A17" s="54"/>
      <c r="B17" s="59"/>
      <c r="C17" s="59">
        <v>30732</v>
      </c>
      <c r="D17" s="51">
        <v>42732</v>
      </c>
      <c r="E17" s="50" t="s">
        <v>38</v>
      </c>
    </row>
    <row r="18" spans="1:7" ht="15" thickBot="1">
      <c r="A18" s="60"/>
      <c r="B18" s="66">
        <v>98812.26</v>
      </c>
      <c r="C18" s="66"/>
      <c r="D18" s="62">
        <v>42735</v>
      </c>
      <c r="E18" s="63" t="s">
        <v>37</v>
      </c>
      <c r="F18" s="67" t="s">
        <v>39</v>
      </c>
      <c r="G18" s="55"/>
    </row>
    <row r="19" spans="1:7">
      <c r="A19" s="82" t="s">
        <v>31</v>
      </c>
      <c r="B19" s="83">
        <f>SUM(B4+B6+B12+B13)</f>
        <v>5836327.5800000001</v>
      </c>
      <c r="C19" s="83">
        <f>SUM(C4+C6+C12+C13)</f>
        <v>5635231.2299999995</v>
      </c>
      <c r="D19" s="37"/>
    </row>
    <row r="20" spans="1:7">
      <c r="A20" s="64"/>
      <c r="B20" s="36"/>
      <c r="C20" s="36"/>
      <c r="D20" s="37"/>
    </row>
    <row r="21" spans="1:7">
      <c r="A21" s="64"/>
      <c r="B21" s="36"/>
      <c r="C21" s="36"/>
      <c r="D21" s="37"/>
    </row>
    <row r="23" spans="1:7">
      <c r="A23" s="65" t="s">
        <v>41</v>
      </c>
      <c r="B23" s="65" t="s">
        <v>32</v>
      </c>
      <c r="C23" s="65" t="s">
        <v>33</v>
      </c>
    </row>
    <row r="24" spans="1:7">
      <c r="A24" s="37" t="s">
        <v>42</v>
      </c>
      <c r="B24" s="52">
        <v>413622.27</v>
      </c>
      <c r="C24" s="52">
        <v>296741.49</v>
      </c>
    </row>
    <row r="25" spans="1:7">
      <c r="A25" s="37"/>
      <c r="B25" s="36"/>
      <c r="C25" s="68">
        <v>181750.95</v>
      </c>
      <c r="D25" s="47" t="s">
        <v>34</v>
      </c>
      <c r="E25" s="48" t="s">
        <v>36</v>
      </c>
    </row>
    <row r="26" spans="1:7">
      <c r="A26" s="37"/>
      <c r="B26" s="70">
        <v>114990.54</v>
      </c>
      <c r="C26" s="70"/>
      <c r="D26" s="51">
        <v>42551</v>
      </c>
      <c r="E26" s="48" t="s">
        <v>37</v>
      </c>
    </row>
    <row r="27" spans="1:7">
      <c r="A27" s="55"/>
      <c r="B27" s="36"/>
      <c r="C27" s="68">
        <v>114990.54</v>
      </c>
      <c r="D27" s="51">
        <v>42732</v>
      </c>
      <c r="E27" s="50" t="s">
        <v>38</v>
      </c>
      <c r="G27" s="55"/>
    </row>
    <row r="28" spans="1:7" ht="15" thickBot="1">
      <c r="A28" s="67"/>
      <c r="B28" s="71">
        <v>298631.73</v>
      </c>
      <c r="C28" s="61"/>
      <c r="D28" s="62">
        <v>42735</v>
      </c>
      <c r="E28" s="63" t="s">
        <v>37</v>
      </c>
      <c r="F28" s="67" t="s">
        <v>39</v>
      </c>
      <c r="G28" s="55"/>
    </row>
    <row r="29" spans="1:7">
      <c r="A29" s="37" t="s">
        <v>43</v>
      </c>
      <c r="B29" s="56">
        <v>339887</v>
      </c>
      <c r="C29" s="56">
        <v>157682</v>
      </c>
      <c r="D29" s="72"/>
      <c r="E29" s="73"/>
      <c r="F29" s="55"/>
    </row>
    <row r="30" spans="1:7">
      <c r="B30" s="1"/>
      <c r="C30" s="49">
        <v>118292</v>
      </c>
      <c r="D30" s="47" t="s">
        <v>34</v>
      </c>
      <c r="E30" s="48" t="s">
        <v>36</v>
      </c>
    </row>
    <row r="31" spans="1:7">
      <c r="B31" s="1">
        <v>39390</v>
      </c>
      <c r="C31" s="49"/>
      <c r="D31" s="51">
        <v>42551</v>
      </c>
      <c r="E31" s="48" t="s">
        <v>37</v>
      </c>
    </row>
    <row r="32" spans="1:7">
      <c r="B32" s="1"/>
      <c r="C32" s="49">
        <v>39390</v>
      </c>
      <c r="D32" s="51">
        <v>42732</v>
      </c>
      <c r="E32" s="50" t="s">
        <v>38</v>
      </c>
    </row>
    <row r="33" spans="1:6" ht="15" thickBot="1">
      <c r="A33" s="60"/>
      <c r="B33" s="71">
        <v>300497</v>
      </c>
      <c r="C33" s="77"/>
      <c r="D33" s="62">
        <v>42735</v>
      </c>
      <c r="E33" s="63" t="s">
        <v>37</v>
      </c>
      <c r="F33" s="67" t="s">
        <v>39</v>
      </c>
    </row>
    <row r="34" spans="1:6" ht="15" thickBot="1">
      <c r="A34" s="80" t="s">
        <v>44</v>
      </c>
      <c r="B34" s="79"/>
      <c r="C34" s="81">
        <v>55280.800000000003</v>
      </c>
      <c r="D34" s="84">
        <v>42551</v>
      </c>
      <c r="E34" s="85" t="s">
        <v>38</v>
      </c>
      <c r="F34" s="78"/>
    </row>
    <row r="35" spans="1:6" ht="15" thickBot="1">
      <c r="A35" s="80" t="s">
        <v>44</v>
      </c>
      <c r="B35" s="79"/>
      <c r="C35" s="81">
        <v>55891</v>
      </c>
      <c r="D35" s="84">
        <v>42735</v>
      </c>
      <c r="E35" s="85" t="s">
        <v>38</v>
      </c>
      <c r="F35" s="78"/>
    </row>
    <row r="36" spans="1:6">
      <c r="A36" s="82" t="s">
        <v>31</v>
      </c>
      <c r="B36" s="83">
        <f>SUM(B24+B29)</f>
        <v>753509.27</v>
      </c>
      <c r="C36" s="83">
        <f>SUM(C24+C29+C34+C35)</f>
        <v>565595.29</v>
      </c>
      <c r="D36" s="37"/>
    </row>
    <row r="38" spans="1:6">
      <c r="A38" t="s">
        <v>47</v>
      </c>
    </row>
    <row r="39" spans="1:6">
      <c r="A39" t="s">
        <v>48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2016</vt:lpstr>
      <vt:lpstr>2015</vt:lpstr>
      <vt:lpstr>Výpočet OUC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khruskova</dc:creator>
  <cp:lastModifiedBy>01372</cp:lastModifiedBy>
  <cp:lastPrinted>2017-04-20T14:51:20Z</cp:lastPrinted>
  <dcterms:created xsi:type="dcterms:W3CDTF">2016-04-04T11:08:05Z</dcterms:created>
  <dcterms:modified xsi:type="dcterms:W3CDTF">2017-04-24T10:29:15Z</dcterms:modified>
</cp:coreProperties>
</file>