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FIZAVazba na HK" sheetId="1" r:id="rId1"/>
    <sheet name="OUC-výpočet" sheetId="2" r:id="rId2"/>
  </sheets>
  <calcPr calcId="125725"/>
</workbook>
</file>

<file path=xl/calcChain.xml><?xml version="1.0" encoding="utf-8"?>
<calcChain xmlns="http://schemas.openxmlformats.org/spreadsheetml/2006/main">
  <c r="B12" i="1"/>
  <c r="B15" s="1"/>
  <c r="B8"/>
  <c r="B32"/>
  <c r="B34" s="1"/>
  <c r="B20" i="2"/>
  <c r="B15"/>
  <c r="B22" l="1"/>
  <c r="B19"/>
  <c r="B41" l="1"/>
  <c r="B43" s="1"/>
  <c r="B11" i="1"/>
</calcChain>
</file>

<file path=xl/comments1.xml><?xml version="1.0" encoding="utf-8"?>
<comments xmlns="http://schemas.openxmlformats.org/spreadsheetml/2006/main">
  <authors>
    <author>Autor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vyúčtování přiloženo u účtů skupiny 37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vyúčtování přiloženo u účtů skupiny 37</t>
        </r>
      </text>
    </comment>
  </commentList>
</comments>
</file>

<file path=xl/sharedStrings.xml><?xml version="1.0" encoding="utf-8"?>
<sst xmlns="http://schemas.openxmlformats.org/spreadsheetml/2006/main" count="146" uniqueCount="82">
  <si>
    <t>Účet</t>
  </si>
  <si>
    <t>Hodnota v Kč</t>
  </si>
  <si>
    <t>Rozdíl</t>
  </si>
  <si>
    <t>Obrat strany D 671</t>
  </si>
  <si>
    <t>MD 34604000 (provozní)</t>
  </si>
  <si>
    <t>Celkem</t>
  </si>
  <si>
    <t>Celkem rozvažné účty</t>
  </si>
  <si>
    <t>Podle vyúčtování</t>
  </si>
  <si>
    <t>Obrat strany D 40100001</t>
  </si>
  <si>
    <t>Rozdíl provozní</t>
  </si>
  <si>
    <t>Rozdíl investiční</t>
  </si>
  <si>
    <t>PS účtu 374</t>
  </si>
  <si>
    <t>Rozdíl provozní celkem</t>
  </si>
  <si>
    <t>rozdíl je pod hranicí významnosti</t>
  </si>
  <si>
    <t>MD</t>
  </si>
  <si>
    <t>D</t>
  </si>
  <si>
    <t>1. přijetí dotace na účet (800 tis. Kč)</t>
  </si>
  <si>
    <t>Způsob účtování provozních dotací (příklad):</t>
  </si>
  <si>
    <t>3. konec roku - reálně spotřebovaná částka dotace (500 tis. Kč)</t>
  </si>
  <si>
    <t>4. konec roku - nespotřebovaná část dotace (300 tis. Kč)</t>
  </si>
  <si>
    <t>5. následující rok - vratka nespotřebované dotace (300 tis. Kč)</t>
  </si>
  <si>
    <t>2. automatický interní doklad (800 tis. Kč) - nečekají na konečné vyúčtování</t>
  </si>
  <si>
    <t>tím pádem na 374 zůstalo na konci roku viset 300 tis. Kč = PS nového roku, na 388 můžou ale zůstat viset spoluřešitelé, kdy FNOL účtuje pouze o průtokovém transferu</t>
  </si>
  <si>
    <t>institucionální podpora MZČR</t>
  </si>
  <si>
    <t>krizová připravenost MZČR</t>
  </si>
  <si>
    <t>Medevac MZČR</t>
  </si>
  <si>
    <t>NOR MZČR</t>
  </si>
  <si>
    <t>rezidenční místa MZČR</t>
  </si>
  <si>
    <t>Scirocco NHS 24</t>
  </si>
  <si>
    <t>Telemedicína MZČR</t>
  </si>
  <si>
    <t>NPU-I UPOL</t>
  </si>
  <si>
    <t>granty řešitel FNOL</t>
  </si>
  <si>
    <t>Provoz krizového transfuzního centra MZČR</t>
  </si>
  <si>
    <t>dotace MEDEVAC účtovaná přímo 388/671</t>
  </si>
  <si>
    <t>KS účtu 671</t>
  </si>
  <si>
    <t>MD 37400000 investiční</t>
  </si>
  <si>
    <t>MD 37401000 provozní</t>
  </si>
  <si>
    <t>MD 37402000 ostatní</t>
  </si>
  <si>
    <t>INV</t>
  </si>
  <si>
    <t>Obrat strany D 671-transfery</t>
  </si>
  <si>
    <t>Obrat strany MD 671-transfery</t>
  </si>
  <si>
    <t>spoluřešitelé VaV</t>
  </si>
  <si>
    <t>spoluřešitelé stř.2103 - NOR</t>
  </si>
  <si>
    <t>pouze proteče 374, neúčtuje se na 671</t>
  </si>
  <si>
    <t>snížení 671 o vyúčtování</t>
  </si>
  <si>
    <t>MD 38802000 dohad</t>
  </si>
  <si>
    <t>stř.9813 - Medevac</t>
  </si>
  <si>
    <t>vratka na UP Olomo</t>
  </si>
  <si>
    <t>stř.8502, 8503</t>
  </si>
  <si>
    <t>vratka z r.2015-VaV</t>
  </si>
  <si>
    <t>374 x 241</t>
  </si>
  <si>
    <t>Výpočet FN Olomouc</t>
  </si>
  <si>
    <t>V Olomouci dne 29.3.2017</t>
  </si>
  <si>
    <t>Vypracoval: Eva Buzková - vedoucí OUC</t>
  </si>
  <si>
    <t>Hosp.stř.</t>
  </si>
  <si>
    <t>87xx</t>
  </si>
  <si>
    <t>9801</t>
  </si>
  <si>
    <t>9813</t>
  </si>
  <si>
    <t>2103</t>
  </si>
  <si>
    <t>5104</t>
  </si>
  <si>
    <t>0102, 5102</t>
  </si>
  <si>
    <t>3503</t>
  </si>
  <si>
    <t>xx96</t>
  </si>
  <si>
    <t>85xx, 86xx</t>
  </si>
  <si>
    <t>9815</t>
  </si>
  <si>
    <t>komunikační kampaň (nekuřác.nem.)</t>
  </si>
  <si>
    <t>9816</t>
  </si>
  <si>
    <t>projekt WHO (HPH konference)</t>
  </si>
  <si>
    <t>personální stabilita ve zdravotnictví</t>
  </si>
  <si>
    <t>9817+stř.FNOL</t>
  </si>
  <si>
    <t>4602</t>
  </si>
  <si>
    <t>RPZP umění komunikace</t>
  </si>
  <si>
    <t>xx82, xx83, xx84</t>
  </si>
  <si>
    <t>Rok 2017</t>
  </si>
  <si>
    <t>MD 34601000 (inv.)</t>
  </si>
  <si>
    <t>od zřiz.uhraz.r.2018</t>
  </si>
  <si>
    <t>Obrat strany D 40100001 + chyba 40100000</t>
  </si>
  <si>
    <t>MD 374 průtokové transfery</t>
  </si>
  <si>
    <t>předáno řešiteli</t>
  </si>
  <si>
    <t>vrácené prostř.od spoluřešítelů z r.2016</t>
  </si>
  <si>
    <t>pouze odvod vyúčt.r.2017 v 1.2018 na MZČR</t>
  </si>
  <si>
    <t>2 020 660,55 stř.0102 (5102) vyúčt.v r.2016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</si>
</sst>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rgb="FF00B05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0" fillId="0" borderId="0" xfId="0" applyFont="1"/>
    <xf numFmtId="0" fontId="4" fillId="0" borderId="0" xfId="0" applyFont="1"/>
    <xf numFmtId="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wrapText="1"/>
    </xf>
    <xf numFmtId="0" fontId="9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/>
    <xf numFmtId="4" fontId="1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/>
    <xf numFmtId="49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49" fontId="20" fillId="0" borderId="0" xfId="0" applyNumberFormat="1" applyFont="1" applyAlignment="1">
      <alignment horizontal="center" wrapText="1"/>
    </xf>
    <xf numFmtId="4" fontId="11" fillId="2" borderId="0" xfId="0" applyNumberFormat="1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4" fontId="21" fillId="0" borderId="0" xfId="0" applyNumberFormat="1" applyFont="1" applyAlignment="1">
      <alignment horizontal="center" wrapText="1"/>
    </xf>
    <xf numFmtId="4" fontId="16" fillId="0" borderId="0" xfId="0" applyNumberFormat="1" applyFont="1" applyAlignment="1">
      <alignment horizontal="right" wrapText="1"/>
    </xf>
    <xf numFmtId="4" fontId="16" fillId="0" borderId="1" xfId="0" applyNumberFormat="1" applyFont="1" applyBorder="1" applyAlignment="1">
      <alignment horizontal="right" wrapText="1"/>
    </xf>
    <xf numFmtId="4" fontId="16" fillId="0" borderId="0" xfId="0" applyNumberFormat="1" applyFont="1" applyFill="1" applyAlignment="1">
      <alignment horizontal="right" wrapText="1"/>
    </xf>
    <xf numFmtId="4" fontId="22" fillId="0" borderId="0" xfId="0" applyNumberFormat="1" applyFont="1" applyFill="1" applyBorder="1" applyAlignment="1">
      <alignment horizontal="right"/>
    </xf>
    <xf numFmtId="4" fontId="7" fillId="3" borderId="0" xfId="0" applyNumberFormat="1" applyFont="1" applyFill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11" fillId="3" borderId="0" xfId="0" applyNumberFormat="1" applyFont="1" applyFill="1" applyAlignment="1">
      <alignment horizontal="center" wrapText="1"/>
    </xf>
    <xf numFmtId="4" fontId="0" fillId="3" borderId="0" xfId="0" applyNumberFormat="1" applyFont="1" applyFill="1" applyAlignment="1">
      <alignment horizontal="center" wrapText="1"/>
    </xf>
    <xf numFmtId="4" fontId="2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right" wrapText="1"/>
    </xf>
    <xf numFmtId="49" fontId="0" fillId="3" borderId="0" xfId="0" applyNumberFormat="1" applyFill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workbookViewId="0">
      <pane ySplit="1" topLeftCell="A2" activePane="bottomLeft" state="frozen"/>
      <selection pane="bottomLeft" activeCell="B15" sqref="B15"/>
    </sheetView>
  </sheetViews>
  <sheetFormatPr defaultRowHeight="14.4"/>
  <cols>
    <col min="1" max="1" width="29.5546875" customWidth="1"/>
    <col min="2" max="2" width="15.88671875" customWidth="1"/>
    <col min="3" max="3" width="17.21875" style="38" bestFit="1" customWidth="1"/>
    <col min="4" max="4" width="67.44140625" style="26" customWidth="1"/>
    <col min="5" max="5" width="9.109375" style="33"/>
    <col min="6" max="6" width="9.109375" style="23"/>
  </cols>
  <sheetData>
    <row r="1" spans="1:10" s="9" customFormat="1">
      <c r="A1" s="4" t="s">
        <v>0</v>
      </c>
      <c r="B1" s="4" t="s">
        <v>1</v>
      </c>
      <c r="C1" s="36"/>
      <c r="D1" s="28"/>
      <c r="E1" s="31"/>
      <c r="F1" s="27"/>
    </row>
    <row r="2" spans="1:10">
      <c r="A2" s="12" t="s">
        <v>74</v>
      </c>
      <c r="B2" s="71">
        <v>157658232</v>
      </c>
      <c r="C2" s="44" t="s">
        <v>38</v>
      </c>
      <c r="D2" s="29" t="s">
        <v>17</v>
      </c>
      <c r="E2" s="32" t="s">
        <v>14</v>
      </c>
      <c r="F2" s="25" t="s">
        <v>15</v>
      </c>
    </row>
    <row r="3" spans="1:10">
      <c r="A3" s="20" t="s">
        <v>4</v>
      </c>
      <c r="B3" s="73">
        <v>0</v>
      </c>
      <c r="C3" s="37"/>
      <c r="D3" s="26" t="s">
        <v>16</v>
      </c>
      <c r="E3" s="33">
        <v>241</v>
      </c>
      <c r="F3" s="23">
        <v>374</v>
      </c>
    </row>
    <row r="4" spans="1:10">
      <c r="A4" s="1" t="s">
        <v>36</v>
      </c>
      <c r="B4" s="73">
        <v>44313299.68</v>
      </c>
      <c r="C4" s="37"/>
      <c r="D4" s="26" t="s">
        <v>21</v>
      </c>
      <c r="E4" s="33">
        <v>388</v>
      </c>
      <c r="F4" s="23">
        <v>671</v>
      </c>
    </row>
    <row r="5" spans="1:10">
      <c r="A5" s="12" t="s">
        <v>35</v>
      </c>
      <c r="B5" s="71">
        <v>0</v>
      </c>
      <c r="C5" s="45" t="s">
        <v>38</v>
      </c>
      <c r="D5" s="26" t="s">
        <v>18</v>
      </c>
      <c r="E5" s="33">
        <v>374</v>
      </c>
      <c r="F5" s="23">
        <v>388</v>
      </c>
    </row>
    <row r="6" spans="1:10" ht="15" customHeight="1">
      <c r="A6" s="1" t="s">
        <v>37</v>
      </c>
      <c r="B6" s="73">
        <v>24442232.23</v>
      </c>
      <c r="D6" s="26" t="s">
        <v>19</v>
      </c>
      <c r="E6" s="33">
        <v>671</v>
      </c>
      <c r="F6" s="23">
        <v>388</v>
      </c>
      <c r="G6" s="78" t="s">
        <v>22</v>
      </c>
      <c r="H6" s="78"/>
      <c r="I6" s="78"/>
      <c r="J6" s="78"/>
    </row>
    <row r="7" spans="1:10" ht="15" customHeight="1">
      <c r="A7" s="1" t="s">
        <v>77</v>
      </c>
      <c r="B7" s="73">
        <v>11023000</v>
      </c>
      <c r="C7" s="38" t="s">
        <v>78</v>
      </c>
      <c r="D7" s="26" t="s">
        <v>20</v>
      </c>
      <c r="E7" s="33">
        <v>374</v>
      </c>
      <c r="F7" s="23">
        <v>241</v>
      </c>
      <c r="G7" s="78"/>
      <c r="H7" s="78"/>
      <c r="I7" s="78"/>
      <c r="J7" s="78"/>
    </row>
    <row r="8" spans="1:10">
      <c r="A8" s="3" t="s">
        <v>6</v>
      </c>
      <c r="B8" s="46">
        <f>SUM(B2:B7)</f>
        <v>237436763.91</v>
      </c>
      <c r="C8" s="39"/>
      <c r="G8" s="78"/>
      <c r="H8" s="78"/>
      <c r="I8" s="78"/>
      <c r="J8" s="78"/>
    </row>
    <row r="9" spans="1:10" s="8" customFormat="1">
      <c r="A9" s="11" t="s">
        <v>3</v>
      </c>
      <c r="B9" s="74">
        <v>57790214.700000003</v>
      </c>
      <c r="C9" s="40"/>
      <c r="D9" s="26"/>
      <c r="E9" s="33"/>
      <c r="F9" s="23"/>
      <c r="G9" s="78"/>
      <c r="H9" s="78"/>
      <c r="I9" s="78"/>
      <c r="J9" s="78"/>
    </row>
    <row r="10" spans="1:10" s="8" customFormat="1">
      <c r="A10" s="17" t="s">
        <v>8</v>
      </c>
      <c r="B10" s="72">
        <v>157658232</v>
      </c>
      <c r="C10" s="40"/>
      <c r="D10" s="26"/>
      <c r="E10" s="33"/>
      <c r="F10" s="23"/>
      <c r="G10" s="78"/>
      <c r="H10" s="78"/>
      <c r="I10" s="78"/>
      <c r="J10" s="78"/>
    </row>
    <row r="11" spans="1:10" s="15" customFormat="1">
      <c r="A11" s="13" t="s">
        <v>10</v>
      </c>
      <c r="B11" s="14">
        <f>B2+B5-B10</f>
        <v>0</v>
      </c>
      <c r="C11" s="41"/>
      <c r="D11" s="30"/>
      <c r="E11" s="34"/>
      <c r="F11" s="24"/>
      <c r="G11" s="78"/>
      <c r="H11" s="78"/>
      <c r="I11" s="78"/>
      <c r="J11" s="78"/>
    </row>
    <row r="12" spans="1:10" s="16" customFormat="1">
      <c r="A12" s="18" t="s">
        <v>9</v>
      </c>
      <c r="B12" s="19">
        <f>B3+B4+B6-B7-B9</f>
        <v>-57682.790000006557</v>
      </c>
      <c r="C12" s="39"/>
      <c r="D12" s="29"/>
      <c r="E12" s="32"/>
      <c r="F12" s="25"/>
    </row>
    <row r="13" spans="1:10" s="9" customFormat="1">
      <c r="A13" s="1" t="s">
        <v>11</v>
      </c>
      <c r="B13" s="10">
        <v>1076062.72</v>
      </c>
      <c r="C13" s="36"/>
      <c r="D13" s="28"/>
      <c r="E13" s="31"/>
      <c r="F13" s="27"/>
    </row>
    <row r="14" spans="1:10" s="9" customFormat="1" ht="28.8">
      <c r="A14" s="35" t="s">
        <v>33</v>
      </c>
      <c r="B14" s="75">
        <v>1458837.04</v>
      </c>
      <c r="C14" s="36"/>
      <c r="D14" s="28"/>
      <c r="E14" s="31"/>
      <c r="F14" s="27"/>
    </row>
    <row r="15" spans="1:10" s="22" customFormat="1" ht="28.8">
      <c r="A15" s="6" t="s">
        <v>12</v>
      </c>
      <c r="B15" s="7">
        <f>B12-B13-B14</f>
        <v>-2592582.5500000063</v>
      </c>
      <c r="C15" s="41" t="s">
        <v>13</v>
      </c>
      <c r="D15" s="29"/>
      <c r="E15" s="32"/>
      <c r="F15" s="25"/>
    </row>
    <row r="16" spans="1:10" s="9" customFormat="1">
      <c r="A16" s="1"/>
      <c r="B16" s="10"/>
      <c r="C16" s="36"/>
      <c r="D16" s="28"/>
      <c r="E16" s="31"/>
      <c r="F16" s="27"/>
    </row>
    <row r="17" spans="1:6">
      <c r="A17" s="4" t="s">
        <v>7</v>
      </c>
      <c r="B17" s="2"/>
      <c r="C17" s="37" t="s">
        <v>54</v>
      </c>
    </row>
    <row r="18" spans="1:6">
      <c r="A18" s="1" t="s">
        <v>23</v>
      </c>
      <c r="B18" s="54">
        <v>5458924.9699999997</v>
      </c>
      <c r="C18" s="53" t="s">
        <v>55</v>
      </c>
    </row>
    <row r="19" spans="1:6">
      <c r="A19" s="1" t="s">
        <v>24</v>
      </c>
      <c r="B19" s="21">
        <v>468983.6</v>
      </c>
      <c r="C19" s="53" t="s">
        <v>56</v>
      </c>
    </row>
    <row r="20" spans="1:6">
      <c r="A20" s="1" t="s">
        <v>25</v>
      </c>
      <c r="B20" s="54">
        <v>3007839.67</v>
      </c>
      <c r="C20" s="53" t="s">
        <v>57</v>
      </c>
    </row>
    <row r="21" spans="1:6">
      <c r="A21" s="1" t="s">
        <v>26</v>
      </c>
      <c r="B21" s="21">
        <v>664630</v>
      </c>
      <c r="C21" s="53" t="s">
        <v>58</v>
      </c>
    </row>
    <row r="22" spans="1:6">
      <c r="A22" s="1" t="s">
        <v>65</v>
      </c>
      <c r="B22" s="21">
        <v>200000</v>
      </c>
      <c r="C22" s="53" t="s">
        <v>64</v>
      </c>
    </row>
    <row r="23" spans="1:6">
      <c r="A23" s="1" t="s">
        <v>27</v>
      </c>
      <c r="B23" s="54">
        <v>1052762</v>
      </c>
      <c r="C23" s="53" t="s">
        <v>72</v>
      </c>
    </row>
    <row r="24" spans="1:6">
      <c r="A24" s="1" t="s">
        <v>28</v>
      </c>
      <c r="B24" s="21">
        <v>437706.63</v>
      </c>
      <c r="C24" s="53" t="s">
        <v>59</v>
      </c>
    </row>
    <row r="25" spans="1:6">
      <c r="A25" s="1" t="s">
        <v>29</v>
      </c>
      <c r="B25" s="21">
        <v>149158.81</v>
      </c>
      <c r="C25" s="53" t="s">
        <v>60</v>
      </c>
    </row>
    <row r="26" spans="1:6" ht="28.8">
      <c r="A26" s="35" t="s">
        <v>32</v>
      </c>
      <c r="B26" s="21">
        <v>568300</v>
      </c>
      <c r="C26" s="53" t="s">
        <v>61</v>
      </c>
    </row>
    <row r="27" spans="1:6">
      <c r="A27" s="35" t="s">
        <v>71</v>
      </c>
      <c r="B27" s="21">
        <v>64974</v>
      </c>
      <c r="C27" s="53" t="s">
        <v>70</v>
      </c>
    </row>
    <row r="28" spans="1:6">
      <c r="A28" s="1" t="s">
        <v>30</v>
      </c>
      <c r="B28" s="21">
        <v>5041769.2</v>
      </c>
      <c r="C28" s="53" t="s">
        <v>62</v>
      </c>
    </row>
    <row r="29" spans="1:6" s="9" customFormat="1">
      <c r="A29" s="1" t="s">
        <v>31</v>
      </c>
      <c r="B29" s="21">
        <v>23310005.640000001</v>
      </c>
      <c r="C29" s="53" t="s">
        <v>63</v>
      </c>
      <c r="D29" s="28"/>
      <c r="E29" s="31"/>
      <c r="F29" s="27"/>
    </row>
    <row r="30" spans="1:6">
      <c r="A30" s="1" t="s">
        <v>67</v>
      </c>
      <c r="B30" s="21">
        <v>29327.4</v>
      </c>
      <c r="C30" s="53" t="s">
        <v>66</v>
      </c>
    </row>
    <row r="31" spans="1:6">
      <c r="A31" s="55" t="s">
        <v>68</v>
      </c>
      <c r="B31" s="56">
        <v>15890470</v>
      </c>
      <c r="C31" s="57" t="s">
        <v>69</v>
      </c>
    </row>
    <row r="32" spans="1:6">
      <c r="A32" s="4" t="s">
        <v>5</v>
      </c>
      <c r="B32" s="5">
        <f>SUM(B18:B31)</f>
        <v>56344851.919999994</v>
      </c>
      <c r="C32" s="51"/>
    </row>
    <row r="33" spans="1:3">
      <c r="A33" s="58" t="s">
        <v>34</v>
      </c>
      <c r="B33" s="59">
        <v>56344851.920000002</v>
      </c>
      <c r="C33" s="36"/>
    </row>
    <row r="34" spans="1:3">
      <c r="A34" s="6" t="s">
        <v>2</v>
      </c>
      <c r="B34" s="7">
        <f>B32-B33</f>
        <v>0</v>
      </c>
      <c r="C34" s="42"/>
    </row>
  </sheetData>
  <mergeCells count="1">
    <mergeCell ref="G6:J11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abSelected="1" zoomScaleNormal="100" workbookViewId="0">
      <selection activeCell="B14" sqref="B14"/>
    </sheetView>
  </sheetViews>
  <sheetFormatPr defaultRowHeight="14.4"/>
  <cols>
    <col min="1" max="1" width="33.88671875" bestFit="1" customWidth="1"/>
    <col min="2" max="2" width="15.88671875" customWidth="1"/>
    <col min="3" max="3" width="17.21875" style="38" bestFit="1" customWidth="1"/>
    <col min="4" max="4" width="17.21875" style="38" customWidth="1"/>
    <col min="5" max="5" width="67.44140625" style="26" customWidth="1"/>
    <col min="6" max="6" width="8.88671875" style="33"/>
    <col min="7" max="7" width="8.88671875" style="23"/>
  </cols>
  <sheetData>
    <row r="1" spans="1:11">
      <c r="A1" s="50" t="s">
        <v>51</v>
      </c>
      <c r="B1" s="9" t="s">
        <v>73</v>
      </c>
    </row>
    <row r="3" spans="1:11" s="9" customFormat="1">
      <c r="A3" s="4" t="s">
        <v>0</v>
      </c>
      <c r="B3" s="4" t="s">
        <v>1</v>
      </c>
      <c r="C3" s="36"/>
      <c r="D3" s="36"/>
      <c r="E3" s="28"/>
      <c r="F3" s="31"/>
      <c r="G3" s="27"/>
    </row>
    <row r="4" spans="1:11">
      <c r="A4" s="12" t="s">
        <v>74</v>
      </c>
      <c r="B4" s="67">
        <v>157658232</v>
      </c>
      <c r="C4" s="44" t="s">
        <v>38</v>
      </c>
      <c r="D4" s="44"/>
      <c r="E4" s="29"/>
      <c r="F4" s="32"/>
      <c r="G4" s="25"/>
    </row>
    <row r="5" spans="1:11">
      <c r="A5" s="20" t="s">
        <v>4</v>
      </c>
      <c r="B5" s="67">
        <v>0</v>
      </c>
      <c r="C5" s="37"/>
      <c r="D5" s="37"/>
    </row>
    <row r="6" spans="1:11">
      <c r="A6" s="1" t="s">
        <v>36</v>
      </c>
      <c r="B6" s="67">
        <v>44313299.68</v>
      </c>
      <c r="C6" s="37"/>
      <c r="D6" s="37"/>
    </row>
    <row r="7" spans="1:11" ht="28.8">
      <c r="A7" s="1" t="s">
        <v>36</v>
      </c>
      <c r="B7" s="69">
        <v>10708000</v>
      </c>
      <c r="C7" s="47" t="s">
        <v>41</v>
      </c>
      <c r="D7" s="47" t="s">
        <v>43</v>
      </c>
      <c r="E7" s="29" t="s">
        <v>17</v>
      </c>
      <c r="F7" s="32" t="s">
        <v>14</v>
      </c>
      <c r="G7" s="25" t="s">
        <v>15</v>
      </c>
    </row>
    <row r="8" spans="1:11" ht="28.8">
      <c r="A8" s="1" t="s">
        <v>36</v>
      </c>
      <c r="B8" s="69">
        <v>315000</v>
      </c>
      <c r="C8" s="47" t="s">
        <v>42</v>
      </c>
      <c r="D8" s="47" t="s">
        <v>43</v>
      </c>
      <c r="E8" s="26" t="s">
        <v>16</v>
      </c>
      <c r="F8" s="33">
        <v>241</v>
      </c>
      <c r="G8" s="23">
        <v>374</v>
      </c>
    </row>
    <row r="9" spans="1:11">
      <c r="A9" s="1" t="s">
        <v>36</v>
      </c>
      <c r="B9" s="69">
        <v>0</v>
      </c>
      <c r="C9" s="48" t="s">
        <v>49</v>
      </c>
      <c r="D9" s="48" t="s">
        <v>48</v>
      </c>
    </row>
    <row r="10" spans="1:11" ht="43.2">
      <c r="A10" s="1" t="s">
        <v>36</v>
      </c>
      <c r="B10" s="69">
        <v>42651.57</v>
      </c>
      <c r="C10" s="48" t="s">
        <v>79</v>
      </c>
      <c r="D10" s="48" t="s">
        <v>50</v>
      </c>
      <c r="E10" s="26" t="s">
        <v>21</v>
      </c>
      <c r="F10" s="33">
        <v>388</v>
      </c>
      <c r="G10" s="23">
        <v>671</v>
      </c>
    </row>
    <row r="11" spans="1:11">
      <c r="A11" s="1" t="s">
        <v>45</v>
      </c>
      <c r="B11" s="70">
        <v>1458837.04</v>
      </c>
      <c r="C11" s="48" t="s">
        <v>46</v>
      </c>
      <c r="D11" s="48" t="s">
        <v>75</v>
      </c>
      <c r="E11" s="26" t="s">
        <v>18</v>
      </c>
      <c r="F11" s="33">
        <v>374</v>
      </c>
      <c r="G11" s="23">
        <v>388</v>
      </c>
    </row>
    <row r="12" spans="1:11">
      <c r="A12" s="12" t="s">
        <v>35</v>
      </c>
      <c r="B12" s="69">
        <v>0</v>
      </c>
      <c r="C12" s="45" t="s">
        <v>38</v>
      </c>
      <c r="D12" s="45"/>
      <c r="E12" s="26" t="s">
        <v>19</v>
      </c>
      <c r="F12" s="33">
        <v>671</v>
      </c>
      <c r="G12" s="23">
        <v>388</v>
      </c>
    </row>
    <row r="13" spans="1:11" ht="15" customHeight="1">
      <c r="A13" s="1" t="s">
        <v>37</v>
      </c>
      <c r="B13" s="69">
        <v>24442232.23</v>
      </c>
      <c r="H13" s="78" t="s">
        <v>22</v>
      </c>
      <c r="I13" s="78"/>
      <c r="J13" s="78"/>
      <c r="K13" s="78"/>
    </row>
    <row r="14" spans="1:11" ht="15" customHeight="1">
      <c r="A14" s="1" t="s">
        <v>37</v>
      </c>
      <c r="B14" s="69">
        <v>1916000</v>
      </c>
      <c r="C14" s="38" t="s">
        <v>47</v>
      </c>
      <c r="E14" s="26" t="s">
        <v>20</v>
      </c>
      <c r="F14" s="33">
        <v>374</v>
      </c>
      <c r="G14" s="23">
        <v>241</v>
      </c>
      <c r="H14" s="78"/>
      <c r="I14" s="78"/>
      <c r="J14" s="78"/>
      <c r="K14" s="78"/>
    </row>
    <row r="15" spans="1:11">
      <c r="A15" s="3" t="s">
        <v>6</v>
      </c>
      <c r="B15" s="76">
        <f>SUM(B4:B14)</f>
        <v>240854252.51999998</v>
      </c>
      <c r="C15" s="39"/>
      <c r="D15" s="39"/>
      <c r="H15" s="78"/>
      <c r="I15" s="78"/>
      <c r="J15" s="78"/>
      <c r="K15" s="78"/>
    </row>
    <row r="16" spans="1:11" s="8" customFormat="1">
      <c r="A16" s="1" t="s">
        <v>39</v>
      </c>
      <c r="B16" s="67">
        <v>57790214.700000003</v>
      </c>
      <c r="C16" s="40"/>
      <c r="D16" s="40"/>
      <c r="E16" s="26"/>
      <c r="F16" s="33"/>
      <c r="G16" s="23"/>
      <c r="H16" s="78"/>
      <c r="I16" s="78"/>
      <c r="J16" s="78"/>
      <c r="K16" s="78"/>
    </row>
    <row r="17" spans="1:11" s="8" customFormat="1" ht="28.8">
      <c r="A17" s="1" t="s">
        <v>40</v>
      </c>
      <c r="B17" s="67">
        <v>1445362.78</v>
      </c>
      <c r="C17" s="48" t="s">
        <v>44</v>
      </c>
      <c r="D17" s="40"/>
      <c r="E17" s="26"/>
      <c r="F17" s="33"/>
      <c r="G17" s="23"/>
      <c r="H17" s="78"/>
      <c r="I17" s="78"/>
      <c r="J17" s="78"/>
      <c r="K17" s="78"/>
    </row>
    <row r="18" spans="1:11" s="65" customFormat="1" ht="28.8">
      <c r="A18" s="62" t="s">
        <v>76</v>
      </c>
      <c r="B18" s="68">
        <v>157658232</v>
      </c>
      <c r="C18" s="40"/>
      <c r="D18" s="40"/>
      <c r="E18" s="52"/>
      <c r="F18" s="63"/>
      <c r="G18" s="64"/>
      <c r="H18" s="78"/>
      <c r="I18" s="78"/>
      <c r="J18" s="78"/>
      <c r="K18" s="78"/>
    </row>
    <row r="19" spans="1:11" s="15" customFormat="1">
      <c r="A19" s="13" t="s">
        <v>10</v>
      </c>
      <c r="B19" s="60">
        <f>B4+B12-B18</f>
        <v>0</v>
      </c>
      <c r="C19" s="41"/>
      <c r="D19" s="41"/>
      <c r="E19" s="30"/>
      <c r="F19" s="34"/>
      <c r="G19" s="24"/>
      <c r="H19" s="78"/>
      <c r="I19" s="78"/>
      <c r="J19" s="78"/>
      <c r="K19" s="78"/>
    </row>
    <row r="20" spans="1:11" s="16" customFormat="1">
      <c r="A20" s="18" t="s">
        <v>9</v>
      </c>
      <c r="B20" s="61">
        <f>B5+B6-B7-B8-B9-B10+B11+B13-B14-B16+B17</f>
        <v>887865.45999999228</v>
      </c>
      <c r="C20" s="39"/>
      <c r="D20" s="39"/>
      <c r="E20" s="29"/>
      <c r="F20" s="32"/>
      <c r="G20" s="25"/>
    </row>
    <row r="21" spans="1:11" s="16" customFormat="1" ht="43.2">
      <c r="A21" s="1" t="s">
        <v>11</v>
      </c>
      <c r="B21" s="66">
        <v>1076062.72</v>
      </c>
      <c r="C21" s="49" t="s">
        <v>80</v>
      </c>
      <c r="D21" s="77" t="s">
        <v>81</v>
      </c>
      <c r="E21" s="29">
        <v>1720940.23</v>
      </c>
      <c r="F21" s="32"/>
      <c r="G21" s="25"/>
    </row>
    <row r="22" spans="1:11" s="22" customFormat="1" ht="28.8">
      <c r="A22" s="6" t="s">
        <v>12</v>
      </c>
      <c r="B22" s="7">
        <f>B20-B21</f>
        <v>-188197.26000000769</v>
      </c>
      <c r="C22" s="41" t="s">
        <v>13</v>
      </c>
      <c r="D22" s="41"/>
      <c r="E22" s="29"/>
      <c r="F22" s="32"/>
      <c r="G22" s="25"/>
    </row>
    <row r="23" spans="1:11" s="22" customFormat="1">
      <c r="A23" s="6"/>
      <c r="B23" s="7"/>
      <c r="C23" s="41"/>
      <c r="D23" s="41"/>
      <c r="E23" s="29"/>
      <c r="F23" s="32"/>
      <c r="G23" s="25"/>
    </row>
    <row r="24" spans="1:11" s="22" customFormat="1">
      <c r="A24" s="6"/>
      <c r="B24" s="7"/>
      <c r="C24" s="41"/>
      <c r="D24" s="41"/>
      <c r="E24" s="29"/>
      <c r="F24" s="32"/>
      <c r="G24" s="25"/>
    </row>
    <row r="25" spans="1:11" s="9" customFormat="1">
      <c r="A25" s="1"/>
      <c r="B25" s="10"/>
      <c r="C25" s="36"/>
      <c r="D25" s="36"/>
      <c r="E25" s="28"/>
      <c r="F25" s="31"/>
      <c r="G25" s="27"/>
    </row>
    <row r="26" spans="1:11">
      <c r="A26" s="4" t="s">
        <v>7</v>
      </c>
      <c r="B26" s="2"/>
      <c r="C26" s="37" t="s">
        <v>54</v>
      </c>
      <c r="D26" s="37"/>
    </row>
    <row r="27" spans="1:11">
      <c r="A27" s="1" t="s">
        <v>23</v>
      </c>
      <c r="B27" s="54">
        <v>5458924.9699999997</v>
      </c>
      <c r="C27" s="53" t="s">
        <v>55</v>
      </c>
      <c r="D27" s="43"/>
    </row>
    <row r="28" spans="1:11">
      <c r="A28" s="1" t="s">
        <v>24</v>
      </c>
      <c r="B28" s="21">
        <v>468983.6</v>
      </c>
      <c r="C28" s="53" t="s">
        <v>56</v>
      </c>
      <c r="D28" s="43"/>
    </row>
    <row r="29" spans="1:11">
      <c r="A29" s="1" t="s">
        <v>25</v>
      </c>
      <c r="B29" s="54">
        <v>3007839.67</v>
      </c>
      <c r="C29" s="53" t="s">
        <v>57</v>
      </c>
      <c r="D29" s="43"/>
    </row>
    <row r="30" spans="1:11">
      <c r="A30" s="1" t="s">
        <v>26</v>
      </c>
      <c r="B30" s="21">
        <v>664630</v>
      </c>
      <c r="C30" s="53" t="s">
        <v>58</v>
      </c>
      <c r="D30" s="43"/>
    </row>
    <row r="31" spans="1:11">
      <c r="A31" s="1" t="s">
        <v>65</v>
      </c>
      <c r="B31" s="21">
        <v>200000</v>
      </c>
      <c r="C31" s="53" t="s">
        <v>64</v>
      </c>
      <c r="D31" s="43"/>
    </row>
    <row r="32" spans="1:11">
      <c r="A32" s="1" t="s">
        <v>27</v>
      </c>
      <c r="B32" s="54">
        <v>1052762</v>
      </c>
      <c r="C32" s="53" t="s">
        <v>72</v>
      </c>
      <c r="D32" s="43"/>
    </row>
    <row r="33" spans="1:7">
      <c r="A33" s="1" t="s">
        <v>28</v>
      </c>
      <c r="B33" s="21">
        <v>437706.63</v>
      </c>
      <c r="C33" s="53" t="s">
        <v>59</v>
      </c>
      <c r="D33" s="43"/>
    </row>
    <row r="34" spans="1:7">
      <c r="A34" s="1" t="s">
        <v>29</v>
      </c>
      <c r="B34" s="21">
        <v>149158.81</v>
      </c>
      <c r="C34" s="53" t="s">
        <v>60</v>
      </c>
      <c r="D34" s="43"/>
    </row>
    <row r="35" spans="1:7" ht="28.8">
      <c r="A35" s="35" t="s">
        <v>32</v>
      </c>
      <c r="B35" s="21">
        <v>568300</v>
      </c>
      <c r="C35" s="53" t="s">
        <v>61</v>
      </c>
      <c r="D35" s="43"/>
    </row>
    <row r="36" spans="1:7">
      <c r="A36" s="35" t="s">
        <v>71</v>
      </c>
      <c r="B36" s="21">
        <v>64974</v>
      </c>
      <c r="C36" s="53" t="s">
        <v>70</v>
      </c>
      <c r="D36" s="43"/>
    </row>
    <row r="37" spans="1:7">
      <c r="A37" s="1" t="s">
        <v>30</v>
      </c>
      <c r="B37" s="21">
        <v>5041769.2</v>
      </c>
      <c r="C37" s="53" t="s">
        <v>62</v>
      </c>
      <c r="D37" s="43"/>
    </row>
    <row r="38" spans="1:7">
      <c r="A38" s="1" t="s">
        <v>31</v>
      </c>
      <c r="B38" s="21">
        <v>23310005.640000001</v>
      </c>
      <c r="C38" s="53" t="s">
        <v>63</v>
      </c>
      <c r="D38" s="43"/>
    </row>
    <row r="39" spans="1:7">
      <c r="A39" s="1" t="s">
        <v>67</v>
      </c>
      <c r="B39" s="21">
        <v>29327.4</v>
      </c>
      <c r="C39" s="53" t="s">
        <v>66</v>
      </c>
      <c r="D39" s="43"/>
    </row>
    <row r="40" spans="1:7">
      <c r="A40" s="55" t="s">
        <v>68</v>
      </c>
      <c r="B40" s="56">
        <v>15890470</v>
      </c>
      <c r="C40" s="57" t="s">
        <v>69</v>
      </c>
      <c r="D40" s="43"/>
    </row>
    <row r="41" spans="1:7">
      <c r="A41" s="4" t="s">
        <v>5</v>
      </c>
      <c r="B41" s="5">
        <f>SUM(B27:B40)</f>
        <v>56344851.919999994</v>
      </c>
      <c r="C41" s="51"/>
      <c r="D41" s="37"/>
    </row>
    <row r="42" spans="1:7" s="9" customFormat="1">
      <c r="A42" s="58" t="s">
        <v>34</v>
      </c>
      <c r="B42" s="59">
        <v>56344851.920000002</v>
      </c>
      <c r="C42" s="36"/>
      <c r="D42" s="36"/>
      <c r="E42" s="28"/>
      <c r="F42" s="31"/>
      <c r="G42" s="27"/>
    </row>
    <row r="43" spans="1:7">
      <c r="A43" s="6" t="s">
        <v>2</v>
      </c>
      <c r="B43" s="7">
        <f>B41-B42</f>
        <v>0</v>
      </c>
      <c r="C43" s="42"/>
      <c r="D43" s="42"/>
    </row>
    <row r="44" spans="1:7">
      <c r="B44" s="2"/>
      <c r="C44" s="37"/>
      <c r="D44" s="37"/>
    </row>
    <row r="45" spans="1:7">
      <c r="B45" s="2"/>
    </row>
    <row r="46" spans="1:7">
      <c r="A46" t="s">
        <v>52</v>
      </c>
    </row>
    <row r="47" spans="1:7">
      <c r="A47" t="s">
        <v>53</v>
      </c>
    </row>
    <row r="48" spans="1:7">
      <c r="A48" s="26"/>
      <c r="B48" s="33"/>
      <c r="C48" s="23"/>
      <c r="D48"/>
      <c r="E48"/>
      <c r="F48"/>
      <c r="G48"/>
    </row>
    <row r="49" spans="1:7">
      <c r="A49" s="26"/>
      <c r="B49" s="33"/>
      <c r="C49" s="23"/>
      <c r="D49"/>
      <c r="E49"/>
      <c r="F49"/>
      <c r="G49"/>
    </row>
    <row r="50" spans="1:7">
      <c r="A50" s="26"/>
      <c r="B50" s="33"/>
      <c r="C50" s="23"/>
      <c r="D50"/>
      <c r="E50"/>
      <c r="F50"/>
      <c r="G50"/>
    </row>
    <row r="51" spans="1:7">
      <c r="A51" s="26"/>
      <c r="B51" s="33"/>
      <c r="C51" s="23"/>
      <c r="D51"/>
      <c r="E51"/>
      <c r="F51"/>
      <c r="G51"/>
    </row>
    <row r="52" spans="1:7">
      <c r="A52" s="26"/>
      <c r="B52" s="33"/>
      <c r="C52" s="23"/>
      <c r="D52"/>
      <c r="E52"/>
      <c r="F52"/>
      <c r="G52"/>
    </row>
    <row r="53" spans="1:7">
      <c r="A53" s="26"/>
      <c r="B53" s="33"/>
      <c r="C53" s="23"/>
      <c r="D53"/>
      <c r="E53"/>
      <c r="F53"/>
      <c r="G53"/>
    </row>
    <row r="54" spans="1:7">
      <c r="A54" s="26"/>
      <c r="B54" s="33"/>
      <c r="C54" s="23"/>
      <c r="D54"/>
      <c r="E54"/>
      <c r="F54"/>
      <c r="G54"/>
    </row>
    <row r="55" spans="1:7">
      <c r="A55" s="26"/>
      <c r="B55" s="33"/>
      <c r="C55" s="23"/>
      <c r="D55"/>
      <c r="E55"/>
      <c r="F55"/>
      <c r="G55"/>
    </row>
    <row r="56" spans="1:7">
      <c r="A56" s="26"/>
      <c r="B56" s="33"/>
      <c r="C56" s="23"/>
      <c r="D56"/>
      <c r="E56"/>
      <c r="F56"/>
      <c r="G56"/>
    </row>
    <row r="57" spans="1:7">
      <c r="A57" s="26"/>
      <c r="B57" s="33"/>
      <c r="C57" s="23"/>
      <c r="D57"/>
      <c r="E57"/>
      <c r="F57"/>
      <c r="G57"/>
    </row>
    <row r="58" spans="1:7">
      <c r="A58" s="26"/>
      <c r="B58" s="33"/>
      <c r="C58" s="23"/>
      <c r="D58"/>
      <c r="E58"/>
      <c r="F58"/>
      <c r="G58"/>
    </row>
    <row r="59" spans="1:7">
      <c r="A59" s="26"/>
      <c r="B59" s="33"/>
      <c r="C59" s="23"/>
      <c r="D59"/>
      <c r="E59"/>
      <c r="F59"/>
      <c r="G59"/>
    </row>
    <row r="60" spans="1:7">
      <c r="A60" s="26"/>
      <c r="B60" s="33"/>
      <c r="C60" s="23"/>
      <c r="D60"/>
      <c r="E60"/>
      <c r="F60"/>
      <c r="G60"/>
    </row>
    <row r="61" spans="1:7">
      <c r="A61" s="26"/>
      <c r="B61" s="33"/>
      <c r="C61" s="23"/>
      <c r="D61"/>
      <c r="E61"/>
      <c r="F61"/>
      <c r="G61"/>
    </row>
    <row r="62" spans="1:7">
      <c r="A62" s="26"/>
      <c r="B62" s="33"/>
      <c r="C62" s="23"/>
      <c r="D62"/>
      <c r="E62"/>
      <c r="F62"/>
      <c r="G62"/>
    </row>
    <row r="63" spans="1:7">
      <c r="A63" s="26"/>
      <c r="B63" s="33"/>
      <c r="C63" s="23"/>
      <c r="D63"/>
      <c r="E63"/>
      <c r="F63"/>
      <c r="G63"/>
    </row>
    <row r="64" spans="1:7">
      <c r="A64" s="26"/>
      <c r="B64" s="33"/>
      <c r="C64" s="23"/>
      <c r="D64"/>
      <c r="E64"/>
      <c r="F64"/>
      <c r="G64"/>
    </row>
  </sheetData>
  <mergeCells count="1">
    <mergeCell ref="H13:K19"/>
  </mergeCells>
  <pageMargins left="0.70866141732283472" right="0.70866141732283472" top="0.78740157480314965" bottom="0.78740157480314965" header="0.31496062992125984" footer="0.31496062992125984"/>
  <pageSetup paperSize="9" scale="9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FIZAVazba na HK</vt:lpstr>
      <vt:lpstr>OUC-výpočet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2018-03-26T07:38:51Z</dcterms:modified>
</cp:coreProperties>
</file>