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1\Podklady OPP\22 dotace a granty\"/>
    </mc:Choice>
  </mc:AlternateContent>
  <xr:revisionPtr revIDLastSave="0" documentId="13_ncr:1_{C6C30BB1-680E-4743-A5E0-141975A8D3C7}" xr6:coauthVersionLast="36" xr6:coauthVersionMax="36" xr10:uidLastSave="{00000000-0000-0000-0000-000000000000}"/>
  <bookViews>
    <workbookView xWindow="3435" yWindow="1560" windowWidth="21840" windowHeight="13740" xr2:uid="{00000000-000D-0000-FFFF-FFFF00000000}"/>
  </bookViews>
  <sheets>
    <sheet name="dotace a granty" sheetId="1" r:id="rId1"/>
  </sheets>
  <calcPr calcId="191029"/>
</workbook>
</file>

<file path=xl/calcChain.xml><?xml version="1.0" encoding="utf-8"?>
<calcChain xmlns="http://schemas.openxmlformats.org/spreadsheetml/2006/main">
  <c r="J6" i="1" l="1"/>
  <c r="J35" i="1" l="1"/>
  <c r="J33" i="1" l="1"/>
  <c r="J51" i="1" l="1"/>
  <c r="J50" i="1"/>
  <c r="J45" i="1"/>
  <c r="J15" i="1"/>
  <c r="J71" i="1" l="1"/>
  <c r="D71" i="1" l="1"/>
  <c r="J57" i="1" l="1"/>
  <c r="J56" i="1"/>
  <c r="J47" i="1" l="1"/>
  <c r="J12" i="1" l="1"/>
  <c r="J11" i="1"/>
  <c r="I28" i="1" l="1"/>
  <c r="I27" i="1"/>
  <c r="I26" i="1"/>
  <c r="J43" i="1" l="1"/>
  <c r="J41" i="1" l="1"/>
  <c r="J40" i="1"/>
  <c r="J37" i="1"/>
  <c r="J38" i="1"/>
  <c r="J36" i="1" l="1"/>
  <c r="J34" i="1" l="1"/>
  <c r="J32" i="1" l="1"/>
  <c r="J14" i="1"/>
  <c r="J13" i="1"/>
  <c r="J10" i="1"/>
</calcChain>
</file>

<file path=xl/sharedStrings.xml><?xml version="1.0" encoding="utf-8"?>
<sst xmlns="http://schemas.openxmlformats.org/spreadsheetml/2006/main" count="179" uniqueCount="150">
  <si>
    <t>Vráceno v průběhu roku na příjmový účet zřizovatele</t>
  </si>
  <si>
    <t>v Kč na dvě desetinná místa</t>
  </si>
  <si>
    <t>Medevac</t>
  </si>
  <si>
    <t>352100/2531 - Národní onkologický registr</t>
  </si>
  <si>
    <t>521234/1105 - Krizová připravenost</t>
  </si>
  <si>
    <t>Dotační program na zvýšení ochrany měkkých cílů v resortu zdravotnictví  - 2. výzva</t>
  </si>
  <si>
    <t>359200/4331 - Rezidenční místa - lékařské obory</t>
  </si>
  <si>
    <t>359200/4322 - Rezidenční místa - nelékařské obory</t>
  </si>
  <si>
    <t>z toho: neinvestiční</t>
  </si>
  <si>
    <t xml:space="preserve">           investiční</t>
  </si>
  <si>
    <t>2 RVO-FNOl/2020</t>
  </si>
  <si>
    <t>AZV a Institucionální podpora:</t>
  </si>
  <si>
    <t>Dotační program na zvýšení ochrany měkkých cílů v resortu zdravotnictví - 1. výzva</t>
  </si>
  <si>
    <t>Finanční ohodnocení pracovníků ve zdravotnictví COVID 19</t>
  </si>
  <si>
    <t>Příspěvky na provoz:</t>
  </si>
  <si>
    <t>Dotace - účelové ze SR:</t>
  </si>
  <si>
    <t>135V112000026</t>
  </si>
  <si>
    <t>FN Olomouc – obměna 3 ks lineárních urychlovačů</t>
  </si>
  <si>
    <t>135V01H001901</t>
  </si>
  <si>
    <t xml:space="preserve">FN Olomouc - stavební úpravy objektu "Q2"  </t>
  </si>
  <si>
    <t>135V01H001903</t>
  </si>
  <si>
    <t>FN Olomouc - stavební úpravy objektu WD - stravovací provoz</t>
  </si>
  <si>
    <t>135V01H002001</t>
  </si>
  <si>
    <t>FN Olomouc - novostavba hlavní budovy B</t>
  </si>
  <si>
    <t>135V092000002</t>
  </si>
  <si>
    <t>investiční akce ISPROFIN:</t>
  </si>
  <si>
    <t>projekty jiného poskytovatele:</t>
  </si>
  <si>
    <t>projekty MZČR:</t>
  </si>
  <si>
    <t>REMUS</t>
  </si>
  <si>
    <t>358920/4314 - projekty AZV (spoluřešitelské)</t>
  </si>
  <si>
    <t>projekt TAČR (řešitelský)</t>
  </si>
  <si>
    <t>TL03000768</t>
  </si>
  <si>
    <t>TL04000080</t>
  </si>
  <si>
    <t>projekt EU - strukturální fondy:</t>
  </si>
  <si>
    <t>IROP - Komunikační a integrační platforma elektronizace Fakultní nemocnice Olomouc a regionálního eHealth</t>
  </si>
  <si>
    <t>projekty EU - H2020:</t>
  </si>
  <si>
    <t>projekty EU - Interreg Central Europe:</t>
  </si>
  <si>
    <t>OP VVV Molekulární, buněčný a klinický přístup ke zdravému stárnutí (příjemce dotace - FNUSA)</t>
  </si>
  <si>
    <t>niceLife - partnerská smlouva</t>
  </si>
  <si>
    <t>CE1581</t>
  </si>
  <si>
    <t>postupné čerpání</t>
  </si>
  <si>
    <t>NUMBER 847999</t>
  </si>
  <si>
    <t>PROFID - Grant Agreement</t>
  </si>
  <si>
    <t>CZ.02.1.01/0.0/0.0./16_019/0000868</t>
  </si>
  <si>
    <t>č. programu/
EDS/SMVS/reg. č.</t>
  </si>
  <si>
    <t>Specializační vzdělávání klinických farmaceutů</t>
  </si>
  <si>
    <t>LUCAS</t>
  </si>
  <si>
    <t>EMPIRE</t>
  </si>
  <si>
    <t xml:space="preserve">Zabezpečení svolávacího a varovného systému </t>
  </si>
  <si>
    <t>reg. č. projektu MZČR CZ.03.2.63/0.0/0.0/15_039/0007277</t>
  </si>
  <si>
    <t>č. grantové dohody 857159</t>
  </si>
  <si>
    <t>č. grantové dohody 951442, reg. č. projektu JA-03-2019</t>
  </si>
  <si>
    <t>JADECARE</t>
  </si>
  <si>
    <t>SHAPES</t>
  </si>
  <si>
    <t>Komerční  projekty:</t>
  </si>
  <si>
    <t>TAČR:</t>
  </si>
  <si>
    <t>Skutečně použito
k 31. 12. 2021</t>
  </si>
  <si>
    <t>MV ČR:</t>
  </si>
  <si>
    <t>projekt MV ČR (spoluřešitelský)</t>
  </si>
  <si>
    <t>VI04000039</t>
  </si>
  <si>
    <t>CZ.02.2.69/0.0/0.0./18_053/00717877</t>
  </si>
  <si>
    <t>začátek realizace v roce 2022</t>
  </si>
  <si>
    <t>úhrada z dotace probíhá  zpětně na základě monitorovacích zpráv</t>
  </si>
  <si>
    <t>Modernizace pracovišť operačních a akutních oborů</t>
  </si>
  <si>
    <t>135V113000014</t>
  </si>
  <si>
    <t>Rozvoj diagnostických pracovišť</t>
  </si>
  <si>
    <t>135V113000043</t>
  </si>
  <si>
    <t>Rekonstrukce a modernizace Kliniky nukleární medicíny FN Olomouc</t>
  </si>
  <si>
    <t>135V113000013</t>
  </si>
  <si>
    <t>Modernizace a obnova laboratorního komplementu ve FN Olomouc</t>
  </si>
  <si>
    <t>135V113000016</t>
  </si>
  <si>
    <t>FN Olomouc - fotovoltaické systémy</t>
  </si>
  <si>
    <t>135V121000053</t>
  </si>
  <si>
    <t>FN Olomouc - přeložky inženýrských sítí</t>
  </si>
  <si>
    <t>335V114002103</t>
  </si>
  <si>
    <t>OP VVV Podpora mezinárodních mobilit pracovníků FN Olomouc</t>
  </si>
  <si>
    <r>
      <t>358920/4314 -</t>
    </r>
    <r>
      <rPr>
        <b/>
        <sz val="10"/>
        <rFont val="Arial"/>
        <family val="2"/>
        <charset val="238"/>
      </rPr>
      <t xml:space="preserve"> projekty AZV</t>
    </r>
    <r>
      <rPr>
        <sz val="10"/>
        <rFont val="Arial"/>
        <family val="2"/>
        <charset val="238"/>
      </rPr>
      <t xml:space="preserve"> (řešitelské) </t>
    </r>
  </si>
  <si>
    <r>
      <t>358910/4311 -</t>
    </r>
    <r>
      <rPr>
        <b/>
        <sz val="10"/>
        <rFont val="Arial"/>
        <family val="2"/>
        <charset val="238"/>
      </rPr>
      <t xml:space="preserve"> institucionální podpora</t>
    </r>
  </si>
  <si>
    <t xml:space="preserve">Přehled přijatých dotací, grantů a příspěvků </t>
  </si>
  <si>
    <t>Prevence negativních dopadů psychické a fyzické zátěže a obnovy psychických a fyzických sil pracovníků ve zdravotnictví v souvislosti s epidemií COVID 19</t>
  </si>
  <si>
    <t>čerpání prodlouženo do 31.12.2022</t>
  </si>
  <si>
    <t>V Olomouci dne 18.3.2022</t>
  </si>
  <si>
    <t>Vyprcovala: Ing. Neudörflerová - vedoucí OPP</t>
  </si>
  <si>
    <t>stř.9813</t>
  </si>
  <si>
    <t>stř.9821</t>
  </si>
  <si>
    <t>stř.9071</t>
  </si>
  <si>
    <t>stř.2103</t>
  </si>
  <si>
    <t>účet 346</t>
  </si>
  <si>
    <t>účet 37400000</t>
  </si>
  <si>
    <t>stř.5109</t>
  </si>
  <si>
    <t>stř.87xx</t>
  </si>
  <si>
    <t>stř.9811</t>
  </si>
  <si>
    <t>stř.9808</t>
  </si>
  <si>
    <t>UH Min. zdravotnictví-Projekt dobrovolnictví</t>
  </si>
  <si>
    <t>stř.3503,9801,9822</t>
  </si>
  <si>
    <t>stř.9029</t>
  </si>
  <si>
    <t>stř.9820</t>
  </si>
  <si>
    <t>UH Min. zdravotnictví-fin.prostředky na úhradu nákladů sekvence genomu SARS-CoV-2 v rámci bilolog.surveillance</t>
  </si>
  <si>
    <t>stř.4441</t>
  </si>
  <si>
    <t>Dotace VaV 2021 - GRANT 8515 MZČR</t>
  </si>
  <si>
    <t>stř.85xx</t>
  </si>
  <si>
    <t>stř.9810</t>
  </si>
  <si>
    <t>stř.xx8x</t>
  </si>
  <si>
    <t>stř.5108</t>
  </si>
  <si>
    <t>stř.5110</t>
  </si>
  <si>
    <t>stř.1704</t>
  </si>
  <si>
    <t>Dotace VaV 2021 - GRANT spoluřešitelé</t>
  </si>
  <si>
    <t>účet 37402</t>
  </si>
  <si>
    <t>účet 37401</t>
  </si>
  <si>
    <t>dotace došla v roce 2020 na 374 v r.2020</t>
  </si>
  <si>
    <t>do FNOL došlo v r.2021  (374 DAL 290 786,93 Kč). Kč 175 368,55 Kč došlo v r.2020</t>
  </si>
  <si>
    <t>Neuderflor.</t>
  </si>
  <si>
    <t>rozdíl: -238 258,90 Kč</t>
  </si>
  <si>
    <t>stř.85xx (MZČR)</t>
  </si>
  <si>
    <t>stř.85xx (ostatní)</t>
  </si>
  <si>
    <t>granty</t>
  </si>
  <si>
    <t>stř.5106</t>
  </si>
  <si>
    <t>stř.5107</t>
  </si>
  <si>
    <t>do FNOL došlo v r.2021  (37402 DAL     2 747 531,23 Kč). Kč 843 528,32 Kč došlo v r.2020</t>
  </si>
  <si>
    <t>do FNOL došlo v r.2021  (37402 DAL     0,00 Kč). Kč 280 981,90 Kč došlo v r.2020</t>
  </si>
  <si>
    <t>účet</t>
  </si>
  <si>
    <t>Poznámka - CHYBÍ v tabulce:</t>
  </si>
  <si>
    <t>Poznámka - v ROZPORU s tabulkou:</t>
  </si>
  <si>
    <t>Pozn. OUC</t>
  </si>
  <si>
    <t>středisko</t>
  </si>
  <si>
    <t>Pozn.OPP</t>
  </si>
  <si>
    <t>Obdržena dotace v minulých letech</t>
  </si>
  <si>
    <t>Obdržena dotace v roce 2021</t>
  </si>
  <si>
    <t>skutečnost 2 478 976,36               (rozdíl 945 813,19 Kč) - CHYBA OPP</t>
  </si>
  <si>
    <t>rozdíl: -1 240 066,72 Kč</t>
  </si>
  <si>
    <t>UH FN u sv. Anny Brno-projekt ENOCH došlo do FNOL 13 243 733,13 Kč, vyúčt.vráceno 1 956 824,53 Kč</t>
  </si>
  <si>
    <t>Projekt dobrovolnictví</t>
  </si>
  <si>
    <t>Sekvenace genomu SARS-CoV-2</t>
  </si>
  <si>
    <t>chyba OPP - nebylo v tabulce</t>
  </si>
  <si>
    <t>CELKEM účet 241 x 346, 347</t>
  </si>
  <si>
    <t>doplněno do tab.</t>
  </si>
  <si>
    <t>Vratka do SR v roce 2021 za rok 2020</t>
  </si>
  <si>
    <t>Předepsaná výše vratky za rok 2021</t>
  </si>
  <si>
    <t>celkové čerpání projektu probíhalo ze 2 zálohových plateb (obdrženy v r. 2019 a v r. 2020), v roce 2021 obdrženy v rámci vyúčtování 2 částky v souhrnné výši 290 786,93 Kč</t>
  </si>
  <si>
    <t>částka Kč 193 106,00 nebyla vrácená na účet zřizovatele, ale byla převedená na účty pracovišť (Prostějov a Šumperk+Jeseník)</t>
  </si>
  <si>
    <t>Senegal 1 533 163,17 Kč (26.10.-6.11.2020), Senegal 945 813,19 Kč (22.3.-2.4.2022)</t>
  </si>
  <si>
    <t>50 % dotace, projekt pokračuje do 30.9.2022</t>
  </si>
  <si>
    <t>vyúčováno v roce 2021</t>
  </si>
  <si>
    <t>sl. H: z toho 513 776,81 Kč je převedeno do roku 2022 (dotace minulých let)</t>
  </si>
  <si>
    <t>sl. H: z toho 601 291,23 Kč převedeno do roku 2022</t>
  </si>
  <si>
    <t>sl. H: z toho 747 630,54 Kč převedeno do roku 2022</t>
  </si>
  <si>
    <t>sl. H: z toho  464 139,82 Kč převedeno do roku 2022</t>
  </si>
  <si>
    <t>sl. H: z toho 213 169,79 Kč převedeno do roku 2022</t>
  </si>
  <si>
    <t>853 883,23 Kč, rezerva na dotační provizorium (k 12.4.2022 stále nepřišla dotace)</t>
  </si>
  <si>
    <t>Podpora paliativní péče - zvýšení dostupnosti zdravotních služeb v oblasti paliativní péče v nemocnicích akutních a následné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</si>
</sst>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0_ ;\-#,##0.00\ "/>
    <numFmt numFmtId="165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9"/>
      <color theme="5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/>
    <xf numFmtId="4" fontId="3" fillId="0" borderId="0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Fill="1" applyAlignment="1">
      <alignment vertical="top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4" fontId="9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3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top"/>
    </xf>
    <xf numFmtId="0" fontId="9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165" fontId="9" fillId="0" borderId="0" xfId="0" applyNumberFormat="1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vertical="center" wrapText="1"/>
    </xf>
    <xf numFmtId="4" fontId="7" fillId="2" borderId="9" xfId="0" applyNumberFormat="1" applyFont="1" applyFill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4" fontId="7" fillId="2" borderId="9" xfId="0" applyNumberFormat="1" applyFont="1" applyFill="1" applyBorder="1" applyAlignment="1">
      <alignment horizontal="right" vertical="top" wrapText="1"/>
    </xf>
    <xf numFmtId="4" fontId="12" fillId="2" borderId="9" xfId="0" applyNumberFormat="1" applyFont="1" applyFill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3" fontId="14" fillId="2" borderId="9" xfId="0" applyNumberFormat="1" applyFont="1" applyFill="1" applyBorder="1" applyAlignment="1">
      <alignment horizontal="right" vertical="center" wrapText="1"/>
    </xf>
    <xf numFmtId="43" fontId="7" fillId="2" borderId="9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/>
    </xf>
    <xf numFmtId="4" fontId="3" fillId="0" borderId="7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vertical="center" wrapText="1"/>
    </xf>
    <xf numFmtId="4" fontId="15" fillId="3" borderId="14" xfId="0" applyNumberFormat="1" applyFont="1" applyFill="1" applyBorder="1" applyAlignment="1">
      <alignment vertical="center" wrapText="1"/>
    </xf>
    <xf numFmtId="4" fontId="15" fillId="3" borderId="13" xfId="0" applyNumberFormat="1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7" fillId="2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3" fontId="16" fillId="2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43" fontId="3" fillId="0" borderId="0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vertical="center" wrapText="1"/>
    </xf>
    <xf numFmtId="4" fontId="16" fillId="2" borderId="9" xfId="0" applyNumberFormat="1" applyFont="1" applyFill="1" applyBorder="1" applyAlignment="1">
      <alignment vertical="center" wrapText="1"/>
    </xf>
    <xf numFmtId="4" fontId="17" fillId="2" borderId="9" xfId="0" applyNumberFormat="1" applyFont="1" applyFill="1" applyBorder="1" applyAlignment="1">
      <alignment vertical="center" wrapText="1"/>
    </xf>
    <xf numFmtId="0" fontId="19" fillId="0" borderId="0" xfId="0" applyFont="1"/>
    <xf numFmtId="4" fontId="18" fillId="0" borderId="9" xfId="0" applyNumberFormat="1" applyFont="1" applyFill="1" applyBorder="1" applyAlignment="1">
      <alignment vertical="center" wrapText="1"/>
    </xf>
    <xf numFmtId="4" fontId="17" fillId="2" borderId="0" xfId="0" applyNumberFormat="1" applyFont="1" applyFill="1" applyBorder="1" applyAlignment="1">
      <alignment horizontal="right" vertical="top" wrapText="1"/>
    </xf>
    <xf numFmtId="4" fontId="17" fillId="2" borderId="9" xfId="0" applyNumberFormat="1" applyFont="1" applyFill="1" applyBorder="1" applyAlignment="1">
      <alignment horizontal="right" vertical="top" wrapText="1"/>
    </xf>
    <xf numFmtId="4" fontId="20" fillId="2" borderId="9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4" fontId="17" fillId="0" borderId="1" xfId="0" applyNumberFormat="1" applyFont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7"/>
  <sheetViews>
    <sheetView tabSelected="1" workbookViewId="0">
      <pane ySplit="3" topLeftCell="A6" activePane="bottomLeft" state="frozen"/>
      <selection pane="bottomLeft" activeCell="M33" sqref="M33"/>
    </sheetView>
  </sheetViews>
  <sheetFormatPr defaultRowHeight="12.75" x14ac:dyDescent="0.25"/>
  <cols>
    <col min="1" max="1" width="54.140625" style="1" customWidth="1"/>
    <col min="2" max="2" width="8" style="36" customWidth="1"/>
    <col min="3" max="3" width="17" style="36" bestFit="1" customWidth="1"/>
    <col min="4" max="4" width="19" style="1" customWidth="1"/>
    <col min="5" max="5" width="19" style="2" customWidth="1"/>
    <col min="6" max="7" width="16.7109375" style="1" customWidth="1"/>
    <col min="8" max="8" width="16.7109375" style="2" customWidth="1"/>
    <col min="9" max="10" width="16.7109375" style="1" customWidth="1"/>
    <col min="11" max="11" width="32.140625" style="1" bestFit="1" customWidth="1"/>
    <col min="12" max="12" width="25.28515625" style="1" customWidth="1"/>
    <col min="13" max="16384" width="9.140625" style="1"/>
  </cols>
  <sheetData>
    <row r="1" spans="1:13" ht="48.75" customHeight="1" x14ac:dyDescent="0.25">
      <c r="A1" s="30" t="s">
        <v>78</v>
      </c>
      <c r="B1" s="35"/>
      <c r="D1" s="31"/>
      <c r="E1" s="79"/>
      <c r="F1" s="31"/>
      <c r="G1" s="31"/>
      <c r="H1" s="79"/>
      <c r="I1" s="31"/>
      <c r="J1" s="31"/>
    </row>
    <row r="2" spans="1:13" ht="26.25" thickBot="1" x14ac:dyDescent="0.3">
      <c r="E2" s="29" t="s">
        <v>1</v>
      </c>
      <c r="F2" s="29" t="s">
        <v>1</v>
      </c>
      <c r="I2" s="29" t="s">
        <v>1</v>
      </c>
      <c r="J2" s="29"/>
      <c r="K2"/>
      <c r="L2"/>
    </row>
    <row r="3" spans="1:13" ht="39" thickBot="1" x14ac:dyDescent="0.3">
      <c r="A3" s="14"/>
      <c r="B3" s="77" t="s">
        <v>120</v>
      </c>
      <c r="C3" s="78" t="s">
        <v>124</v>
      </c>
      <c r="D3" s="14" t="s">
        <v>44</v>
      </c>
      <c r="E3" s="80" t="s">
        <v>126</v>
      </c>
      <c r="F3" s="76" t="s">
        <v>127</v>
      </c>
      <c r="G3" s="71" t="s">
        <v>0</v>
      </c>
      <c r="H3" s="80" t="s">
        <v>136</v>
      </c>
      <c r="I3" s="102" t="s">
        <v>56</v>
      </c>
      <c r="J3" s="71" t="s">
        <v>137</v>
      </c>
      <c r="K3" s="72" t="s">
        <v>123</v>
      </c>
      <c r="L3" s="73" t="s">
        <v>125</v>
      </c>
    </row>
    <row r="4" spans="1:13" ht="15" x14ac:dyDescent="0.25">
      <c r="A4" s="46" t="s">
        <v>14</v>
      </c>
      <c r="B4" s="38"/>
      <c r="D4" s="37"/>
      <c r="E4" s="81"/>
      <c r="F4" s="59"/>
      <c r="G4" s="106"/>
      <c r="H4" s="108"/>
      <c r="I4" s="106"/>
      <c r="J4" s="59"/>
      <c r="K4"/>
      <c r="L4"/>
    </row>
    <row r="5" spans="1:13" ht="60" x14ac:dyDescent="0.25">
      <c r="A5" s="47" t="s">
        <v>2</v>
      </c>
      <c r="B5" s="39">
        <v>37401</v>
      </c>
      <c r="C5" s="36" t="s">
        <v>83</v>
      </c>
      <c r="D5" s="7"/>
      <c r="E5" s="62"/>
      <c r="F5" s="116">
        <v>2478976.36</v>
      </c>
      <c r="G5" s="90">
        <v>0</v>
      </c>
      <c r="H5" s="62"/>
      <c r="I5" s="105">
        <v>2478976.36</v>
      </c>
      <c r="J5" s="116">
        <v>0</v>
      </c>
      <c r="K5" s="34" t="s">
        <v>128</v>
      </c>
      <c r="L5" s="125" t="s">
        <v>140</v>
      </c>
    </row>
    <row r="6" spans="1:13" ht="90" x14ac:dyDescent="0.25">
      <c r="A6" s="47" t="s">
        <v>3</v>
      </c>
      <c r="B6" s="39">
        <v>37401</v>
      </c>
      <c r="C6" s="74" t="s">
        <v>86</v>
      </c>
      <c r="D6" s="7"/>
      <c r="E6" s="82"/>
      <c r="F6" s="61">
        <v>504718</v>
      </c>
      <c r="G6" s="105">
        <v>193106</v>
      </c>
      <c r="H6" s="62"/>
      <c r="I6" s="105">
        <v>311612</v>
      </c>
      <c r="J6" s="116">
        <f t="shared" ref="J6" si="0">F6-G6-I6</f>
        <v>0</v>
      </c>
      <c r="K6" s="117"/>
      <c r="L6" s="124" t="s">
        <v>139</v>
      </c>
      <c r="M6" s="6"/>
    </row>
    <row r="7" spans="1:13" s="3" customFormat="1" ht="15" customHeight="1" x14ac:dyDescent="0.25">
      <c r="A7" s="47" t="s">
        <v>13</v>
      </c>
      <c r="B7" s="39">
        <v>37401</v>
      </c>
      <c r="C7" s="75" t="s">
        <v>85</v>
      </c>
      <c r="D7" s="7"/>
      <c r="E7" s="82"/>
      <c r="F7" s="61">
        <v>327873865</v>
      </c>
      <c r="G7" s="90">
        <v>0</v>
      </c>
      <c r="H7" s="62"/>
      <c r="I7" s="105">
        <v>327873865</v>
      </c>
      <c r="J7" s="116">
        <v>0</v>
      </c>
      <c r="K7" s="15"/>
      <c r="L7" s="16"/>
    </row>
    <row r="8" spans="1:13" s="3" customFormat="1" ht="38.25" x14ac:dyDescent="0.25">
      <c r="A8" s="47" t="s">
        <v>79</v>
      </c>
      <c r="B8" s="39">
        <v>37401</v>
      </c>
      <c r="C8" s="75" t="s">
        <v>84</v>
      </c>
      <c r="D8" s="7"/>
      <c r="E8" s="82"/>
      <c r="F8" s="61">
        <v>21072800</v>
      </c>
      <c r="G8" s="90">
        <v>0</v>
      </c>
      <c r="H8" s="62"/>
      <c r="I8" s="105">
        <v>8297505</v>
      </c>
      <c r="J8" s="116">
        <v>0</v>
      </c>
      <c r="L8" s="33" t="s">
        <v>80</v>
      </c>
    </row>
    <row r="9" spans="1:13" ht="15" customHeight="1" x14ac:dyDescent="0.25">
      <c r="A9" s="48" t="s">
        <v>15</v>
      </c>
      <c r="B9" s="40"/>
      <c r="D9" s="7"/>
      <c r="E9" s="82"/>
      <c r="F9" s="62"/>
      <c r="G9" s="90"/>
      <c r="H9" s="62"/>
      <c r="I9" s="90"/>
      <c r="J9" s="62"/>
      <c r="K9" s="10"/>
      <c r="L9"/>
    </row>
    <row r="10" spans="1:13" ht="15" x14ac:dyDescent="0.25">
      <c r="A10" s="47" t="s">
        <v>4</v>
      </c>
      <c r="B10" s="39">
        <v>37401</v>
      </c>
      <c r="C10" s="36" t="s">
        <v>94</v>
      </c>
      <c r="D10" s="7"/>
      <c r="E10" s="82"/>
      <c r="F10" s="61">
        <v>671494</v>
      </c>
      <c r="G10" s="90">
        <v>0</v>
      </c>
      <c r="H10" s="121">
        <v>25858.25</v>
      </c>
      <c r="I10" s="105">
        <v>478955.81</v>
      </c>
      <c r="J10" s="116">
        <f t="shared" ref="J10:J14" si="1">F10-G10-I10</f>
        <v>192538.19</v>
      </c>
      <c r="K10"/>
      <c r="L10"/>
    </row>
    <row r="11" spans="1:13" ht="25.5" x14ac:dyDescent="0.25">
      <c r="A11" s="47" t="s">
        <v>12</v>
      </c>
      <c r="B11" s="39">
        <v>37401</v>
      </c>
      <c r="C11" s="36" t="s">
        <v>92</v>
      </c>
      <c r="D11" s="7"/>
      <c r="E11" s="82"/>
      <c r="F11" s="61">
        <v>405000</v>
      </c>
      <c r="G11" s="90">
        <v>0</v>
      </c>
      <c r="H11" s="109">
        <v>20.71</v>
      </c>
      <c r="I11" s="105">
        <v>217800</v>
      </c>
      <c r="J11" s="116">
        <f t="shared" si="1"/>
        <v>187200</v>
      </c>
      <c r="K11" s="17"/>
      <c r="L11" s="18"/>
    </row>
    <row r="12" spans="1:13" ht="25.5" customHeight="1" x14ac:dyDescent="0.25">
      <c r="A12" s="47" t="s">
        <v>5</v>
      </c>
      <c r="B12" s="39">
        <v>37401</v>
      </c>
      <c r="C12" s="36" t="s">
        <v>91</v>
      </c>
      <c r="D12" s="7"/>
      <c r="E12" s="82"/>
      <c r="F12" s="61">
        <v>80800</v>
      </c>
      <c r="G12" s="90">
        <v>0</v>
      </c>
      <c r="H12" s="109">
        <v>1664.45</v>
      </c>
      <c r="I12" s="105">
        <v>80800</v>
      </c>
      <c r="J12" s="116">
        <f t="shared" si="1"/>
        <v>0</v>
      </c>
      <c r="K12"/>
      <c r="L12"/>
    </row>
    <row r="13" spans="1:13" ht="15" x14ac:dyDescent="0.25">
      <c r="A13" s="47" t="s">
        <v>6</v>
      </c>
      <c r="B13" s="39">
        <v>37401</v>
      </c>
      <c r="C13" s="36" t="s">
        <v>102</v>
      </c>
      <c r="D13" s="7"/>
      <c r="E13" s="82"/>
      <c r="F13" s="61">
        <v>8507826</v>
      </c>
      <c r="G13" s="105">
        <v>100350</v>
      </c>
      <c r="H13" s="109">
        <v>88530</v>
      </c>
      <c r="I13" s="105">
        <v>8407476</v>
      </c>
      <c r="J13" s="116">
        <f t="shared" si="1"/>
        <v>0</v>
      </c>
      <c r="K13"/>
      <c r="L13"/>
    </row>
    <row r="14" spans="1:13" ht="15" x14ac:dyDescent="0.25">
      <c r="A14" s="47" t="s">
        <v>7</v>
      </c>
      <c r="B14" s="39">
        <v>37401</v>
      </c>
      <c r="C14" s="36" t="s">
        <v>102</v>
      </c>
      <c r="D14" s="7"/>
      <c r="E14" s="82"/>
      <c r="F14" s="61">
        <v>985539</v>
      </c>
      <c r="G14" s="105">
        <v>7700</v>
      </c>
      <c r="H14" s="62"/>
      <c r="I14" s="105">
        <v>923562</v>
      </c>
      <c r="J14" s="116">
        <f t="shared" si="1"/>
        <v>54277</v>
      </c>
      <c r="K14"/>
      <c r="L14"/>
    </row>
    <row r="15" spans="1:13" ht="25.5" x14ac:dyDescent="0.25">
      <c r="A15" s="47" t="s">
        <v>48</v>
      </c>
      <c r="B15" s="39">
        <v>37401</v>
      </c>
      <c r="C15" s="36" t="s">
        <v>101</v>
      </c>
      <c r="D15" s="7"/>
      <c r="E15" s="126">
        <v>403000</v>
      </c>
      <c r="F15" s="61">
        <v>0</v>
      </c>
      <c r="G15" s="90">
        <v>0</v>
      </c>
      <c r="H15" s="62"/>
      <c r="I15" s="105">
        <v>151172.56</v>
      </c>
      <c r="J15" s="116">
        <f>E15+F15-G15-I15</f>
        <v>251827.44</v>
      </c>
      <c r="K15" s="19" t="s">
        <v>109</v>
      </c>
      <c r="L15" s="1" t="s">
        <v>142</v>
      </c>
    </row>
    <row r="16" spans="1:13" s="19" customFormat="1" ht="25.5" x14ac:dyDescent="0.25">
      <c r="A16" s="92" t="s">
        <v>131</v>
      </c>
      <c r="B16" s="93">
        <v>37401</v>
      </c>
      <c r="C16" s="22" t="s">
        <v>96</v>
      </c>
      <c r="D16" s="94"/>
      <c r="E16" s="88"/>
      <c r="F16" s="116">
        <v>473646</v>
      </c>
      <c r="G16" s="95"/>
      <c r="H16" s="63"/>
      <c r="I16" s="105">
        <v>414054.92</v>
      </c>
      <c r="J16" s="116">
        <v>0</v>
      </c>
      <c r="K16" s="19" t="s">
        <v>133</v>
      </c>
      <c r="L16" s="1" t="s">
        <v>141</v>
      </c>
    </row>
    <row r="17" spans="1:11" s="19" customFormat="1" x14ac:dyDescent="0.25">
      <c r="A17" s="92" t="s">
        <v>132</v>
      </c>
      <c r="B17" s="93">
        <v>37401</v>
      </c>
      <c r="C17" s="22" t="s">
        <v>98</v>
      </c>
      <c r="D17" s="94"/>
      <c r="E17" s="88"/>
      <c r="F17" s="60">
        <v>3271740</v>
      </c>
      <c r="G17" s="95"/>
      <c r="H17" s="63"/>
      <c r="I17" s="105">
        <v>3271740</v>
      </c>
      <c r="J17" s="116">
        <v>0</v>
      </c>
      <c r="K17" s="19" t="s">
        <v>133</v>
      </c>
    </row>
    <row r="18" spans="1:11" x14ac:dyDescent="0.25">
      <c r="A18" s="48" t="s">
        <v>33</v>
      </c>
      <c r="B18" s="40"/>
      <c r="D18" s="7"/>
      <c r="E18" s="82"/>
      <c r="F18" s="47"/>
      <c r="G18" s="4"/>
      <c r="H18" s="62"/>
      <c r="I18" s="4"/>
      <c r="J18" s="47"/>
    </row>
    <row r="19" spans="1:11" ht="25.5" x14ac:dyDescent="0.25">
      <c r="A19" s="47" t="s">
        <v>34</v>
      </c>
      <c r="B19" s="39">
        <v>346</v>
      </c>
      <c r="C19" s="36" t="s">
        <v>87</v>
      </c>
      <c r="D19" s="7" t="s">
        <v>16</v>
      </c>
      <c r="E19" s="82"/>
      <c r="F19" s="61">
        <v>28450946.59</v>
      </c>
      <c r="G19" s="4">
        <v>0</v>
      </c>
      <c r="H19" s="62"/>
      <c r="I19" s="105">
        <v>28450946.59</v>
      </c>
      <c r="J19" s="116">
        <v>0</v>
      </c>
    </row>
    <row r="20" spans="1:11" x14ac:dyDescent="0.25">
      <c r="A20" s="47" t="s">
        <v>63</v>
      </c>
      <c r="B20" s="39">
        <v>346</v>
      </c>
      <c r="C20" s="36" t="s">
        <v>87</v>
      </c>
      <c r="D20" s="7" t="s">
        <v>64</v>
      </c>
      <c r="E20" s="82"/>
      <c r="F20" s="61">
        <v>52192522.159999996</v>
      </c>
      <c r="G20" s="4">
        <v>0</v>
      </c>
      <c r="H20" s="62"/>
      <c r="I20" s="105">
        <v>52192522.159999996</v>
      </c>
      <c r="J20" s="116">
        <v>0</v>
      </c>
    </row>
    <row r="21" spans="1:11" x14ac:dyDescent="0.25">
      <c r="A21" s="47" t="s">
        <v>65</v>
      </c>
      <c r="B21" s="39">
        <v>346</v>
      </c>
      <c r="C21" s="36" t="s">
        <v>87</v>
      </c>
      <c r="D21" s="7" t="s">
        <v>66</v>
      </c>
      <c r="E21" s="82"/>
      <c r="F21" s="61">
        <v>0</v>
      </c>
      <c r="G21" s="4">
        <v>0</v>
      </c>
      <c r="H21" s="62"/>
      <c r="I21" s="105">
        <v>0</v>
      </c>
      <c r="J21" s="116">
        <v>0</v>
      </c>
      <c r="K21" s="5"/>
    </row>
    <row r="22" spans="1:11" ht="12.75" customHeight="1" x14ac:dyDescent="0.25">
      <c r="A22" s="47" t="s">
        <v>67</v>
      </c>
      <c r="B22" s="39">
        <v>346</v>
      </c>
      <c r="C22" s="36" t="s">
        <v>87</v>
      </c>
      <c r="D22" s="7" t="s">
        <v>68</v>
      </c>
      <c r="E22" s="82"/>
      <c r="F22" s="61">
        <v>0</v>
      </c>
      <c r="G22" s="4">
        <v>0</v>
      </c>
      <c r="H22" s="62"/>
      <c r="I22" s="105">
        <v>0</v>
      </c>
      <c r="J22" s="116">
        <v>0</v>
      </c>
    </row>
    <row r="23" spans="1:11" ht="12.75" customHeight="1" x14ac:dyDescent="0.25">
      <c r="A23" s="47" t="s">
        <v>69</v>
      </c>
      <c r="B23" s="39">
        <v>346</v>
      </c>
      <c r="C23" s="36" t="s">
        <v>87</v>
      </c>
      <c r="D23" s="7" t="s">
        <v>70</v>
      </c>
      <c r="E23" s="82"/>
      <c r="F23" s="61">
        <v>0</v>
      </c>
      <c r="G23" s="4">
        <v>0</v>
      </c>
      <c r="H23" s="62"/>
      <c r="I23" s="105">
        <v>0</v>
      </c>
      <c r="J23" s="116">
        <v>0</v>
      </c>
    </row>
    <row r="24" spans="1:11" s="5" customFormat="1" x14ac:dyDescent="0.25">
      <c r="A24" s="47" t="s">
        <v>71</v>
      </c>
      <c r="B24" s="39">
        <v>346</v>
      </c>
      <c r="C24" s="36" t="s">
        <v>87</v>
      </c>
      <c r="D24" s="7" t="s">
        <v>72</v>
      </c>
      <c r="E24" s="82"/>
      <c r="F24" s="61">
        <v>0</v>
      </c>
      <c r="G24" s="4">
        <v>0</v>
      </c>
      <c r="H24" s="62"/>
      <c r="I24" s="105">
        <v>0</v>
      </c>
      <c r="J24" s="116">
        <v>0</v>
      </c>
    </row>
    <row r="25" spans="1:11" x14ac:dyDescent="0.25">
      <c r="A25" s="48" t="s">
        <v>25</v>
      </c>
      <c r="B25" s="40"/>
      <c r="C25" s="36" t="s">
        <v>87</v>
      </c>
      <c r="D25" s="7"/>
      <c r="E25" s="82"/>
      <c r="F25" s="61"/>
      <c r="G25" s="4"/>
      <c r="H25" s="62"/>
      <c r="I25" s="105"/>
      <c r="J25" s="116"/>
    </row>
    <row r="26" spans="1:11" s="5" customFormat="1" x14ac:dyDescent="0.25">
      <c r="A26" s="49" t="s">
        <v>17</v>
      </c>
      <c r="B26" s="41">
        <v>346</v>
      </c>
      <c r="C26" s="36" t="s">
        <v>87</v>
      </c>
      <c r="D26" s="8" t="s">
        <v>18</v>
      </c>
      <c r="E26" s="83"/>
      <c r="F26" s="64">
        <v>141442000</v>
      </c>
      <c r="G26" s="4">
        <v>0</v>
      </c>
      <c r="H26" s="62"/>
      <c r="I26" s="119">
        <f>F26</f>
        <v>141442000</v>
      </c>
      <c r="J26" s="120">
        <v>0</v>
      </c>
    </row>
    <row r="27" spans="1:11" s="5" customFormat="1" x14ac:dyDescent="0.25">
      <c r="A27" s="49" t="s">
        <v>19</v>
      </c>
      <c r="B27" s="41">
        <v>346</v>
      </c>
      <c r="C27" s="36" t="s">
        <v>87</v>
      </c>
      <c r="D27" s="8" t="s">
        <v>20</v>
      </c>
      <c r="E27" s="83"/>
      <c r="F27" s="64">
        <v>21065713.969999999</v>
      </c>
      <c r="G27" s="4">
        <v>0</v>
      </c>
      <c r="H27" s="62"/>
      <c r="I27" s="119">
        <f>F27</f>
        <v>21065713.969999999</v>
      </c>
      <c r="J27" s="120">
        <v>0</v>
      </c>
    </row>
    <row r="28" spans="1:11" s="5" customFormat="1" ht="15.75" customHeight="1" x14ac:dyDescent="0.25">
      <c r="A28" s="49" t="s">
        <v>21</v>
      </c>
      <c r="B28" s="41">
        <v>346</v>
      </c>
      <c r="C28" s="36" t="s">
        <v>87</v>
      </c>
      <c r="D28" s="7" t="s">
        <v>22</v>
      </c>
      <c r="E28" s="82"/>
      <c r="F28" s="61">
        <v>23543245.02</v>
      </c>
      <c r="G28" s="4">
        <v>0</v>
      </c>
      <c r="H28" s="62"/>
      <c r="I28" s="105">
        <f>F28</f>
        <v>23543245.02</v>
      </c>
      <c r="J28" s="116">
        <v>0</v>
      </c>
    </row>
    <row r="29" spans="1:11" s="5" customFormat="1" x14ac:dyDescent="0.25">
      <c r="A29" s="47" t="s">
        <v>23</v>
      </c>
      <c r="B29" s="39">
        <v>346</v>
      </c>
      <c r="C29" s="36" t="s">
        <v>87</v>
      </c>
      <c r="D29" s="7" t="s">
        <v>24</v>
      </c>
      <c r="E29" s="82"/>
      <c r="F29" s="61">
        <v>0</v>
      </c>
      <c r="G29" s="4">
        <v>0</v>
      </c>
      <c r="H29" s="62"/>
      <c r="I29" s="105">
        <v>0</v>
      </c>
      <c r="J29" s="116">
        <v>0</v>
      </c>
    </row>
    <row r="30" spans="1:11" s="5" customFormat="1" x14ac:dyDescent="0.25">
      <c r="A30" s="47" t="s">
        <v>73</v>
      </c>
      <c r="B30" s="39">
        <v>346</v>
      </c>
      <c r="C30" s="36" t="s">
        <v>87</v>
      </c>
      <c r="D30" s="7" t="s">
        <v>74</v>
      </c>
      <c r="E30" s="82"/>
      <c r="F30" s="61">
        <v>0</v>
      </c>
      <c r="G30" s="4">
        <v>0</v>
      </c>
      <c r="H30" s="62"/>
      <c r="I30" s="105">
        <v>0</v>
      </c>
      <c r="J30" s="116">
        <v>0</v>
      </c>
    </row>
    <row r="31" spans="1:11" x14ac:dyDescent="0.25">
      <c r="A31" s="48" t="s">
        <v>11</v>
      </c>
      <c r="B31" s="40"/>
      <c r="D31" s="7"/>
      <c r="E31" s="82"/>
      <c r="F31" s="62"/>
      <c r="G31" s="4"/>
      <c r="H31" s="62"/>
      <c r="I31" s="90"/>
      <c r="J31" s="62"/>
    </row>
    <row r="32" spans="1:11" x14ac:dyDescent="0.25">
      <c r="A32" s="47" t="s">
        <v>76</v>
      </c>
      <c r="B32" s="39"/>
      <c r="C32" s="36" t="s">
        <v>115</v>
      </c>
      <c r="D32" s="7"/>
      <c r="E32" s="82"/>
      <c r="F32" s="62">
        <v>15471258.9</v>
      </c>
      <c r="G32" s="4"/>
      <c r="H32" s="62"/>
      <c r="I32" s="90">
        <v>15231167.430000002</v>
      </c>
      <c r="J32" s="62">
        <f t="shared" ref="J32:J43" si="2">F32-I32</f>
        <v>240091.46999999881</v>
      </c>
    </row>
    <row r="33" spans="1:12" ht="38.25" x14ac:dyDescent="0.25">
      <c r="A33" s="50" t="s">
        <v>8</v>
      </c>
      <c r="B33" s="42">
        <v>37401</v>
      </c>
      <c r="C33" s="36" t="s">
        <v>113</v>
      </c>
      <c r="D33" s="9"/>
      <c r="E33" s="89">
        <v>238258.9</v>
      </c>
      <c r="F33" s="65">
        <v>15233000</v>
      </c>
      <c r="G33" s="12"/>
      <c r="H33" s="66"/>
      <c r="I33" s="103">
        <v>15231167.430000002</v>
      </c>
      <c r="J33" s="66">
        <f>E33+F33-I33</f>
        <v>240091.46999999881</v>
      </c>
      <c r="L33" s="1" t="s">
        <v>143</v>
      </c>
    </row>
    <row r="34" spans="1:12" x14ac:dyDescent="0.25">
      <c r="A34" s="50" t="s">
        <v>9</v>
      </c>
      <c r="B34" s="42"/>
      <c r="D34" s="9"/>
      <c r="E34" s="84"/>
      <c r="F34" s="66">
        <v>0</v>
      </c>
      <c r="G34" s="4"/>
      <c r="H34" s="62"/>
      <c r="I34" s="103">
        <v>0</v>
      </c>
      <c r="J34" s="66">
        <f t="shared" si="2"/>
        <v>0</v>
      </c>
    </row>
    <row r="35" spans="1:12" ht="25.5" x14ac:dyDescent="0.25">
      <c r="A35" s="47" t="s">
        <v>29</v>
      </c>
      <c r="B35" s="39">
        <v>37402</v>
      </c>
      <c r="C35" s="36" t="s">
        <v>114</v>
      </c>
      <c r="D35" s="7"/>
      <c r="E35" s="88">
        <v>1240066.72</v>
      </c>
      <c r="F35" s="60">
        <v>16865000</v>
      </c>
      <c r="G35" s="90"/>
      <c r="H35" s="62"/>
      <c r="I35" s="90">
        <v>16984856.010000002</v>
      </c>
      <c r="J35" s="62">
        <f>E35+F35-I35</f>
        <v>1120210.7099999972</v>
      </c>
      <c r="K35" s="2"/>
      <c r="L35" s="1" t="s">
        <v>144</v>
      </c>
    </row>
    <row r="36" spans="1:12" x14ac:dyDescent="0.25">
      <c r="A36" s="47" t="s">
        <v>77</v>
      </c>
      <c r="B36" s="39"/>
      <c r="D36" s="7" t="s">
        <v>10</v>
      </c>
      <c r="E36" s="82"/>
      <c r="F36" s="67">
        <v>21880339</v>
      </c>
      <c r="G36" s="4"/>
      <c r="H36" s="62"/>
      <c r="I36" s="90">
        <v>15525633.619999999</v>
      </c>
      <c r="J36" s="62">
        <f t="shared" si="2"/>
        <v>6354705.3800000008</v>
      </c>
    </row>
    <row r="37" spans="1:12" x14ac:dyDescent="0.25">
      <c r="A37" s="50" t="s">
        <v>8</v>
      </c>
      <c r="B37" s="42">
        <v>37401</v>
      </c>
      <c r="C37" s="36" t="s">
        <v>90</v>
      </c>
      <c r="D37" s="9"/>
      <c r="E37" s="84"/>
      <c r="F37" s="68">
        <v>15760000</v>
      </c>
      <c r="G37" s="4"/>
      <c r="H37" s="118"/>
      <c r="I37" s="111">
        <v>10892685.77</v>
      </c>
      <c r="J37" s="115">
        <f t="shared" si="2"/>
        <v>4867314.2300000004</v>
      </c>
    </row>
    <row r="38" spans="1:12" s="5" customFormat="1" x14ac:dyDescent="0.25">
      <c r="A38" s="50" t="s">
        <v>9</v>
      </c>
      <c r="B38" s="42">
        <v>37400</v>
      </c>
      <c r="C38" s="74" t="s">
        <v>88</v>
      </c>
      <c r="D38" s="9"/>
      <c r="E38" s="84"/>
      <c r="F38" s="68">
        <v>6120339</v>
      </c>
      <c r="G38" s="4"/>
      <c r="H38" s="62"/>
      <c r="I38" s="111">
        <v>4632947.8499999996</v>
      </c>
      <c r="J38" s="115">
        <f t="shared" si="2"/>
        <v>1487391.1500000004</v>
      </c>
    </row>
    <row r="39" spans="1:12" x14ac:dyDescent="0.25">
      <c r="A39" s="48" t="s">
        <v>55</v>
      </c>
      <c r="B39" s="40"/>
      <c r="D39" s="7"/>
      <c r="E39" s="82"/>
      <c r="F39" s="62"/>
      <c r="G39" s="4"/>
      <c r="H39" s="62"/>
      <c r="I39" s="90"/>
      <c r="J39" s="62"/>
    </row>
    <row r="40" spans="1:12" ht="25.5" x14ac:dyDescent="0.25">
      <c r="A40" s="47" t="s">
        <v>30</v>
      </c>
      <c r="B40" s="39">
        <v>37402</v>
      </c>
      <c r="C40" s="36" t="s">
        <v>114</v>
      </c>
      <c r="D40" s="7" t="s">
        <v>31</v>
      </c>
      <c r="E40" s="82"/>
      <c r="F40" s="60">
        <v>1629200</v>
      </c>
      <c r="G40" s="4"/>
      <c r="H40" s="62"/>
      <c r="I40" s="90">
        <v>1629200</v>
      </c>
      <c r="J40" s="62">
        <f t="shared" si="2"/>
        <v>0</v>
      </c>
      <c r="L40" s="1" t="s">
        <v>145</v>
      </c>
    </row>
    <row r="41" spans="1:12" ht="25.5" x14ac:dyDescent="0.25">
      <c r="A41" s="47" t="s">
        <v>30</v>
      </c>
      <c r="B41" s="39">
        <v>37402</v>
      </c>
      <c r="C41" s="36" t="s">
        <v>114</v>
      </c>
      <c r="D41" s="7" t="s">
        <v>32</v>
      </c>
      <c r="E41" s="82"/>
      <c r="F41" s="60">
        <v>1874000</v>
      </c>
      <c r="G41" s="4"/>
      <c r="H41" s="62"/>
      <c r="I41" s="90">
        <v>1874000</v>
      </c>
      <c r="J41" s="62">
        <f t="shared" si="2"/>
        <v>0</v>
      </c>
      <c r="L41" s="1" t="s">
        <v>146</v>
      </c>
    </row>
    <row r="42" spans="1:12" x14ac:dyDescent="0.25">
      <c r="A42" s="48" t="s">
        <v>57</v>
      </c>
      <c r="B42" s="40"/>
      <c r="D42" s="7"/>
      <c r="E42" s="82"/>
      <c r="F42" s="62"/>
      <c r="G42" s="4"/>
      <c r="H42" s="62"/>
      <c r="I42" s="90"/>
      <c r="J42" s="62"/>
    </row>
    <row r="43" spans="1:12" ht="25.5" x14ac:dyDescent="0.2">
      <c r="A43" s="47" t="s">
        <v>58</v>
      </c>
      <c r="B43" s="39">
        <v>37402</v>
      </c>
      <c r="C43" s="36" t="s">
        <v>114</v>
      </c>
      <c r="D43" s="13" t="s">
        <v>59</v>
      </c>
      <c r="E43" s="85"/>
      <c r="F43" s="60">
        <v>1597000</v>
      </c>
      <c r="G43" s="4"/>
      <c r="H43" s="62"/>
      <c r="I43" s="90">
        <v>1597000</v>
      </c>
      <c r="J43" s="62">
        <f t="shared" si="2"/>
        <v>0</v>
      </c>
      <c r="L43" s="1" t="s">
        <v>147</v>
      </c>
    </row>
    <row r="44" spans="1:12" x14ac:dyDescent="0.25">
      <c r="A44" s="48" t="s">
        <v>27</v>
      </c>
      <c r="B44" s="40"/>
      <c r="D44" s="7"/>
      <c r="E44" s="82"/>
      <c r="F44" s="62"/>
      <c r="G44" s="4"/>
      <c r="H44" s="62"/>
      <c r="I44" s="90"/>
      <c r="J44" s="62"/>
    </row>
    <row r="45" spans="1:12" ht="89.25" x14ac:dyDescent="0.25">
      <c r="A45" s="51" t="s">
        <v>149</v>
      </c>
      <c r="B45" s="43">
        <v>37401</v>
      </c>
      <c r="C45" s="36" t="s">
        <v>95</v>
      </c>
      <c r="D45" s="7" t="s">
        <v>49</v>
      </c>
      <c r="E45" s="88">
        <v>175368.55</v>
      </c>
      <c r="F45" s="122">
        <v>290786.93</v>
      </c>
      <c r="G45" s="123">
        <v>0</v>
      </c>
      <c r="H45" s="62">
        <v>0</v>
      </c>
      <c r="I45" s="90">
        <v>466155.48</v>
      </c>
      <c r="J45" s="62">
        <f>E45+F45-G45-I45</f>
        <v>0</v>
      </c>
      <c r="K45" s="19" t="s">
        <v>110</v>
      </c>
      <c r="L45" s="3" t="s">
        <v>138</v>
      </c>
    </row>
    <row r="46" spans="1:12" x14ac:dyDescent="0.25">
      <c r="A46" s="52" t="s">
        <v>26</v>
      </c>
      <c r="B46" s="44"/>
      <c r="D46" s="7"/>
      <c r="E46" s="82"/>
      <c r="F46" s="62"/>
      <c r="G46" s="4"/>
      <c r="H46" s="62"/>
      <c r="I46" s="90"/>
      <c r="J46" s="62"/>
    </row>
    <row r="47" spans="1:12" ht="51" x14ac:dyDescent="0.25">
      <c r="A47" s="51" t="s">
        <v>37</v>
      </c>
      <c r="B47" s="43">
        <v>37402</v>
      </c>
      <c r="C47" s="36" t="s">
        <v>105</v>
      </c>
      <c r="D47" s="7" t="s">
        <v>43</v>
      </c>
      <c r="E47" s="82"/>
      <c r="F47" s="60">
        <v>13243733.130000001</v>
      </c>
      <c r="G47" s="4"/>
      <c r="H47" s="62"/>
      <c r="I47" s="90">
        <v>10433025.369999999</v>
      </c>
      <c r="J47" s="62">
        <f>F47-G47-I47</f>
        <v>2810707.7600000016</v>
      </c>
      <c r="K47" s="23" t="s">
        <v>130</v>
      </c>
      <c r="L47" s="1" t="s">
        <v>148</v>
      </c>
    </row>
    <row r="48" spans="1:12" ht="30" customHeight="1" x14ac:dyDescent="0.25">
      <c r="A48" s="51" t="s">
        <v>75</v>
      </c>
      <c r="B48" s="43">
        <v>37402</v>
      </c>
      <c r="C48" s="36" t="s">
        <v>104</v>
      </c>
      <c r="D48" s="7" t="s">
        <v>60</v>
      </c>
      <c r="E48" s="82"/>
      <c r="F48" s="69">
        <v>1747779</v>
      </c>
      <c r="G48" s="4"/>
      <c r="H48" s="62"/>
      <c r="I48" s="112">
        <v>0</v>
      </c>
      <c r="J48" s="62"/>
      <c r="L48" s="3" t="s">
        <v>61</v>
      </c>
    </row>
    <row r="49" spans="1:12" x14ac:dyDescent="0.25">
      <c r="A49" s="52" t="s">
        <v>35</v>
      </c>
      <c r="B49" s="44"/>
      <c r="D49" s="7"/>
      <c r="E49" s="82"/>
      <c r="F49" s="62"/>
      <c r="G49" s="4"/>
      <c r="H49" s="62"/>
      <c r="I49" s="90"/>
      <c r="J49" s="62"/>
      <c r="K49" s="3"/>
    </row>
    <row r="50" spans="1:12" ht="38.25" x14ac:dyDescent="0.25">
      <c r="A50" s="51" t="s">
        <v>53</v>
      </c>
      <c r="B50" s="43">
        <v>37402</v>
      </c>
      <c r="C50" s="36" t="s">
        <v>116</v>
      </c>
      <c r="D50" s="7" t="s">
        <v>50</v>
      </c>
      <c r="E50" s="88">
        <v>843528.32</v>
      </c>
      <c r="F50" s="122">
        <v>2747531.23</v>
      </c>
      <c r="G50" s="4"/>
      <c r="H50" s="62"/>
      <c r="I50" s="90">
        <v>3591059.548</v>
      </c>
      <c r="J50" s="62">
        <f>E50+F50-G50-I50</f>
        <v>1.999999862164259E-3</v>
      </c>
      <c r="K50" s="19" t="s">
        <v>118</v>
      </c>
      <c r="L50" s="3" t="s">
        <v>40</v>
      </c>
    </row>
    <row r="51" spans="1:12" ht="38.25" x14ac:dyDescent="0.25">
      <c r="A51" s="47" t="s">
        <v>42</v>
      </c>
      <c r="B51" s="39">
        <v>37402</v>
      </c>
      <c r="C51" s="36" t="s">
        <v>117</v>
      </c>
      <c r="D51" s="7" t="s">
        <v>41</v>
      </c>
      <c r="E51" s="88">
        <v>280981.90000000002</v>
      </c>
      <c r="F51" s="122">
        <v>0</v>
      </c>
      <c r="G51" s="4"/>
      <c r="H51" s="62"/>
      <c r="I51" s="90">
        <v>280981.89999999997</v>
      </c>
      <c r="J51" s="62">
        <f>E51+F51-G51-I51</f>
        <v>0</v>
      </c>
      <c r="K51" s="19" t="s">
        <v>119</v>
      </c>
      <c r="L51" s="3" t="s">
        <v>40</v>
      </c>
    </row>
    <row r="52" spans="1:12" ht="38.25" x14ac:dyDescent="0.25">
      <c r="A52" s="51" t="s">
        <v>52</v>
      </c>
      <c r="B52" s="43">
        <v>37401</v>
      </c>
      <c r="C52" s="36" t="s">
        <v>89</v>
      </c>
      <c r="D52" s="7" t="s">
        <v>51</v>
      </c>
      <c r="E52" s="82"/>
      <c r="F52" s="69">
        <v>1231770.49</v>
      </c>
      <c r="G52" s="4"/>
      <c r="H52" s="62"/>
      <c r="I52" s="113">
        <v>223670.89</v>
      </c>
      <c r="J52" s="62">
        <v>0</v>
      </c>
      <c r="K52" s="3"/>
    </row>
    <row r="53" spans="1:12" x14ac:dyDescent="0.25">
      <c r="A53" s="48" t="s">
        <v>54</v>
      </c>
      <c r="B53" s="40"/>
      <c r="D53" s="7"/>
      <c r="E53" s="82"/>
      <c r="F53" s="62"/>
      <c r="G53" s="4"/>
      <c r="H53" s="62"/>
      <c r="I53" s="90"/>
      <c r="J53" s="62"/>
      <c r="K53" s="3"/>
    </row>
    <row r="54" spans="1:12" x14ac:dyDescent="0.25">
      <c r="A54" s="47" t="s">
        <v>45</v>
      </c>
      <c r="B54" s="39"/>
      <c r="D54" s="7"/>
      <c r="E54" s="82"/>
      <c r="F54" s="62">
        <v>450736.54</v>
      </c>
      <c r="G54" s="4"/>
      <c r="H54" s="62"/>
      <c r="I54" s="90">
        <v>450736.54</v>
      </c>
      <c r="J54" s="62">
        <v>0</v>
      </c>
      <c r="K54" s="3"/>
    </row>
    <row r="55" spans="1:12" x14ac:dyDescent="0.25">
      <c r="A55" s="47" t="s">
        <v>46</v>
      </c>
      <c r="B55" s="39"/>
      <c r="D55" s="7"/>
      <c r="E55" s="82"/>
      <c r="F55" s="62">
        <v>178925</v>
      </c>
      <c r="G55" s="4"/>
      <c r="H55" s="62"/>
      <c r="I55" s="90">
        <v>178925</v>
      </c>
      <c r="J55" s="62">
        <v>0</v>
      </c>
      <c r="K55" s="3"/>
    </row>
    <row r="56" spans="1:12" x14ac:dyDescent="0.25">
      <c r="A56" s="47" t="s">
        <v>47</v>
      </c>
      <c r="B56" s="39"/>
      <c r="D56" s="7"/>
      <c r="E56" s="82"/>
      <c r="F56" s="62">
        <v>152841.75</v>
      </c>
      <c r="G56" s="4"/>
      <c r="H56" s="62"/>
      <c r="I56" s="90">
        <v>152841.75</v>
      </c>
      <c r="J56" s="62">
        <f>F56-G56-I56</f>
        <v>0</v>
      </c>
      <c r="K56" s="3"/>
    </row>
    <row r="57" spans="1:12" x14ac:dyDescent="0.25">
      <c r="A57" s="47" t="s">
        <v>28</v>
      </c>
      <c r="B57" s="39"/>
      <c r="D57" s="7"/>
      <c r="E57" s="82"/>
      <c r="F57" s="62">
        <v>288000</v>
      </c>
      <c r="G57" s="4"/>
      <c r="H57" s="62"/>
      <c r="I57" s="90">
        <v>288000</v>
      </c>
      <c r="J57" s="62">
        <f>F57-G57-I57</f>
        <v>0</v>
      </c>
      <c r="K57" s="3"/>
    </row>
    <row r="58" spans="1:12" x14ac:dyDescent="0.25">
      <c r="A58" s="48" t="s">
        <v>36</v>
      </c>
      <c r="B58" s="40"/>
      <c r="D58" s="7"/>
      <c r="E58" s="82"/>
      <c r="F58" s="62"/>
      <c r="G58" s="4"/>
      <c r="H58" s="62"/>
      <c r="I58" s="90"/>
      <c r="J58" s="62"/>
      <c r="K58" s="3"/>
    </row>
    <row r="59" spans="1:12" ht="39" thickBot="1" x14ac:dyDescent="0.3">
      <c r="A59" s="53" t="s">
        <v>38</v>
      </c>
      <c r="B59" s="45">
        <v>37402</v>
      </c>
      <c r="C59" s="91" t="s">
        <v>103</v>
      </c>
      <c r="D59" s="32" t="s">
        <v>39</v>
      </c>
      <c r="E59" s="86"/>
      <c r="F59" s="70">
        <v>1203658.6200000001</v>
      </c>
      <c r="G59" s="107"/>
      <c r="H59" s="110"/>
      <c r="I59" s="114">
        <v>1413982.15</v>
      </c>
      <c r="J59" s="110">
        <v>0</v>
      </c>
      <c r="L59" s="3" t="s">
        <v>62</v>
      </c>
    </row>
    <row r="60" spans="1:12" s="96" customFormat="1" ht="13.5" thickBot="1" x14ac:dyDescent="0.3">
      <c r="A60" s="97" t="s">
        <v>134</v>
      </c>
      <c r="B60" s="98"/>
      <c r="C60" s="98"/>
      <c r="D60" s="99"/>
      <c r="E60" s="100"/>
      <c r="F60" s="101">
        <v>712564630.5</v>
      </c>
      <c r="H60" s="104"/>
    </row>
    <row r="61" spans="1:12" x14ac:dyDescent="0.25">
      <c r="D61" s="11"/>
      <c r="E61" s="87"/>
      <c r="F61" s="2"/>
    </row>
    <row r="62" spans="1:12" x14ac:dyDescent="0.25">
      <c r="A62" s="1" t="s">
        <v>81</v>
      </c>
    </row>
    <row r="63" spans="1:12" x14ac:dyDescent="0.25">
      <c r="A63" s="1" t="s">
        <v>82</v>
      </c>
    </row>
    <row r="65" spans="1:11" x14ac:dyDescent="0.25">
      <c r="A65" s="3" t="s">
        <v>121</v>
      </c>
      <c r="B65" s="22"/>
    </row>
    <row r="66" spans="1:11" x14ac:dyDescent="0.25">
      <c r="A66" s="20" t="s">
        <v>93</v>
      </c>
      <c r="B66" s="55"/>
      <c r="D66" s="21">
        <v>473646</v>
      </c>
      <c r="E66" s="21"/>
      <c r="F66" s="22" t="s">
        <v>96</v>
      </c>
      <c r="G66" s="19" t="s">
        <v>108</v>
      </c>
      <c r="H66" s="21"/>
      <c r="I66" s="19" t="s">
        <v>135</v>
      </c>
    </row>
    <row r="67" spans="1:11" x14ac:dyDescent="0.25">
      <c r="A67" s="20" t="s">
        <v>97</v>
      </c>
      <c r="B67" s="55"/>
      <c r="D67" s="21">
        <v>3271740</v>
      </c>
      <c r="E67" s="21"/>
      <c r="F67" s="22" t="s">
        <v>98</v>
      </c>
      <c r="G67" s="19" t="s">
        <v>108</v>
      </c>
      <c r="H67" s="21"/>
      <c r="I67" s="19" t="s">
        <v>135</v>
      </c>
    </row>
    <row r="68" spans="1:11" x14ac:dyDescent="0.25">
      <c r="A68" s="54" t="s">
        <v>122</v>
      </c>
      <c r="B68" s="55"/>
      <c r="D68" s="21"/>
      <c r="E68" s="21"/>
      <c r="F68" s="22"/>
      <c r="G68" s="19"/>
      <c r="H68" s="21"/>
    </row>
    <row r="69" spans="1:11" x14ac:dyDescent="0.25">
      <c r="A69" s="20" t="s">
        <v>99</v>
      </c>
      <c r="B69" s="55"/>
      <c r="D69" s="21">
        <v>15233000</v>
      </c>
      <c r="E69" s="21"/>
      <c r="F69" s="22" t="s">
        <v>100</v>
      </c>
      <c r="G69" s="19" t="s">
        <v>108</v>
      </c>
      <c r="H69" s="21"/>
      <c r="I69" s="1" t="s">
        <v>111</v>
      </c>
      <c r="J69" s="2">
        <v>15471258.9</v>
      </c>
      <c r="K69" s="56" t="s">
        <v>112</v>
      </c>
    </row>
    <row r="70" spans="1:11" x14ac:dyDescent="0.25">
      <c r="A70" s="20" t="s">
        <v>106</v>
      </c>
      <c r="B70" s="55"/>
      <c r="D70" s="24">
        <v>21965200</v>
      </c>
      <c r="E70" s="24"/>
      <c r="F70" s="25" t="s">
        <v>100</v>
      </c>
      <c r="G70" s="26" t="s">
        <v>107</v>
      </c>
      <c r="H70" s="24"/>
      <c r="I70" s="27" t="s">
        <v>111</v>
      </c>
      <c r="J70" s="28">
        <v>23205266.719999999</v>
      </c>
      <c r="K70" s="57" t="s">
        <v>129</v>
      </c>
    </row>
    <row r="71" spans="1:11" x14ac:dyDescent="0.25">
      <c r="D71" s="21">
        <f>SUM(D69:D70)</f>
        <v>37198200</v>
      </c>
      <c r="E71" s="21"/>
      <c r="F71" s="22"/>
      <c r="J71" s="2">
        <f>SUM(J69:J70)</f>
        <v>38676525.619999997</v>
      </c>
      <c r="K71" s="58">
        <v>-1478325.62</v>
      </c>
    </row>
    <row r="72" spans="1:11" x14ac:dyDescent="0.25">
      <c r="D72" s="2"/>
      <c r="F72" s="22"/>
    </row>
    <row r="73" spans="1:11" x14ac:dyDescent="0.25">
      <c r="D73" s="2"/>
      <c r="F73" s="22"/>
    </row>
    <row r="74" spans="1:11" x14ac:dyDescent="0.25">
      <c r="D74" s="2"/>
      <c r="F74" s="22"/>
    </row>
    <row r="75" spans="1:11" x14ac:dyDescent="0.25">
      <c r="D75" s="2"/>
      <c r="F75" s="22"/>
    </row>
    <row r="76" spans="1:11" x14ac:dyDescent="0.25">
      <c r="D76" s="2"/>
    </row>
    <row r="77" spans="1:11" x14ac:dyDescent="0.25">
      <c r="D77" s="2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a granty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Foukalová Petra, Mgr.</cp:lastModifiedBy>
  <cp:lastPrinted>2021-02-10T11:00:10Z</cp:lastPrinted>
  <dcterms:created xsi:type="dcterms:W3CDTF">2015-12-22T09:25:43Z</dcterms:created>
  <dcterms:modified xsi:type="dcterms:W3CDTF">2022-04-12T10:09:03Z</dcterms:modified>
</cp:coreProperties>
</file>