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FIZA\FIZA 2022\03FIZA-předaudit (testy) 3.23\Doklady FNOL\"/>
    </mc:Choice>
  </mc:AlternateContent>
  <xr:revisionPtr revIDLastSave="0" documentId="13_ncr:1_{751165C4-87C7-44CB-A63E-6498C71ECF64}" xr6:coauthVersionLast="36" xr6:coauthVersionMax="47" xr10:uidLastSave="{00000000-0000-0000-0000-000000000000}"/>
  <bookViews>
    <workbookView xWindow="0" yWindow="0" windowWidth="28800" windowHeight="11925" tabRatio="664" firstSheet="3" activeTab="3" xr2:uid="{00000000-000D-0000-FFFF-FFFF00000000}"/>
  </bookViews>
  <sheets>
    <sheet name="POK" sheetId="12" state="hidden" r:id="rId1"/>
    <sheet name="BAN" sheetId="13" state="hidden" r:id="rId2"/>
    <sheet name="DPH" sheetId="14" state="hidden" r:id="rId3"/>
    <sheet name="sklady (A)" sheetId="41" r:id="rId4"/>
    <sheet name="50x" sheetId="40" r:id="rId5"/>
    <sheet name="51x" sheetId="39" r:id="rId6"/>
    <sheet name="54x " sheetId="37" r:id="rId7"/>
    <sheet name="60x" sheetId="28" r:id="rId8"/>
    <sheet name="64x" sheetId="33" r:id="rId9"/>
    <sheet name="67x" sheetId="34" r:id="rId10"/>
  </sheets>
  <calcPr calcId="191029"/>
</workbook>
</file>

<file path=xl/calcChain.xml><?xml version="1.0" encoding="utf-8"?>
<calcChain xmlns="http://schemas.openxmlformats.org/spreadsheetml/2006/main">
  <c r="X6" i="34" l="1"/>
  <c r="Z11" i="34" l="1"/>
  <c r="Y11" i="34"/>
  <c r="X11" i="34"/>
  <c r="W11" i="34"/>
  <c r="Z10" i="34"/>
  <c r="Y10" i="34"/>
  <c r="X10" i="34"/>
  <c r="W10" i="34"/>
  <c r="Z9" i="34"/>
  <c r="Y9" i="34"/>
  <c r="X9" i="34"/>
  <c r="W9" i="34"/>
  <c r="Z8" i="34"/>
  <c r="Y8" i="34"/>
  <c r="X8" i="34"/>
  <c r="W8" i="34"/>
  <c r="Y35" i="33" l="1"/>
  <c r="X35" i="33"/>
  <c r="W35" i="33"/>
  <c r="Y34" i="33"/>
  <c r="X34" i="33"/>
  <c r="W34" i="33"/>
  <c r="Y33" i="33"/>
  <c r="X33" i="33"/>
  <c r="W33" i="33"/>
  <c r="Y32" i="33"/>
  <c r="X32" i="33"/>
  <c r="W32" i="33"/>
  <c r="Y31" i="33"/>
  <c r="X31" i="33"/>
  <c r="W31" i="33"/>
  <c r="Y30" i="33"/>
  <c r="X30" i="33"/>
  <c r="W30" i="33"/>
  <c r="Y29" i="33"/>
  <c r="X29" i="33"/>
  <c r="W29" i="33"/>
  <c r="Y28" i="33"/>
  <c r="X28" i="33"/>
  <c r="W28" i="33"/>
  <c r="Y27" i="33"/>
  <c r="X27" i="33"/>
  <c r="W27" i="33"/>
  <c r="Y26" i="33"/>
  <c r="X26" i="33"/>
  <c r="W26" i="33"/>
  <c r="Y25" i="33"/>
  <c r="X25" i="33"/>
  <c r="W25" i="33"/>
  <c r="Y24" i="33"/>
  <c r="X24" i="33"/>
  <c r="W24" i="33"/>
  <c r="Y23" i="33"/>
  <c r="X23" i="33"/>
  <c r="W23" i="33"/>
  <c r="Y22" i="33"/>
  <c r="X22" i="33"/>
  <c r="W22" i="33"/>
  <c r="Y21" i="33"/>
  <c r="X21" i="33"/>
  <c r="W21" i="33"/>
  <c r="Y20" i="33"/>
  <c r="X20" i="33"/>
  <c r="W20" i="33"/>
  <c r="Y19" i="33"/>
  <c r="X19" i="33"/>
  <c r="W19" i="33"/>
  <c r="X17" i="33" l="1"/>
  <c r="X13" i="33"/>
  <c r="X6" i="33"/>
  <c r="Z81" i="28" l="1"/>
  <c r="Y81" i="28"/>
  <c r="X81" i="28"/>
  <c r="W81" i="28"/>
  <c r="Z80" i="28"/>
  <c r="Y80" i="28"/>
  <c r="X80" i="28"/>
  <c r="W80" i="28"/>
  <c r="Z79" i="28"/>
  <c r="Y79" i="28"/>
  <c r="X79" i="28"/>
  <c r="W79" i="28"/>
  <c r="Z78" i="28"/>
  <c r="Y78" i="28"/>
  <c r="X78" i="28"/>
  <c r="W78" i="28"/>
  <c r="Z77" i="28"/>
  <c r="Y77" i="28"/>
  <c r="X77" i="28"/>
  <c r="W77" i="28"/>
  <c r="Z76" i="28"/>
  <c r="Y76" i="28"/>
  <c r="X76" i="28"/>
  <c r="W76" i="28"/>
  <c r="Z75" i="28"/>
  <c r="Y75" i="28"/>
  <c r="X75" i="28"/>
  <c r="W75" i="28"/>
  <c r="Z74" i="28"/>
  <c r="Y74" i="28"/>
  <c r="X74" i="28"/>
  <c r="W74" i="28"/>
  <c r="Z73" i="28"/>
  <c r="Y73" i="28"/>
  <c r="X73" i="28"/>
  <c r="W73" i="28"/>
  <c r="Z72" i="28"/>
  <c r="Y72" i="28"/>
  <c r="X72" i="28"/>
  <c r="W72" i="28"/>
  <c r="Z71" i="28"/>
  <c r="Y71" i="28"/>
  <c r="X71" i="28"/>
  <c r="W71" i="28"/>
  <c r="Z70" i="28"/>
  <c r="Y70" i="28"/>
  <c r="X70" i="28"/>
  <c r="W70" i="28"/>
  <c r="Z69" i="28"/>
  <c r="Y69" i="28"/>
  <c r="X69" i="28"/>
  <c r="W69" i="28"/>
  <c r="Z68" i="28"/>
  <c r="Y68" i="28"/>
  <c r="X68" i="28"/>
  <c r="W68" i="28"/>
  <c r="Z67" i="28"/>
  <c r="Y67" i="28"/>
  <c r="X67" i="28"/>
  <c r="W67" i="28"/>
  <c r="Z66" i="28"/>
  <c r="Y66" i="28"/>
  <c r="X66" i="28"/>
  <c r="W66" i="28"/>
  <c r="Z65" i="28"/>
  <c r="Y65" i="28"/>
  <c r="X65" i="28"/>
  <c r="W65" i="28"/>
  <c r="Z64" i="28"/>
  <c r="Y64" i="28"/>
  <c r="X64" i="28"/>
  <c r="W64" i="28"/>
  <c r="Z63" i="28"/>
  <c r="Y63" i="28"/>
  <c r="X63" i="28"/>
  <c r="W63" i="28"/>
  <c r="Z62" i="28"/>
  <c r="Y62" i="28"/>
  <c r="X62" i="28"/>
  <c r="W62" i="28"/>
  <c r="Z61" i="28"/>
  <c r="Y61" i="28"/>
  <c r="X61" i="28"/>
  <c r="W61" i="28"/>
  <c r="Z60" i="28"/>
  <c r="Y60" i="28"/>
  <c r="X60" i="28"/>
  <c r="W60" i="28"/>
  <c r="Z59" i="28"/>
  <c r="Y59" i="28"/>
  <c r="X59" i="28"/>
  <c r="W59" i="28"/>
  <c r="Z58" i="28"/>
  <c r="Y58" i="28"/>
  <c r="X58" i="28"/>
  <c r="W58" i="28"/>
  <c r="Z57" i="28"/>
  <c r="Y57" i="28"/>
  <c r="X57" i="28"/>
  <c r="W57" i="28"/>
  <c r="X55" i="28" l="1"/>
  <c r="X50" i="28"/>
  <c r="X6" i="28"/>
  <c r="Z47" i="28" l="1"/>
  <c r="Y47" i="28"/>
  <c r="X47" i="28"/>
  <c r="W47" i="28"/>
  <c r="Z46" i="28"/>
  <c r="Y46" i="28"/>
  <c r="X46" i="28"/>
  <c r="W46" i="28"/>
  <c r="Z45" i="28"/>
  <c r="Y45" i="28"/>
  <c r="X45" i="28"/>
  <c r="W45" i="28"/>
  <c r="Z44" i="28"/>
  <c r="Y44" i="28"/>
  <c r="X44" i="28"/>
  <c r="W44" i="28"/>
  <c r="Z43" i="28"/>
  <c r="Y43" i="28"/>
  <c r="X43" i="28"/>
  <c r="W43" i="28"/>
  <c r="Z42" i="28"/>
  <c r="Y42" i="28"/>
  <c r="X42" i="28"/>
  <c r="W42" i="28"/>
  <c r="Z41" i="28"/>
  <c r="Y41" i="28"/>
  <c r="X41" i="28"/>
  <c r="W41" i="28"/>
  <c r="Z40" i="28"/>
  <c r="Y40" i="28"/>
  <c r="X40" i="28"/>
  <c r="W40" i="28"/>
  <c r="Z39" i="28"/>
  <c r="Y39" i="28"/>
  <c r="X39" i="28"/>
  <c r="W39" i="28"/>
  <c r="Z38" i="28"/>
  <c r="Y38" i="28"/>
  <c r="X38" i="28"/>
  <c r="W38" i="28"/>
  <c r="Z37" i="28"/>
  <c r="Y37" i="28"/>
  <c r="X37" i="28"/>
  <c r="W37" i="28"/>
  <c r="Z36" i="28"/>
  <c r="Y36" i="28"/>
  <c r="X36" i="28"/>
  <c r="W36" i="28"/>
  <c r="Z35" i="28"/>
  <c r="Y35" i="28"/>
  <c r="X35" i="28"/>
  <c r="W35" i="28"/>
  <c r="Z34" i="28"/>
  <c r="Y34" i="28"/>
  <c r="X34" i="28"/>
  <c r="W34" i="28"/>
  <c r="Z33" i="28"/>
  <c r="Y33" i="28"/>
  <c r="X33" i="28"/>
  <c r="W33" i="28"/>
  <c r="Z32" i="28"/>
  <c r="Y32" i="28"/>
  <c r="X32" i="28"/>
  <c r="W32" i="28"/>
  <c r="Z31" i="28"/>
  <c r="Y31" i="28"/>
  <c r="X31" i="28"/>
  <c r="W31" i="28"/>
  <c r="Z30" i="28"/>
  <c r="Y30" i="28"/>
  <c r="X30" i="28"/>
  <c r="W30" i="28"/>
  <c r="Z29" i="28"/>
  <c r="Y29" i="28"/>
  <c r="X29" i="28"/>
  <c r="W29" i="28"/>
  <c r="Z28" i="28"/>
  <c r="Y28" i="28"/>
  <c r="X28" i="28"/>
  <c r="W28" i="28"/>
  <c r="Z27" i="28"/>
  <c r="Y27" i="28"/>
  <c r="X27" i="28"/>
  <c r="W27" i="28"/>
  <c r="Z26" i="28"/>
  <c r="Y26" i="28"/>
  <c r="X26" i="28"/>
  <c r="W26" i="28"/>
  <c r="Z25" i="28"/>
  <c r="Y25" i="28"/>
  <c r="X25" i="28"/>
  <c r="W25" i="28"/>
  <c r="Z24" i="28"/>
  <c r="Y24" i="28"/>
  <c r="X24" i="28"/>
  <c r="W24" i="28"/>
  <c r="Z23" i="28"/>
  <c r="Y23" i="28"/>
  <c r="X23" i="28"/>
  <c r="W23" i="28"/>
  <c r="Z22" i="28"/>
  <c r="Y22" i="28"/>
  <c r="X22" i="28"/>
  <c r="W22" i="28"/>
  <c r="Z21" i="28"/>
  <c r="Y21" i="28"/>
  <c r="X21" i="28"/>
  <c r="W21" i="28"/>
  <c r="Z20" i="28"/>
  <c r="Y20" i="28"/>
  <c r="X20" i="28"/>
  <c r="W20" i="28"/>
  <c r="Z19" i="28"/>
  <c r="Y19" i="28"/>
  <c r="X19" i="28"/>
  <c r="W19" i="28"/>
  <c r="Z18" i="28"/>
  <c r="Y18" i="28"/>
  <c r="X18" i="28"/>
  <c r="W18" i="28"/>
  <c r="Z17" i="28"/>
  <c r="Y17" i="28"/>
  <c r="X17" i="28"/>
  <c r="W17" i="28"/>
  <c r="Z16" i="28"/>
  <c r="Y16" i="28"/>
  <c r="X16" i="28"/>
  <c r="W16" i="28"/>
  <c r="Z15" i="28"/>
  <c r="Y15" i="28"/>
  <c r="X15" i="28"/>
  <c r="W15" i="28"/>
  <c r="Z14" i="28"/>
  <c r="Y14" i="28"/>
  <c r="X14" i="28"/>
  <c r="W14" i="28"/>
  <c r="Z13" i="28"/>
  <c r="Y13" i="28"/>
  <c r="X13" i="28"/>
  <c r="W13" i="28"/>
  <c r="Z12" i="28"/>
  <c r="Y12" i="28"/>
  <c r="X12" i="28"/>
  <c r="W12" i="28"/>
  <c r="Z11" i="28"/>
  <c r="Y11" i="28"/>
  <c r="X11" i="28"/>
  <c r="W11" i="28"/>
  <c r="Z10" i="28"/>
  <c r="Y10" i="28"/>
  <c r="X10" i="28"/>
  <c r="W10" i="28"/>
  <c r="Z9" i="28"/>
  <c r="Y9" i="28"/>
  <c r="X9" i="28"/>
  <c r="W9" i="28"/>
  <c r="Z8" i="28"/>
  <c r="Y8" i="28"/>
  <c r="X8" i="28"/>
  <c r="W8" i="28"/>
  <c r="X5" i="28"/>
  <c r="U53" i="28"/>
  <c r="Z53" i="28" s="1"/>
  <c r="C53" i="28"/>
  <c r="Y53" i="28" s="1"/>
  <c r="Z52" i="28"/>
  <c r="Y52" i="28"/>
  <c r="X52" i="28"/>
  <c r="W52" i="28"/>
  <c r="Z51" i="28"/>
  <c r="Y51" i="28"/>
  <c r="X51" i="28"/>
  <c r="W51" i="28"/>
  <c r="Z50" i="28"/>
  <c r="Y50" i="28"/>
  <c r="W50" i="28"/>
  <c r="W53" i="28" l="1"/>
  <c r="X53" i="28"/>
  <c r="X12" i="37"/>
  <c r="X5" i="37"/>
  <c r="X6" i="37"/>
  <c r="U15" i="37"/>
  <c r="Z15" i="37" s="1"/>
  <c r="C15" i="37"/>
  <c r="Y15" i="37" s="1"/>
  <c r="Z14" i="37"/>
  <c r="Y14" i="37"/>
  <c r="X14" i="37"/>
  <c r="W14" i="37"/>
  <c r="Z13" i="37"/>
  <c r="Y13" i="37"/>
  <c r="X13" i="37"/>
  <c r="W13" i="37"/>
  <c r="Z12" i="37"/>
  <c r="Y12" i="37"/>
  <c r="W12" i="37"/>
  <c r="W15" i="37" l="1"/>
  <c r="X15" i="37"/>
  <c r="Y40" i="39"/>
  <c r="X40" i="39"/>
  <c r="W40" i="39"/>
  <c r="Y39" i="39"/>
  <c r="X39" i="39"/>
  <c r="W39" i="39"/>
  <c r="Y38" i="39"/>
  <c r="X38" i="39"/>
  <c r="W38" i="39"/>
  <c r="Y37" i="39"/>
  <c r="X37" i="39"/>
  <c r="W37" i="39"/>
  <c r="Y36" i="39"/>
  <c r="X36" i="39"/>
  <c r="W36" i="39"/>
  <c r="Y35" i="39"/>
  <c r="X35" i="39"/>
  <c r="W35" i="39"/>
  <c r="Y34" i="39"/>
  <c r="X34" i="39"/>
  <c r="W34" i="39"/>
  <c r="Y33" i="39"/>
  <c r="X33" i="39"/>
  <c r="W33" i="39"/>
  <c r="Y32" i="39"/>
  <c r="X32" i="39"/>
  <c r="W32" i="39"/>
  <c r="Y31" i="39"/>
  <c r="X31" i="39"/>
  <c r="W31" i="39"/>
  <c r="Y30" i="39"/>
  <c r="X30" i="39"/>
  <c r="W30" i="39"/>
  <c r="Y29" i="39"/>
  <c r="X29" i="39"/>
  <c r="W29" i="39"/>
  <c r="Y28" i="39"/>
  <c r="X28" i="39"/>
  <c r="W28" i="39"/>
  <c r="Y27" i="39"/>
  <c r="X27" i="39"/>
  <c r="W27" i="39"/>
  <c r="Y26" i="39"/>
  <c r="X26" i="39"/>
  <c r="W26" i="39"/>
  <c r="Y25" i="39"/>
  <c r="X25" i="39"/>
  <c r="W25" i="39"/>
  <c r="Y24" i="39"/>
  <c r="X24" i="39"/>
  <c r="W24" i="39"/>
  <c r="X22" i="39" l="1"/>
  <c r="X18" i="39"/>
  <c r="X6" i="39"/>
  <c r="Z13" i="39" l="1"/>
  <c r="Y13" i="39"/>
  <c r="X13" i="39"/>
  <c r="W13" i="39"/>
  <c r="Z12" i="39"/>
  <c r="Y12" i="39"/>
  <c r="X12" i="39"/>
  <c r="W12" i="39"/>
  <c r="Z11" i="39"/>
  <c r="Y11" i="39"/>
  <c r="X11" i="39"/>
  <c r="W11" i="39"/>
  <c r="Z10" i="39"/>
  <c r="Y10" i="39"/>
  <c r="X10" i="39"/>
  <c r="W10" i="39"/>
  <c r="Z9" i="39"/>
  <c r="Y9" i="39"/>
  <c r="X9" i="39"/>
  <c r="W9" i="39"/>
  <c r="Z8" i="39"/>
  <c r="Y8" i="39"/>
  <c r="X8" i="39"/>
  <c r="W8" i="39"/>
  <c r="X5" i="39"/>
  <c r="U41" i="39"/>
  <c r="Z41" i="39" s="1"/>
  <c r="C41" i="39"/>
  <c r="Y41" i="39" s="1"/>
  <c r="Z23" i="39"/>
  <c r="Y23" i="39"/>
  <c r="X23" i="39"/>
  <c r="W23" i="39"/>
  <c r="Z22" i="39"/>
  <c r="Y22" i="39"/>
  <c r="W22" i="39"/>
  <c r="U20" i="39"/>
  <c r="Z20" i="39" s="1"/>
  <c r="C20" i="39"/>
  <c r="W20" i="39" s="1"/>
  <c r="Z19" i="39"/>
  <c r="Y19" i="39"/>
  <c r="X19" i="39"/>
  <c r="W19" i="39"/>
  <c r="Z18" i="39"/>
  <c r="Y18" i="39"/>
  <c r="W18" i="39"/>
  <c r="W41" i="39" l="1"/>
  <c r="X20" i="39"/>
  <c r="Y20" i="39"/>
  <c r="X41" i="39"/>
  <c r="Z67" i="40"/>
  <c r="Y67" i="40"/>
  <c r="X67" i="40"/>
  <c r="W67" i="40"/>
  <c r="Z66" i="40"/>
  <c r="Y66" i="40"/>
  <c r="X66" i="40"/>
  <c r="W66" i="40"/>
  <c r="Z65" i="40"/>
  <c r="Y65" i="40"/>
  <c r="X65" i="40"/>
  <c r="W65" i="40"/>
  <c r="Z64" i="40"/>
  <c r="Y64" i="40"/>
  <c r="X64" i="40"/>
  <c r="W64" i="40"/>
  <c r="Z63" i="40"/>
  <c r="Y63" i="40"/>
  <c r="X63" i="40"/>
  <c r="W63" i="40"/>
  <c r="Z62" i="40"/>
  <c r="Y62" i="40"/>
  <c r="X62" i="40"/>
  <c r="W62" i="40"/>
  <c r="Z61" i="40"/>
  <c r="Y61" i="40"/>
  <c r="X61" i="40"/>
  <c r="W61" i="40"/>
  <c r="Z60" i="40"/>
  <c r="Y60" i="40"/>
  <c r="X60" i="40"/>
  <c r="W60" i="40"/>
  <c r="Z59" i="40"/>
  <c r="Y59" i="40"/>
  <c r="X59" i="40"/>
  <c r="W59" i="40"/>
  <c r="Z58" i="40"/>
  <c r="Y58" i="40"/>
  <c r="X58" i="40"/>
  <c r="W58" i="40"/>
  <c r="Z57" i="40"/>
  <c r="Y57" i="40"/>
  <c r="X57" i="40"/>
  <c r="W57" i="40"/>
  <c r="Z56" i="40"/>
  <c r="Y56" i="40"/>
  <c r="X56" i="40"/>
  <c r="W56" i="40"/>
  <c r="Z55" i="40"/>
  <c r="Y55" i="40"/>
  <c r="X55" i="40"/>
  <c r="W55" i="40"/>
  <c r="Z54" i="40"/>
  <c r="Y54" i="40"/>
  <c r="X54" i="40"/>
  <c r="W54" i="40"/>
  <c r="Z53" i="40"/>
  <c r="Y53" i="40"/>
  <c r="X53" i="40"/>
  <c r="W53" i="40"/>
  <c r="Z52" i="40"/>
  <c r="Y52" i="40"/>
  <c r="X52" i="40"/>
  <c r="W52" i="40"/>
  <c r="Z51" i="40"/>
  <c r="Y51" i="40"/>
  <c r="X51" i="40"/>
  <c r="W51" i="40"/>
  <c r="Z50" i="40"/>
  <c r="Y50" i="40"/>
  <c r="X50" i="40"/>
  <c r="W50" i="40"/>
  <c r="Z49" i="40"/>
  <c r="Y49" i="40"/>
  <c r="X49" i="40"/>
  <c r="W49" i="40"/>
  <c r="Z48" i="40"/>
  <c r="Y48" i="40"/>
  <c r="X48" i="40"/>
  <c r="W48" i="40"/>
  <c r="Z47" i="40"/>
  <c r="Y47" i="40"/>
  <c r="X47" i="40"/>
  <c r="W47" i="40"/>
  <c r="Z46" i="40"/>
  <c r="Y46" i="40"/>
  <c r="X46" i="40"/>
  <c r="W46" i="40"/>
  <c r="Z45" i="40"/>
  <c r="Y45" i="40"/>
  <c r="X45" i="40"/>
  <c r="W45" i="40"/>
  <c r="Z44" i="40"/>
  <c r="Y44" i="40"/>
  <c r="X44" i="40"/>
  <c r="W44" i="40"/>
  <c r="X42" i="40" l="1"/>
  <c r="X31" i="40"/>
  <c r="X6" i="40"/>
  <c r="Z37" i="40"/>
  <c r="Y37" i="40"/>
  <c r="X37" i="40"/>
  <c r="W37" i="40"/>
  <c r="Z36" i="40"/>
  <c r="Y36" i="40"/>
  <c r="X36" i="40"/>
  <c r="W36" i="40"/>
  <c r="Z35" i="40"/>
  <c r="Y35" i="40"/>
  <c r="X35" i="40"/>
  <c r="W35" i="40"/>
  <c r="Z34" i="40"/>
  <c r="Y34" i="40"/>
  <c r="X34" i="40"/>
  <c r="W34" i="40"/>
  <c r="Z33" i="40"/>
  <c r="Y33" i="40"/>
  <c r="X33" i="40"/>
  <c r="W33" i="40"/>
  <c r="Z28" i="40" l="1"/>
  <c r="Y28" i="40"/>
  <c r="X28" i="40"/>
  <c r="W28" i="40"/>
  <c r="Z27" i="40"/>
  <c r="Y27" i="40"/>
  <c r="X27" i="40"/>
  <c r="W27" i="40"/>
  <c r="Z26" i="40"/>
  <c r="Y26" i="40"/>
  <c r="X26" i="40"/>
  <c r="W26" i="40"/>
  <c r="Z25" i="40"/>
  <c r="Y25" i="40"/>
  <c r="X25" i="40"/>
  <c r="W25" i="40"/>
  <c r="Z24" i="40"/>
  <c r="Y24" i="40"/>
  <c r="X24" i="40"/>
  <c r="W24" i="40"/>
  <c r="Z23" i="40"/>
  <c r="Y23" i="40"/>
  <c r="X23" i="40"/>
  <c r="W23" i="40"/>
  <c r="Z22" i="40"/>
  <c r="Y22" i="40"/>
  <c r="X22" i="40"/>
  <c r="W22" i="40"/>
  <c r="Z21" i="40"/>
  <c r="Y21" i="40"/>
  <c r="X21" i="40"/>
  <c r="W21" i="40"/>
  <c r="Z20" i="40"/>
  <c r="Y20" i="40"/>
  <c r="X20" i="40"/>
  <c r="W20" i="40"/>
  <c r="Z19" i="40"/>
  <c r="Y19" i="40"/>
  <c r="X19" i="40"/>
  <c r="W19" i="40"/>
  <c r="Z18" i="40"/>
  <c r="Y18" i="40"/>
  <c r="X18" i="40"/>
  <c r="W18" i="40"/>
  <c r="Z17" i="40"/>
  <c r="Y17" i="40"/>
  <c r="X17" i="40"/>
  <c r="W17" i="40"/>
  <c r="Z16" i="40"/>
  <c r="Y16" i="40"/>
  <c r="X16" i="40"/>
  <c r="W16" i="40"/>
  <c r="Z15" i="40"/>
  <c r="Y15" i="40"/>
  <c r="X15" i="40"/>
  <c r="W15" i="40"/>
  <c r="Z14" i="40"/>
  <c r="Y14" i="40"/>
  <c r="X14" i="40"/>
  <c r="W14" i="40"/>
  <c r="Z13" i="40"/>
  <c r="Y13" i="40"/>
  <c r="X13" i="40"/>
  <c r="W13" i="40"/>
  <c r="Z12" i="40"/>
  <c r="Y12" i="40"/>
  <c r="X12" i="40"/>
  <c r="W12" i="40"/>
  <c r="Z11" i="40"/>
  <c r="Y11" i="40"/>
  <c r="X11" i="40"/>
  <c r="W11" i="40"/>
  <c r="Z10" i="40"/>
  <c r="Y10" i="40"/>
  <c r="X10" i="40"/>
  <c r="W10" i="40"/>
  <c r="Z9" i="40"/>
  <c r="Y9" i="40"/>
  <c r="X9" i="40"/>
  <c r="W9" i="40"/>
  <c r="Z8" i="40"/>
  <c r="Y8" i="40"/>
  <c r="X8" i="40"/>
  <c r="W8" i="40"/>
  <c r="X5" i="41"/>
  <c r="Z14" i="41"/>
  <c r="Y14" i="41"/>
  <c r="X14" i="41"/>
  <c r="W14" i="41"/>
  <c r="Z13" i="41"/>
  <c r="Y13" i="41"/>
  <c r="X13" i="41"/>
  <c r="W13" i="41"/>
  <c r="Z12" i="41"/>
  <c r="Y12" i="41"/>
  <c r="X12" i="41"/>
  <c r="W12" i="41"/>
  <c r="Z11" i="41"/>
  <c r="Y11" i="41"/>
  <c r="X11" i="41"/>
  <c r="W11" i="41"/>
  <c r="Z37" i="41"/>
  <c r="Y37" i="41"/>
  <c r="X37" i="41"/>
  <c r="W37" i="41"/>
  <c r="Z36" i="41"/>
  <c r="Y36" i="41"/>
  <c r="X36" i="41"/>
  <c r="W36" i="41"/>
  <c r="Z35" i="41"/>
  <c r="Y35" i="41"/>
  <c r="X35" i="41"/>
  <c r="W35" i="41"/>
  <c r="Z34" i="41"/>
  <c r="Y34" i="41"/>
  <c r="X34" i="41"/>
  <c r="W34" i="41"/>
  <c r="Z33" i="41"/>
  <c r="Y33" i="41"/>
  <c r="X33" i="41"/>
  <c r="W33" i="41"/>
  <c r="Z32" i="41"/>
  <c r="Y32" i="41"/>
  <c r="X32" i="41"/>
  <c r="W32" i="41"/>
  <c r="Z31" i="41"/>
  <c r="Y31" i="41"/>
  <c r="X31" i="41"/>
  <c r="W31" i="41"/>
  <c r="Z30" i="41"/>
  <c r="Y30" i="41"/>
  <c r="X30" i="41"/>
  <c r="W30" i="41"/>
  <c r="Z29" i="41"/>
  <c r="Y29" i="41"/>
  <c r="X29" i="41"/>
  <c r="W29" i="41"/>
  <c r="Z28" i="41"/>
  <c r="Y28" i="41"/>
  <c r="X28" i="41"/>
  <c r="W28" i="41"/>
  <c r="Z27" i="41"/>
  <c r="Y27" i="41"/>
  <c r="X27" i="41"/>
  <c r="W27" i="41"/>
  <c r="Z26" i="41"/>
  <c r="Y26" i="41"/>
  <c r="X26" i="41"/>
  <c r="W26" i="41"/>
  <c r="Z25" i="41"/>
  <c r="Y25" i="41"/>
  <c r="X25" i="41"/>
  <c r="W25" i="41"/>
  <c r="Z24" i="41"/>
  <c r="Y24" i="41"/>
  <c r="X24" i="41"/>
  <c r="W24" i="41"/>
  <c r="Z23" i="41"/>
  <c r="Y23" i="41"/>
  <c r="X23" i="41"/>
  <c r="W23" i="41"/>
  <c r="Z22" i="41"/>
  <c r="Y22" i="41"/>
  <c r="X22" i="41"/>
  <c r="W22" i="41"/>
  <c r="Z21" i="41"/>
  <c r="Y21" i="41"/>
  <c r="X21" i="41"/>
  <c r="W21" i="41"/>
  <c r="Z20" i="41"/>
  <c r="Y20" i="41"/>
  <c r="X20" i="41"/>
  <c r="W20" i="41"/>
  <c r="Z19" i="41"/>
  <c r="Y19" i="41"/>
  <c r="X19" i="41"/>
  <c r="W19" i="41"/>
  <c r="Z18" i="41"/>
  <c r="Y18" i="41"/>
  <c r="X18" i="41"/>
  <c r="W18" i="41"/>
  <c r="Z17" i="41"/>
  <c r="Y17" i="41"/>
  <c r="X17" i="41"/>
  <c r="W17" i="41"/>
  <c r="Z16" i="41"/>
  <c r="Y16" i="41"/>
  <c r="X16" i="41"/>
  <c r="W16" i="41"/>
  <c r="Z15" i="41"/>
  <c r="Y15" i="41"/>
  <c r="X15" i="41"/>
  <c r="W15" i="41"/>
  <c r="Z10" i="41"/>
  <c r="Y10" i="41"/>
  <c r="X10" i="41"/>
  <c r="W10" i="41"/>
  <c r="Z9" i="41"/>
  <c r="Y9" i="41"/>
  <c r="X9" i="41"/>
  <c r="W9" i="41"/>
  <c r="Z8" i="41"/>
  <c r="Y8" i="41"/>
  <c r="X8" i="41"/>
  <c r="W8" i="41"/>
  <c r="X6" i="41"/>
  <c r="X5" i="34"/>
  <c r="X5" i="33"/>
  <c r="X5" i="40"/>
  <c r="A1" i="34"/>
  <c r="B2" i="34"/>
  <c r="A1" i="33"/>
  <c r="B2" i="33"/>
  <c r="A1" i="28"/>
  <c r="B2" i="28"/>
  <c r="A1" i="37"/>
  <c r="B2" i="37"/>
  <c r="B2" i="39"/>
  <c r="A1" i="39"/>
  <c r="B2" i="40"/>
  <c r="A1" i="40"/>
  <c r="U38" i="41" l="1"/>
  <c r="Z38" i="41" s="1"/>
  <c r="C38" i="41"/>
  <c r="Y38" i="41" s="1"/>
  <c r="Z7" i="41"/>
  <c r="Y7" i="41"/>
  <c r="X7" i="41"/>
  <c r="W7" i="41"/>
  <c r="Z6" i="41"/>
  <c r="Y6" i="41"/>
  <c r="W6" i="41"/>
  <c r="U68" i="40"/>
  <c r="Z68" i="40" s="1"/>
  <c r="C68" i="40"/>
  <c r="Y68" i="40" s="1"/>
  <c r="Z43" i="40"/>
  <c r="Y43" i="40"/>
  <c r="X43" i="40"/>
  <c r="W43" i="40"/>
  <c r="Z42" i="40"/>
  <c r="Y42" i="40"/>
  <c r="W42" i="40"/>
  <c r="U40" i="40"/>
  <c r="Z40" i="40" s="1"/>
  <c r="C40" i="40"/>
  <c r="Y40" i="40" s="1"/>
  <c r="Z39" i="40"/>
  <c r="Y39" i="40"/>
  <c r="X39" i="40"/>
  <c r="W39" i="40"/>
  <c r="Z38" i="40"/>
  <c r="Y38" i="40"/>
  <c r="X38" i="40"/>
  <c r="W38" i="40"/>
  <c r="Z32" i="40"/>
  <c r="Y32" i="40"/>
  <c r="X32" i="40"/>
  <c r="W32" i="40"/>
  <c r="Z31" i="40"/>
  <c r="Y31" i="40"/>
  <c r="W31" i="40"/>
  <c r="U29" i="40"/>
  <c r="Z29" i="40" s="1"/>
  <c r="C29" i="40"/>
  <c r="Y29" i="40" s="1"/>
  <c r="Z7" i="40"/>
  <c r="Y7" i="40"/>
  <c r="X7" i="40"/>
  <c r="W7" i="40"/>
  <c r="Z6" i="40"/>
  <c r="Y6" i="40"/>
  <c r="W6" i="40"/>
  <c r="U16" i="39"/>
  <c r="Z16" i="39" s="1"/>
  <c r="C16" i="39"/>
  <c r="Y16" i="39" s="1"/>
  <c r="Z15" i="39"/>
  <c r="Y15" i="39"/>
  <c r="X15" i="39"/>
  <c r="W15" i="39"/>
  <c r="Z14" i="39"/>
  <c r="Y14" i="39"/>
  <c r="X14" i="39"/>
  <c r="W14" i="39"/>
  <c r="Z7" i="39"/>
  <c r="Y7" i="39"/>
  <c r="X7" i="39"/>
  <c r="W7" i="39"/>
  <c r="Z6" i="39"/>
  <c r="Y6" i="39"/>
  <c r="W6" i="39"/>
  <c r="Z3" i="39" l="1"/>
  <c r="X16" i="39"/>
  <c r="W16" i="39"/>
  <c r="W5" i="39" s="1"/>
  <c r="W29" i="40"/>
  <c r="W40" i="40"/>
  <c r="W68" i="40"/>
  <c r="W38" i="41"/>
  <c r="Z5" i="41"/>
  <c r="Z3" i="41"/>
  <c r="Y5" i="41"/>
  <c r="X38" i="41"/>
  <c r="X68" i="40"/>
  <c r="X40" i="40"/>
  <c r="Z5" i="40"/>
  <c r="Z3" i="40"/>
  <c r="Y5" i="40"/>
  <c r="X29" i="40"/>
  <c r="Y5" i="39"/>
  <c r="Z5" i="39"/>
  <c r="U10" i="37"/>
  <c r="Z10" i="37" s="1"/>
  <c r="C10" i="37"/>
  <c r="Y10" i="37" s="1"/>
  <c r="Z9" i="37"/>
  <c r="Y9" i="37"/>
  <c r="X9" i="37"/>
  <c r="W9" i="37"/>
  <c r="Z8" i="37"/>
  <c r="Y8" i="37"/>
  <c r="X8" i="37"/>
  <c r="W8" i="37"/>
  <c r="Z7" i="37"/>
  <c r="Y7" i="37"/>
  <c r="X7" i="37"/>
  <c r="W7" i="37"/>
  <c r="Z6" i="37"/>
  <c r="Y6" i="37"/>
  <c r="W6" i="37"/>
  <c r="U13" i="34"/>
  <c r="Z13" i="34" s="1"/>
  <c r="C13" i="34"/>
  <c r="Y13" i="34" s="1"/>
  <c r="Z12" i="34"/>
  <c r="Y12" i="34"/>
  <c r="X12" i="34"/>
  <c r="W12" i="34"/>
  <c r="Z7" i="34"/>
  <c r="Y7" i="34"/>
  <c r="X7" i="34"/>
  <c r="W7" i="34"/>
  <c r="Z6" i="34"/>
  <c r="Y6" i="34"/>
  <c r="W6" i="34"/>
  <c r="U36" i="33"/>
  <c r="Z36" i="33" s="1"/>
  <c r="C36" i="33"/>
  <c r="Y36" i="33" s="1"/>
  <c r="Z18" i="33"/>
  <c r="Y18" i="33"/>
  <c r="X18" i="33"/>
  <c r="W18" i="33"/>
  <c r="Z17" i="33"/>
  <c r="Y17" i="33"/>
  <c r="W17" i="33"/>
  <c r="Z16" i="33"/>
  <c r="Y16" i="33"/>
  <c r="X16" i="33"/>
  <c r="W16" i="33"/>
  <c r="U15" i="33"/>
  <c r="Z15" i="33" s="1"/>
  <c r="C15" i="33"/>
  <c r="Y15" i="33" s="1"/>
  <c r="Z14" i="33"/>
  <c r="Y14" i="33"/>
  <c r="X14" i="33"/>
  <c r="W14" i="33"/>
  <c r="Z13" i="33"/>
  <c r="Y13" i="33"/>
  <c r="W13" i="33"/>
  <c r="Z12" i="33"/>
  <c r="Y12" i="33"/>
  <c r="X12" i="33"/>
  <c r="W12" i="33"/>
  <c r="U11" i="33"/>
  <c r="Z11" i="33" s="1"/>
  <c r="C11" i="33"/>
  <c r="Y11" i="33" s="1"/>
  <c r="Z10" i="33"/>
  <c r="Y10" i="33"/>
  <c r="X10" i="33"/>
  <c r="W10" i="33"/>
  <c r="Z9" i="33"/>
  <c r="Y9" i="33"/>
  <c r="X9" i="33"/>
  <c r="W9" i="33"/>
  <c r="Z8" i="33"/>
  <c r="Y8" i="33"/>
  <c r="X8" i="33"/>
  <c r="W8" i="33"/>
  <c r="Z7" i="33"/>
  <c r="Y7" i="33"/>
  <c r="X7" i="33"/>
  <c r="W7" i="33"/>
  <c r="Z6" i="33"/>
  <c r="Y6" i="33"/>
  <c r="W6" i="33"/>
  <c r="U82" i="28"/>
  <c r="Z82" i="28" s="1"/>
  <c r="C82" i="28"/>
  <c r="Y82" i="28" s="1"/>
  <c r="Z56" i="28"/>
  <c r="Y56" i="28"/>
  <c r="X56" i="28"/>
  <c r="W56" i="28"/>
  <c r="Z55" i="28"/>
  <c r="Y55" i="28"/>
  <c r="W55" i="28"/>
  <c r="Z7" i="28"/>
  <c r="Y7" i="28"/>
  <c r="X7" i="28"/>
  <c r="W7" i="28"/>
  <c r="W6" i="28"/>
  <c r="W54" i="28"/>
  <c r="I3" i="14"/>
  <c r="I3" i="13"/>
  <c r="I3" i="12"/>
  <c r="W15" i="33" l="1"/>
  <c r="X15" i="33"/>
  <c r="W82" i="28"/>
  <c r="W10" i="37"/>
  <c r="W5" i="37" s="1"/>
  <c r="X10" i="37"/>
  <c r="W5" i="40"/>
  <c r="W5" i="41"/>
  <c r="Y5" i="37"/>
  <c r="Z5" i="37"/>
  <c r="Z3" i="37"/>
  <c r="W13" i="34"/>
  <c r="X13" i="34"/>
  <c r="Z5" i="34"/>
  <c r="Z3" i="34"/>
  <c r="Y5" i="34"/>
  <c r="W5" i="34"/>
  <c r="Z5" i="33"/>
  <c r="Z3" i="33"/>
  <c r="Y5" i="33"/>
  <c r="W11" i="33"/>
  <c r="W36" i="33"/>
  <c r="X11" i="33"/>
  <c r="X36" i="33"/>
  <c r="X82" i="28"/>
  <c r="U48" i="28"/>
  <c r="C48" i="28"/>
  <c r="Z6" i="28"/>
  <c r="Y6" i="28"/>
  <c r="W5" i="33" l="1"/>
  <c r="Y48" i="28"/>
  <c r="W48" i="28"/>
  <c r="X48" i="28"/>
  <c r="Z48" i="28"/>
  <c r="W5" i="28" l="1"/>
  <c r="J27" i="14"/>
  <c r="I27" i="14"/>
  <c r="H27" i="14"/>
  <c r="G27" i="14"/>
  <c r="F27" i="14"/>
  <c r="J25" i="14"/>
  <c r="I25" i="14"/>
  <c r="H25" i="14"/>
  <c r="G25" i="14"/>
  <c r="F25" i="14"/>
  <c r="J24" i="14"/>
  <c r="I24" i="14"/>
  <c r="H24" i="14"/>
  <c r="G24" i="14"/>
  <c r="F24" i="14"/>
  <c r="J23" i="14"/>
  <c r="I23" i="14"/>
  <c r="H23" i="14"/>
  <c r="G23" i="14"/>
  <c r="F23" i="14"/>
  <c r="J22" i="14"/>
  <c r="I22" i="14"/>
  <c r="H22" i="14"/>
  <c r="G22" i="14"/>
  <c r="F22" i="14"/>
  <c r="J21" i="14"/>
  <c r="I21" i="14"/>
  <c r="H21" i="14"/>
  <c r="G21" i="14"/>
  <c r="F21" i="14"/>
  <c r="J20" i="14"/>
  <c r="I20" i="14"/>
  <c r="H20" i="14"/>
  <c r="G20" i="14"/>
  <c r="F20" i="14"/>
  <c r="J19" i="14"/>
  <c r="I19" i="14"/>
  <c r="H19" i="14"/>
  <c r="G19" i="14"/>
  <c r="F19" i="14"/>
  <c r="J18" i="14"/>
  <c r="I18" i="14"/>
  <c r="H18" i="14"/>
  <c r="G18" i="14"/>
  <c r="F18" i="14"/>
  <c r="J17" i="14"/>
  <c r="I17" i="14"/>
  <c r="H17" i="14"/>
  <c r="G17" i="14"/>
  <c r="F17" i="14"/>
  <c r="J16" i="14"/>
  <c r="I16" i="14"/>
  <c r="H16" i="14"/>
  <c r="G16" i="14"/>
  <c r="F16" i="14"/>
  <c r="J14" i="14"/>
  <c r="I14" i="14"/>
  <c r="H14" i="14"/>
  <c r="G14" i="14"/>
  <c r="F14" i="14"/>
  <c r="J13" i="14"/>
  <c r="I13" i="14"/>
  <c r="H13" i="14"/>
  <c r="G13" i="14"/>
  <c r="F13" i="14"/>
  <c r="J12" i="14"/>
  <c r="I12" i="14"/>
  <c r="H12" i="14"/>
  <c r="G12" i="14"/>
  <c r="F12" i="14"/>
  <c r="J11" i="14"/>
  <c r="I11" i="14"/>
  <c r="H11" i="14"/>
  <c r="G11" i="14"/>
  <c r="F11" i="14"/>
  <c r="J10" i="14"/>
  <c r="I10" i="14"/>
  <c r="H10" i="14"/>
  <c r="G10" i="14"/>
  <c r="F10" i="14"/>
  <c r="J9" i="14"/>
  <c r="I9" i="14"/>
  <c r="H9" i="14"/>
  <c r="G9" i="14"/>
  <c r="F9" i="14"/>
  <c r="J8" i="14"/>
  <c r="I8" i="14"/>
  <c r="H8" i="14"/>
  <c r="G8" i="14"/>
  <c r="F8" i="14"/>
  <c r="J7" i="14"/>
  <c r="I7" i="14"/>
  <c r="H7" i="14"/>
  <c r="G7" i="14"/>
  <c r="F7" i="14"/>
  <c r="J24" i="13"/>
  <c r="I24" i="13"/>
  <c r="H24" i="13"/>
  <c r="G24" i="13"/>
  <c r="F24" i="13"/>
  <c r="J22" i="13"/>
  <c r="I22" i="13"/>
  <c r="H22" i="13"/>
  <c r="G22" i="13"/>
  <c r="F22" i="13"/>
  <c r="J21" i="13"/>
  <c r="I21" i="13"/>
  <c r="H21" i="13"/>
  <c r="G21" i="13"/>
  <c r="F21" i="13"/>
  <c r="J20" i="13"/>
  <c r="I20" i="13"/>
  <c r="H20" i="13"/>
  <c r="G20" i="13"/>
  <c r="F20" i="13"/>
  <c r="J19" i="13"/>
  <c r="I19" i="13"/>
  <c r="H19" i="13"/>
  <c r="G19" i="13"/>
  <c r="F19" i="13"/>
  <c r="J18" i="13"/>
  <c r="I18" i="13"/>
  <c r="H18" i="13"/>
  <c r="G18" i="13"/>
  <c r="F18" i="13"/>
  <c r="J17" i="13"/>
  <c r="I17" i="13"/>
  <c r="H17" i="13"/>
  <c r="G17" i="13"/>
  <c r="F17" i="13"/>
  <c r="J16" i="13"/>
  <c r="I16" i="13"/>
  <c r="H16" i="13"/>
  <c r="G16" i="13"/>
  <c r="F16" i="13"/>
  <c r="J15" i="13"/>
  <c r="I15" i="13"/>
  <c r="H15" i="13"/>
  <c r="G15" i="13"/>
  <c r="F15" i="13"/>
  <c r="J14" i="13"/>
  <c r="I14" i="13"/>
  <c r="H14" i="13"/>
  <c r="G14" i="13"/>
  <c r="F14" i="13"/>
  <c r="J12" i="13"/>
  <c r="I12" i="13"/>
  <c r="H12" i="13"/>
  <c r="G12" i="13"/>
  <c r="F12" i="13"/>
  <c r="J11" i="13"/>
  <c r="I11" i="13"/>
  <c r="H11" i="13"/>
  <c r="G11" i="13"/>
  <c r="F11" i="13"/>
  <c r="J10" i="13"/>
  <c r="I10" i="13"/>
  <c r="H10" i="13"/>
  <c r="G10" i="13"/>
  <c r="F10" i="13"/>
  <c r="J9" i="13"/>
  <c r="I9" i="13"/>
  <c r="H9" i="13"/>
  <c r="G9" i="13"/>
  <c r="F9" i="13"/>
  <c r="J8" i="13"/>
  <c r="I8" i="13"/>
  <c r="H8" i="13"/>
  <c r="G8" i="13"/>
  <c r="F8" i="13"/>
  <c r="J7" i="13"/>
  <c r="I7" i="13"/>
  <c r="H7" i="13"/>
  <c r="G7" i="13"/>
  <c r="F7" i="13"/>
  <c r="J25" i="12"/>
  <c r="I25" i="12"/>
  <c r="H25" i="12"/>
  <c r="G25" i="12"/>
  <c r="F25" i="12"/>
  <c r="J23" i="12"/>
  <c r="I23" i="12"/>
  <c r="H23" i="12"/>
  <c r="G23" i="12"/>
  <c r="F23" i="12"/>
  <c r="J22" i="12"/>
  <c r="I22" i="12"/>
  <c r="H22" i="12"/>
  <c r="G22" i="12"/>
  <c r="F22" i="12"/>
  <c r="J21" i="12"/>
  <c r="I21" i="12"/>
  <c r="H21" i="12"/>
  <c r="G21" i="12"/>
  <c r="F21" i="12"/>
  <c r="J20" i="12"/>
  <c r="I20" i="12"/>
  <c r="H20" i="12"/>
  <c r="G20" i="12"/>
  <c r="F20" i="12"/>
  <c r="J19" i="12"/>
  <c r="I19" i="12"/>
  <c r="H19" i="12"/>
  <c r="G19" i="12"/>
  <c r="F19" i="12"/>
  <c r="J18" i="12"/>
  <c r="I18" i="12"/>
  <c r="H18" i="12"/>
  <c r="G18" i="12"/>
  <c r="F18" i="12"/>
  <c r="J17" i="12"/>
  <c r="I17" i="12"/>
  <c r="H17" i="12"/>
  <c r="G17" i="12"/>
  <c r="F17" i="12"/>
  <c r="J16" i="12"/>
  <c r="I16" i="12"/>
  <c r="H16" i="12"/>
  <c r="G16" i="12"/>
  <c r="F16" i="12"/>
  <c r="J15" i="12"/>
  <c r="I15" i="12"/>
  <c r="H15" i="12"/>
  <c r="G15" i="12"/>
  <c r="F15" i="12"/>
  <c r="J13" i="12"/>
  <c r="I13" i="12"/>
  <c r="H13" i="12"/>
  <c r="G13" i="12"/>
  <c r="F13" i="12"/>
  <c r="J12" i="12"/>
  <c r="I12" i="12"/>
  <c r="H12" i="12"/>
  <c r="G12" i="12"/>
  <c r="F12" i="12"/>
  <c r="J11" i="12"/>
  <c r="I11" i="12"/>
  <c r="H11" i="12"/>
  <c r="G11" i="12"/>
  <c r="F11" i="12"/>
  <c r="J10" i="12"/>
  <c r="I10" i="12"/>
  <c r="H10" i="12"/>
  <c r="G10" i="12"/>
  <c r="F10" i="12"/>
  <c r="J9" i="12"/>
  <c r="I9" i="12"/>
  <c r="H9" i="12"/>
  <c r="G9" i="12"/>
  <c r="F9" i="12"/>
  <c r="J8" i="12"/>
  <c r="I8" i="12"/>
  <c r="H8" i="12"/>
  <c r="G8" i="12"/>
  <c r="F8" i="12"/>
  <c r="J7" i="12"/>
  <c r="I7" i="12"/>
  <c r="H7" i="12"/>
  <c r="G7" i="12"/>
  <c r="F7" i="12"/>
  <c r="Z54" i="28" l="1"/>
  <c r="Z3" i="28" s="1"/>
  <c r="Y54" i="28"/>
  <c r="X54" i="28"/>
  <c r="Y5" i="28" l="1"/>
  <c r="Z5" i="28"/>
  <c r="D26" i="14" l="1"/>
  <c r="C26" i="14"/>
  <c r="D15" i="14"/>
  <c r="C15" i="14"/>
  <c r="J6" i="14"/>
  <c r="I6" i="14"/>
  <c r="H6" i="14"/>
  <c r="G6" i="14"/>
  <c r="F6" i="14"/>
  <c r="B2" i="14"/>
  <c r="A1" i="14"/>
  <c r="J15" i="14" l="1"/>
  <c r="I15" i="14"/>
  <c r="G26" i="14"/>
  <c r="F26" i="14"/>
  <c r="F5" i="14" s="1"/>
  <c r="H26" i="14"/>
  <c r="F15" i="14"/>
  <c r="H15" i="14"/>
  <c r="G15" i="14"/>
  <c r="I26" i="14"/>
  <c r="J26" i="14"/>
  <c r="J5" i="14"/>
  <c r="I5" i="14"/>
  <c r="D23" i="13"/>
  <c r="C23" i="13"/>
  <c r="D13" i="13"/>
  <c r="C13" i="13"/>
  <c r="J6" i="13"/>
  <c r="I6" i="13"/>
  <c r="H6" i="13"/>
  <c r="G6" i="13"/>
  <c r="F6" i="13"/>
  <c r="B2" i="13"/>
  <c r="A1" i="13"/>
  <c r="J23" i="13" l="1"/>
  <c r="I23" i="13"/>
  <c r="F13" i="13"/>
  <c r="G13" i="13"/>
  <c r="H13" i="13"/>
  <c r="H23" i="13"/>
  <c r="G23" i="13"/>
  <c r="F23" i="13"/>
  <c r="J13" i="13"/>
  <c r="I13" i="13"/>
  <c r="H5" i="14"/>
  <c r="G5" i="14"/>
  <c r="E2" i="14" s="1"/>
  <c r="J5" i="13"/>
  <c r="H5" i="13" l="1"/>
  <c r="F5" i="13"/>
  <c r="G5" i="13"/>
  <c r="I5" i="13"/>
  <c r="E2" i="13" l="1"/>
  <c r="D24" i="12"/>
  <c r="C24" i="12"/>
  <c r="D14" i="12"/>
  <c r="C14" i="12"/>
  <c r="J24" i="12" l="1"/>
  <c r="I24" i="12"/>
  <c r="J14" i="12"/>
  <c r="I14" i="12"/>
  <c r="F24" i="12"/>
  <c r="G24" i="12"/>
  <c r="H24" i="12"/>
  <c r="H14" i="12"/>
  <c r="F14" i="12"/>
  <c r="G14" i="12"/>
  <c r="J6" i="12"/>
  <c r="I6" i="12"/>
  <c r="H6" i="12"/>
  <c r="G6" i="12"/>
  <c r="F6" i="12"/>
  <c r="B2" i="12"/>
  <c r="A1" i="12"/>
  <c r="G5" i="12" l="1"/>
  <c r="F5" i="12"/>
  <c r="J5" i="12"/>
  <c r="H5" i="12"/>
  <c r="E2" i="12" l="1"/>
  <c r="I5" i="1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</authors>
  <commentList>
    <comment ref="A1" authorId="0" shapeId="0" xr:uid="{2806C1D7-405B-4ACD-BB7A-AB80B3B58C46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CE470603-97F8-4DAE-A9E5-243BF360EB29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</authors>
  <commentList>
    <comment ref="A1" authorId="0" shapeId="0" xr:uid="{B2DD0EB8-612B-413C-B895-B564386F10DB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BE25DE39-0238-441B-9B47-4D24AFF97809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</authors>
  <commentList>
    <comment ref="A1" authorId="0" shapeId="0" xr:uid="{19DB205A-C359-4C1E-836C-EF1A722FCA53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3D9BCE16-94A3-445C-9924-CEB32C2ABF18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  <author>kkurova</author>
  </authors>
  <commentList>
    <comment ref="B2" authorId="0" shapeId="0" xr:uid="{01FAF19D-3972-465E-99EC-592A3B437A83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I7" authorId="1" shapeId="0" xr:uid="{5A2155B7-01F7-4035-90D3-6670D571D9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" authorId="1" shapeId="0" xr:uid="{D0F16473-74F4-4881-B989-123BD5B128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" authorId="1" shapeId="0" xr:uid="{393DFCB2-7E67-45A0-9056-A84328A89B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7" authorId="1" shapeId="0" xr:uid="{B95E6090-66EC-44B2-9AC0-3C6D8A88E0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7" authorId="1" shapeId="0" xr:uid="{CC87C1E3-A546-494B-9A6B-E6232C6E3E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7" authorId="1" shapeId="0" xr:uid="{4C2C23F2-2B14-4F37-9AB1-D916C1B9D8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" authorId="1" shapeId="0" xr:uid="{004D9E39-517C-4AF8-87E3-5044F84A52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7" authorId="1" shapeId="0" xr:uid="{835B2F55-D29B-47F3-A9DF-949FAC1262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" authorId="1" shapeId="0" xr:uid="{E39C6233-A782-4E34-88A1-EB132FE4DC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" authorId="1" shapeId="0" xr:uid="{AD9F4320-142C-42E2-84D6-33418D1287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7" authorId="1" shapeId="0" xr:uid="{6FBA2747-6A0D-4A6F-8FE4-34ECD3836D5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7" authorId="1" shapeId="0" xr:uid="{2E469531-2BC5-447B-8E46-738456ED67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" authorId="1" shapeId="0" xr:uid="{4F580008-9C5D-432B-8B53-F5166C3C50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" authorId="1" shapeId="0" xr:uid="{35262B5A-E2B6-4995-8498-F6BBEED13A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" authorId="1" shapeId="0" xr:uid="{92FA33AE-CCEF-4BD6-82B4-1C16503A93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8" authorId="1" shapeId="0" xr:uid="{C1A1D154-0849-438E-8E71-6567BF8E18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8" authorId="1" shapeId="0" xr:uid="{7DC0DAB0-0CE2-4EBE-A13F-BF733F730B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8" authorId="1" shapeId="0" xr:uid="{BD722851-A977-43E2-831D-677310BED4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" authorId="1" shapeId="0" xr:uid="{6ED54065-0D2E-4CE2-9D3D-B6126B3BED2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8" authorId="1" shapeId="0" xr:uid="{3C4C359B-99A0-48E7-B386-CB86693F6F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" authorId="1" shapeId="0" xr:uid="{73486D28-4808-4818-9032-2FEADC29A0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" authorId="1" shapeId="0" xr:uid="{574A28FC-C5F6-448B-B6D4-1534D82C40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8" authorId="1" shapeId="0" xr:uid="{8B93C8CF-B8F6-4F4E-BD08-411308E87EB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8" authorId="1" shapeId="0" xr:uid="{58205A23-F27F-451D-9452-F144D81EB7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9" authorId="1" shapeId="0" xr:uid="{69C669FE-54D1-4879-948E-3CBACCDDBE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9" authorId="1" shapeId="0" xr:uid="{272385A0-D238-47D3-8925-5867FF2E43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9" authorId="1" shapeId="0" xr:uid="{4F331DA8-0164-4F7A-AEB1-F437FC726D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9" authorId="1" shapeId="0" xr:uid="{057A8828-CE12-45D8-AFB0-17EFBD2B50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9" authorId="1" shapeId="0" xr:uid="{44A36BBF-C775-4DF4-B874-E193DDFE3F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9" authorId="1" shapeId="0" xr:uid="{E7374DA3-F30F-485B-9861-28C74B51D74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9" authorId="1" shapeId="0" xr:uid="{0F46DBA4-1A23-49A7-8590-EAC4CFD01C5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9" authorId="1" shapeId="0" xr:uid="{8384A230-7BED-468E-BE17-C482173B69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9" authorId="1" shapeId="0" xr:uid="{1D7AD465-F4C2-47DE-BA66-DD183E31E2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9" authorId="1" shapeId="0" xr:uid="{95C10477-D1B3-44C1-B13F-506EBEAEF1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9" authorId="1" shapeId="0" xr:uid="{04A38F24-D7BE-4B24-9119-408170AA08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9" authorId="1" shapeId="0" xr:uid="{D7FC5143-37E5-4C2A-BCA5-6BE3AA8534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0" authorId="1" shapeId="0" xr:uid="{F407E659-7422-4F05-AD72-003E5D08B9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0" authorId="1" shapeId="0" xr:uid="{859A288B-1A54-4A11-A542-058987412F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0" authorId="1" shapeId="0" xr:uid="{291F38D8-0EAC-4DCB-93F8-A7E4BC3505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0" authorId="1" shapeId="0" xr:uid="{249F0C90-40C5-48F9-8DAB-FB1C715671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0" authorId="1" shapeId="0" xr:uid="{D662D470-E798-4660-AACF-C423D55E58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0" authorId="1" shapeId="0" xr:uid="{6DECAC66-883D-4FA9-8F8A-EF6CE326A6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0" authorId="1" shapeId="0" xr:uid="{80EF2B8A-1424-466E-B4A5-57D1AC57D48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0" authorId="1" shapeId="0" xr:uid="{C1210C0B-D101-4900-BDC3-1C0C567ADD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0" authorId="1" shapeId="0" xr:uid="{552B8309-86FB-41C6-832F-EB0BF4F8E3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0" authorId="1" shapeId="0" xr:uid="{6E2375C9-3997-437F-B59E-B3B6080958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0" authorId="1" shapeId="0" xr:uid="{CB28CE91-9833-4CA7-B897-5F046F4A66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0" authorId="1" shapeId="0" xr:uid="{7F3091E1-0919-491E-8A49-1C1355C146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1" authorId="1" shapeId="0" xr:uid="{685DAFAA-3232-4EBB-8CCA-FF60023995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1" authorId="1" shapeId="0" xr:uid="{5988BC4E-B127-4915-B9F6-5ED5378AEF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1" authorId="1" shapeId="0" xr:uid="{CFD9DEC1-041C-4102-BF51-EF940A94E1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1" authorId="1" shapeId="0" xr:uid="{956DF60F-FEA6-4C3D-B09F-CA4B6070EA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1" authorId="1" shapeId="0" xr:uid="{238B07DA-1B8D-440E-9DEC-9C125EBA87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1" authorId="1" shapeId="0" xr:uid="{1B1298A4-243F-423D-87E7-5BE380FB4B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1" authorId="1" shapeId="0" xr:uid="{31BE05F9-F2C2-48B6-A670-66C0116F7C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1" authorId="1" shapeId="0" xr:uid="{F932D6C5-88EE-4FA1-BA1F-4CC942248A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1" authorId="1" shapeId="0" xr:uid="{E8CE854B-A60A-4AFB-8222-F3762E8297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1" authorId="1" shapeId="0" xr:uid="{522F9261-4043-4693-8C8D-F53BCBBDA7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1" authorId="1" shapeId="0" xr:uid="{3C08E9F6-F6AB-4AC6-8C9A-DAE0CBDEF1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1" authorId="1" shapeId="0" xr:uid="{A22C508A-7286-40C9-927E-B54AF7ED04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2" authorId="1" shapeId="0" xr:uid="{CFCE14C9-9E9E-4C8F-A10C-3313D9E66B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2" authorId="1" shapeId="0" xr:uid="{F6C661AC-0257-4637-8077-D9E93274CA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2" authorId="1" shapeId="0" xr:uid="{8AD6155F-5639-4EF9-AE75-DE16C117E34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2" authorId="1" shapeId="0" xr:uid="{8FC00CAD-CB85-40CE-B7F8-05AB400B25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2" authorId="1" shapeId="0" xr:uid="{0000D5B5-A752-4311-95B2-BCF3B2936C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2" authorId="1" shapeId="0" xr:uid="{09EB47EE-424E-4AAC-8C93-1B21E66BB68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2" authorId="1" shapeId="0" xr:uid="{926C92AB-2CA3-4EFA-8985-6BC0076E83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2" authorId="1" shapeId="0" xr:uid="{0D821E90-58C1-4023-BEEB-7EF0EFA6FBB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2" authorId="1" shapeId="0" xr:uid="{398C9DFC-BB59-4722-A544-27DA23DC99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2" authorId="1" shapeId="0" xr:uid="{C6367070-F509-4DB5-8331-0BC6CB3D06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2" authorId="1" shapeId="0" xr:uid="{D9285218-019C-4557-A97F-129AF043BA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2" authorId="1" shapeId="0" xr:uid="{5F56E452-C4C6-49C3-98F9-2F96E562F4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3" authorId="1" shapeId="0" xr:uid="{85BCBE42-4668-4B01-BC01-678C39F7FB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3" authorId="1" shapeId="0" xr:uid="{4EE76ECF-0CB3-403E-B4A1-D08439F2930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3" authorId="1" shapeId="0" xr:uid="{D0514A7C-4625-4C19-B732-C2E8F050A8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3" authorId="1" shapeId="0" xr:uid="{D4B4E3F9-A959-4E4B-86D2-D1CF0F3F20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3" authorId="1" shapeId="0" xr:uid="{25EB7476-D231-4776-91CB-7FDAFC8922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3" authorId="1" shapeId="0" xr:uid="{74A676EE-1BE7-4755-9136-2DAF5965CF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3" authorId="1" shapeId="0" xr:uid="{EC0C7395-CDD7-449C-8C8A-19008B2D04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3" authorId="1" shapeId="0" xr:uid="{5C6548CB-7439-44E5-A3D6-54F086E19D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3" authorId="1" shapeId="0" xr:uid="{54ABFD10-2AE7-4FAE-B7D0-9F026D1EF7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3" authorId="1" shapeId="0" xr:uid="{BFFF5F77-A624-4D20-8F58-7089B4E06D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3" authorId="1" shapeId="0" xr:uid="{CE5094E5-7061-4D4B-9B1D-23F91E8BA4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3" authorId="1" shapeId="0" xr:uid="{40DFCE6D-04C9-44D7-B694-E3705CA9B3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4" authorId="1" shapeId="0" xr:uid="{09C64105-6233-48F9-8B89-B45F8F4057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4" authorId="1" shapeId="0" xr:uid="{9AA2057D-B4E8-4761-9DA0-1B66CE08627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4" authorId="1" shapeId="0" xr:uid="{C5170A9E-5ED2-4B61-AD2D-6F6538C734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4" authorId="1" shapeId="0" xr:uid="{2CE85870-09FC-42FB-BFC4-B6B1FB19E0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4" authorId="1" shapeId="0" xr:uid="{1345AE69-7DD1-433A-8843-17CDDCC103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4" authorId="1" shapeId="0" xr:uid="{1732FBA6-A4D5-4C31-A608-4B36B5F85F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4" authorId="1" shapeId="0" xr:uid="{04A4FCED-F6C3-4E0D-981D-C77717DDC0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4" authorId="1" shapeId="0" xr:uid="{CC973BA7-4E2D-4A47-B1B9-D2F50FDE2D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4" authorId="1" shapeId="0" xr:uid="{0BF7C1FC-D11D-40EC-9E91-AD07B71440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4" authorId="1" shapeId="0" xr:uid="{14FFF40F-7644-459F-A4E9-7F1FCD28F0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4" authorId="1" shapeId="0" xr:uid="{0C532B12-3F68-4929-A51D-C179487379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4" authorId="1" shapeId="0" xr:uid="{577CEFA3-F7C9-4B2F-A1B1-BC64B3F2A8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5" authorId="1" shapeId="0" xr:uid="{0B25098C-64A8-40E3-9D75-8ECD2A774F4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5" authorId="1" shapeId="0" xr:uid="{0F9038D4-A704-44C6-BB68-6420B46DB7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5" authorId="1" shapeId="0" xr:uid="{C5D73742-C289-4350-A401-52BD400CC6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5" authorId="1" shapeId="0" xr:uid="{3E2B5EB5-8C69-40F4-A605-790649A023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5" authorId="1" shapeId="0" xr:uid="{DC13EBEA-62A8-48E4-B033-EB368639E4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5" authorId="1" shapeId="0" xr:uid="{B5FE6B51-10F3-49D0-9863-78A921203B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5" authorId="1" shapeId="0" xr:uid="{2BE77B1B-2082-41B1-B132-092465F7A3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5" authorId="1" shapeId="0" xr:uid="{67268B62-A5B7-4CDB-9AFC-F743B17BE8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5" authorId="1" shapeId="0" xr:uid="{D509AE40-8ECC-4E20-8832-55EB57FCCF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5" authorId="1" shapeId="0" xr:uid="{2CE4F85A-4DFC-4983-9A40-F923711F8F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5" authorId="1" shapeId="0" xr:uid="{242BB92C-A0D4-42AA-8BDD-B698FF0222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5" authorId="1" shapeId="0" xr:uid="{5DF0A3F2-50DD-44A7-B12C-A52FD288AE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6" authorId="1" shapeId="0" xr:uid="{A97D5629-76AC-4CB1-AE8A-9B091174D5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6" authorId="1" shapeId="0" xr:uid="{D2415609-4AE5-48FB-A6FF-353D0D1F0E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6" authorId="1" shapeId="0" xr:uid="{D06258E9-2F0B-4355-94E1-F530B71155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6" authorId="1" shapeId="0" xr:uid="{20D94E01-063E-4F15-85CF-5061318B5C2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6" authorId="1" shapeId="0" xr:uid="{257B32EC-CFAF-4168-B3AA-FFC28C84B21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6" authorId="1" shapeId="0" xr:uid="{D1B8EC92-40AA-4B1B-9ACB-6216B0F54A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6" authorId="1" shapeId="0" xr:uid="{EF73C4ED-5839-4FC9-878B-A5FF4C8EA1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6" authorId="1" shapeId="0" xr:uid="{35F8A17D-12D6-4CD2-AED9-9D1B2603C2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6" authorId="1" shapeId="0" xr:uid="{9D93C247-430F-4C09-8F72-61657C7B8C7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6" authorId="1" shapeId="0" xr:uid="{2221335C-B36E-44F7-BE5E-962A78AB8C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6" authorId="1" shapeId="0" xr:uid="{EB06F74E-6EEC-4B01-85FE-D15438AE94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6" authorId="1" shapeId="0" xr:uid="{F9E8400F-E371-4AE6-9643-6FD80ADAF9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7" authorId="1" shapeId="0" xr:uid="{648424B9-26C1-4003-B420-CC72BC880C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7" authorId="1" shapeId="0" xr:uid="{5795A5E3-98DC-41CF-9590-655667641B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7" authorId="1" shapeId="0" xr:uid="{D5E7F952-CD5D-4FF7-A441-118083BDC5A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7" authorId="1" shapeId="0" xr:uid="{B5B4F756-770C-45CA-BB85-97732299D4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7" authorId="1" shapeId="0" xr:uid="{34FA133B-EF26-42B7-8C26-4EAD535700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7" authorId="1" shapeId="0" xr:uid="{DAE9C33C-6501-4C8E-9F54-1A4F11FE02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7" authorId="1" shapeId="0" xr:uid="{1C652EEA-3523-42F5-B892-A3A1DD6736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7" authorId="1" shapeId="0" xr:uid="{FBF0C596-9A21-4F7E-A9D0-775BDB26F7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7" authorId="1" shapeId="0" xr:uid="{49648DCF-534E-435C-B3B3-18F41A7047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7" authorId="1" shapeId="0" xr:uid="{28245C00-6D2D-4B24-BA0A-5E874BE759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7" authorId="1" shapeId="0" xr:uid="{5F991788-73D4-420C-ADE9-C3A96375FF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7" authorId="1" shapeId="0" xr:uid="{14C8BFC8-4574-472E-9069-D9FB048AEF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8" authorId="1" shapeId="0" xr:uid="{ED221E4B-2939-4D2D-8716-7397B0C5C6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8" authorId="1" shapeId="0" xr:uid="{A7BEAB83-BD9C-4F10-AF22-96772FDD7B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8" authorId="1" shapeId="0" xr:uid="{9E24C100-CF47-4A5A-A6EB-BF8F52907C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8" authorId="1" shapeId="0" xr:uid="{2D84CAD8-291D-4871-A1A7-A6AE301194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8" authorId="1" shapeId="0" xr:uid="{A5775875-F890-4F44-AF4F-097DDD4F5B2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8" authorId="1" shapeId="0" xr:uid="{F60E216E-3414-49DC-A987-437EAC27A6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8" authorId="1" shapeId="0" xr:uid="{7757161B-F0D3-452F-B538-72D7639D6F7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8" authorId="1" shapeId="0" xr:uid="{6736DF3D-E4EF-4B0D-B498-6E5B070354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8" authorId="1" shapeId="0" xr:uid="{BC171F22-0447-4BB2-8690-43B56AC26E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8" authorId="1" shapeId="0" xr:uid="{65D8ED89-FC19-413C-AF5C-4B2C4E033E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8" authorId="1" shapeId="0" xr:uid="{C60ED9FC-C052-4E21-BF78-8731B023C2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8" authorId="1" shapeId="0" xr:uid="{4FA1F5D7-8592-43E4-B7CD-381995F9E1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9" authorId="1" shapeId="0" xr:uid="{B3E8D7F9-3098-4190-A586-9AE2EEAE23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9" authorId="1" shapeId="0" xr:uid="{64003ACD-E09F-460B-9663-2B922CB801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9" authorId="1" shapeId="0" xr:uid="{E9DE2ED3-F671-4B67-82A7-E8C2C47C6D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19" authorId="1" shapeId="0" xr:uid="{11033D92-A80A-48C4-B738-5CEC8F8803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19" authorId="1" shapeId="0" xr:uid="{E373A1F8-0788-4169-AC33-795AA45FB4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9" authorId="1" shapeId="0" xr:uid="{891FC081-8184-4C15-9596-0177C5EDC9B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9" authorId="1" shapeId="0" xr:uid="{46B944D2-2BB8-4177-863A-C21B38EBDE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19" authorId="1" shapeId="0" xr:uid="{72C2E7C9-3645-4AD2-BA17-DA7B0AF73C6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9" authorId="1" shapeId="0" xr:uid="{46411284-B349-4E81-96E5-8CB1C405F0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9" authorId="1" shapeId="0" xr:uid="{E9F59F82-617E-4D2B-B8A4-04AA5E449F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9" authorId="1" shapeId="0" xr:uid="{260C3986-9FC5-4C2B-A521-41739B5F36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9" authorId="1" shapeId="0" xr:uid="{A76719B5-91D2-4EC3-B585-9AA5F367088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0" authorId="1" shapeId="0" xr:uid="{09401D20-A5AF-43E9-BA06-DE35087048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0" authorId="1" shapeId="0" xr:uid="{FD93B4B3-8E4A-4F4D-819C-6FB36E3F19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0" authorId="1" shapeId="0" xr:uid="{3C6B8E6D-BA06-4105-A547-B48AE6A0EE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0" authorId="1" shapeId="0" xr:uid="{5CF99749-4D42-4AB2-9E57-22DCB4642B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0" authorId="1" shapeId="0" xr:uid="{45CF82A5-008B-4518-8F13-A3B7F4B55E0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0" authorId="1" shapeId="0" xr:uid="{0044F4A9-9C9A-4EEF-9FBD-CD83326C405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0" authorId="1" shapeId="0" xr:uid="{A54659AC-684C-47A6-97C2-AB05D7C9C1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0" authorId="1" shapeId="0" xr:uid="{99D7F848-5708-4B1E-B5C6-6E77582FE0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0" authorId="1" shapeId="0" xr:uid="{AFF16969-ADFA-4597-8542-8C0C12C7A9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0" authorId="1" shapeId="0" xr:uid="{4DD38A43-BEEA-497B-A8C7-F3BE7C9F9E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0" authorId="1" shapeId="0" xr:uid="{44A6ABD9-B854-4E15-90C7-9A76A10FB0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0" authorId="1" shapeId="0" xr:uid="{F7698A26-6071-497D-B7B4-48E0764164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1" authorId="1" shapeId="0" xr:uid="{B4EAB26F-57C4-4C6E-8BF5-70D125DA66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1" authorId="1" shapeId="0" xr:uid="{58799E0C-287F-4A67-8AFC-E66F0EC88A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1" authorId="1" shapeId="0" xr:uid="{43D42D0D-83A1-4626-A7AB-F2E201A50E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1" authorId="1" shapeId="0" xr:uid="{1FAF179A-8E82-494E-A26B-B8C111761F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1" authorId="1" shapeId="0" xr:uid="{FCF80D50-FE66-4F62-ACC3-BEE6E48DC8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1" authorId="1" shapeId="0" xr:uid="{44CEA161-8D28-4E9E-8C53-2C9294A25C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1" authorId="1" shapeId="0" xr:uid="{75C4F86F-B887-4B2F-AEAF-7941164E56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1" authorId="1" shapeId="0" xr:uid="{415B9DEE-CD3E-451D-B316-6DA0F85BA8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1" authorId="1" shapeId="0" xr:uid="{4DCEEE3D-62A4-4187-AE42-E05E2948D4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1" authorId="1" shapeId="0" xr:uid="{2BB1A009-18CA-4A27-B819-8E088BA2680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1" authorId="1" shapeId="0" xr:uid="{16FA3435-92AC-42BB-9821-F4F0165A69A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1" authorId="1" shapeId="0" xr:uid="{404D55E1-78FE-46DF-A94A-EED5483F4CC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2" authorId="1" shapeId="0" xr:uid="{47987BF3-BE88-4F09-9416-323FA5E8C2B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2" authorId="1" shapeId="0" xr:uid="{3F33B57B-EB4C-4632-B6EA-7589417B0E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2" authorId="1" shapeId="0" xr:uid="{8D66C756-5D6D-4771-B2E1-751CBA5379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2" authorId="1" shapeId="0" xr:uid="{FCCBC2B3-0E7F-4152-A369-3FE47B6839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2" authorId="1" shapeId="0" xr:uid="{4E76CDBA-65F7-4AAB-86BF-AC4D84611A7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2" authorId="1" shapeId="0" xr:uid="{937BC9DA-1168-44F8-8B73-8E226DB431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2" authorId="1" shapeId="0" xr:uid="{99195666-D10A-4397-8612-E0836DD647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2" authorId="1" shapeId="0" xr:uid="{D7222348-0DC5-4FE4-9A5F-BDBF5AD22E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2" authorId="1" shapeId="0" xr:uid="{115E745D-2E2F-4C64-BDCD-439A735FBD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2" authorId="1" shapeId="0" xr:uid="{63BB8C65-BD59-4B81-BFE8-FB5F2A1911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2" authorId="1" shapeId="0" xr:uid="{45492E51-63DC-4B5A-916E-AD1A630BB0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2" authorId="1" shapeId="0" xr:uid="{298DC46F-179D-4D23-9D09-E006D894D7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3" authorId="1" shapeId="0" xr:uid="{BD6948D4-6CC9-4435-9191-FC0F47EB0B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3" authorId="1" shapeId="0" xr:uid="{736E4E3C-6F4D-4448-BB67-91A3CE6256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3" authorId="1" shapeId="0" xr:uid="{B2BA45A6-CD43-46EE-A09C-D360BEEA07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3" authorId="1" shapeId="0" xr:uid="{7E7B007C-8900-4950-833E-6F0F70A3C7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3" authorId="1" shapeId="0" xr:uid="{D86E700E-C4F7-4A71-91C1-2DE898BE61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3" authorId="1" shapeId="0" xr:uid="{6BC4552F-FCAB-4710-9B12-52689556B6C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3" authorId="1" shapeId="0" xr:uid="{BB127B2D-E857-43A0-A9D5-9F1CF14168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3" authorId="1" shapeId="0" xr:uid="{2B903C96-A978-4BAD-A2B8-5C543609A9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3" authorId="1" shapeId="0" xr:uid="{F3607AF3-A622-49FA-9159-40E5D16A9B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3" authorId="1" shapeId="0" xr:uid="{09B34C4C-70BE-4021-9395-62763123BD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3" authorId="1" shapeId="0" xr:uid="{01BD5D09-B126-4391-901F-A762A066FE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3" authorId="1" shapeId="0" xr:uid="{807D3010-7127-4F86-BBD6-3F7C638226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4" authorId="1" shapeId="0" xr:uid="{4892EF73-A7D3-44C0-B485-5B7E1BB869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4" authorId="1" shapeId="0" xr:uid="{B24ED846-14D6-46B7-89DB-BED2214716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4" authorId="1" shapeId="0" xr:uid="{F800CE8F-D3B6-415A-9AD5-4D6D01E3DC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4" authorId="1" shapeId="0" xr:uid="{8349123B-2DD5-4F01-B3E1-B0D2A93533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4" authorId="1" shapeId="0" xr:uid="{A975A73A-130C-4BDC-BBDA-F11D71E30B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4" authorId="1" shapeId="0" xr:uid="{FB6A0E90-C7EA-40C2-A519-46346163921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4" authorId="1" shapeId="0" xr:uid="{C02B0F0E-E669-4951-AA26-0F561D93A9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4" authorId="1" shapeId="0" xr:uid="{5291BB54-98E3-44CB-BDD4-31A01E2B0B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4" authorId="1" shapeId="0" xr:uid="{91A7A1FD-4D17-4E46-8C23-B4095923AF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4" authorId="1" shapeId="0" xr:uid="{C85F14D1-DD2B-4966-BF48-A4919C0ED0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4" authorId="1" shapeId="0" xr:uid="{3659935F-7173-46C5-A5D2-AAAA04D8A9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4" authorId="1" shapeId="0" xr:uid="{5AAACDF7-C28A-4FBD-B436-2D2728690C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5" authorId="1" shapeId="0" xr:uid="{F0D03C14-E126-477C-BBB3-03D68FF55B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5" authorId="1" shapeId="0" xr:uid="{C6EA3C9F-37B9-494E-B5F7-763ADA2EF2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5" authorId="1" shapeId="0" xr:uid="{5098EF64-D174-4700-A620-EBC8B4C040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5" authorId="1" shapeId="0" xr:uid="{8AA321FF-1153-43AC-91C0-A7F3CC70B4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5" authorId="1" shapeId="0" xr:uid="{3E398EE8-96E7-47A3-A6C4-7B782303FB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5" authorId="1" shapeId="0" xr:uid="{BDC9DB18-0327-47D3-A0EF-2E47760A7F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5" authorId="1" shapeId="0" xr:uid="{66370FE7-5633-4203-8FB4-306BAF702F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5" authorId="1" shapeId="0" xr:uid="{94EE3CE6-18C0-4D38-A781-2894C05C11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5" authorId="1" shapeId="0" xr:uid="{0F459DBD-8DDE-443E-B2FE-60C3C4CD81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5" authorId="1" shapeId="0" xr:uid="{07E72B5B-F78A-4E99-8095-905F7A2C12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5" authorId="1" shapeId="0" xr:uid="{C31EE7D5-68EE-4AA9-A2E2-F9D8FA017B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5" authorId="1" shapeId="0" xr:uid="{7DAA7A56-8C16-47CD-924D-C5C5092FBA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6" authorId="1" shapeId="0" xr:uid="{5AE4C50D-FD63-4CD9-8068-83FA8D5B13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6" authorId="1" shapeId="0" xr:uid="{4A431D9B-B4FA-4AAE-BA7D-B924080F96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6" authorId="1" shapeId="0" xr:uid="{5640B15A-3034-43D3-869C-30FE8F5CF3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6" authorId="1" shapeId="0" xr:uid="{E5EFF312-EC69-4C0C-AAC1-75073FB0DE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6" authorId="1" shapeId="0" xr:uid="{13B59B4E-A228-452F-B133-51F81F082C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6" authorId="1" shapeId="0" xr:uid="{E88DADCD-B54F-4F42-83B6-A824673F72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6" authorId="1" shapeId="0" xr:uid="{2886A3DC-A382-4DA1-A8D9-60B6914E8C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6" authorId="1" shapeId="0" xr:uid="{14CE4055-2015-4D2F-AC2D-02DFB3452F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6" authorId="1" shapeId="0" xr:uid="{6C7A8B3F-0141-425A-969A-950A6075C06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6" authorId="1" shapeId="0" xr:uid="{4F4BB947-B25D-44AA-9A9C-C36133FBCA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6" authorId="1" shapeId="0" xr:uid="{54FE325A-22F5-4FA4-8AE9-D9830C8724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6" authorId="1" shapeId="0" xr:uid="{93A882A8-C31E-40BC-B7A8-AA13C25D71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7" authorId="1" shapeId="0" xr:uid="{CA572025-4024-4B28-AAFF-2C2FE11A5B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7" authorId="1" shapeId="0" xr:uid="{BCBE2064-94E6-496D-A219-D853988991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7" authorId="1" shapeId="0" xr:uid="{85828E7C-08F7-4018-BEAB-3B713A8932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7" authorId="1" shapeId="0" xr:uid="{44F8D36E-6477-48A2-B200-59AB8458B4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7" authorId="1" shapeId="0" xr:uid="{B1EDCADE-3F3E-4C45-BF96-6F822B61E9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7" authorId="1" shapeId="0" xr:uid="{94FA42BA-5C9F-43FC-9781-86CE43AC65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7" authorId="1" shapeId="0" xr:uid="{4B5C0AE9-BBBF-48B0-9AE5-30EC949D22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7" authorId="1" shapeId="0" xr:uid="{84AA67B7-341B-46C2-9EFF-CF3B4E3054F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7" authorId="1" shapeId="0" xr:uid="{5406B901-31E8-4DE3-A2A6-BBAD25628F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7" authorId="1" shapeId="0" xr:uid="{3D9BAE61-CCEC-450D-B6B4-3155F6CBE6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7" authorId="1" shapeId="0" xr:uid="{988BC521-F152-465D-8270-9F0CE05196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7" authorId="1" shapeId="0" xr:uid="{F248381E-227D-44EB-94F4-37A4ECD651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8" authorId="1" shapeId="0" xr:uid="{305A4229-1409-43C8-9A18-EC3AB9F983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8" authorId="1" shapeId="0" xr:uid="{CCCF477C-9105-4C0B-9DA4-6B548C489B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8" authorId="1" shapeId="0" xr:uid="{341C4802-307C-4B42-94FA-855B2C9938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8" authorId="1" shapeId="0" xr:uid="{12E3BE7A-6F2C-4101-9B09-E94749B4B5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8" authorId="1" shapeId="0" xr:uid="{190E76A0-BA26-4C52-997B-454098380A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8" authorId="1" shapeId="0" xr:uid="{0FD7455B-AD3C-4606-8C74-D78D5C94E7A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8" authorId="1" shapeId="0" xr:uid="{ED7A6C97-977A-4F6C-A997-F28AC2ADE96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8" authorId="1" shapeId="0" xr:uid="{4A0EC5CA-D69B-4C18-900F-EA6912C2DF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8" authorId="1" shapeId="0" xr:uid="{EE6D9084-4919-4173-96A5-D494F54A8C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8" authorId="1" shapeId="0" xr:uid="{379E95C5-8E9D-48E9-AF90-E9D64B070F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8" authorId="1" shapeId="0" xr:uid="{9AE68EF6-7B6A-4F65-A895-1657287090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8" authorId="1" shapeId="0" xr:uid="{77EE472B-764B-48FE-BDA5-7FF88BAB70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9" authorId="1" shapeId="0" xr:uid="{EE1E9DCD-BE0B-40FC-8A43-CB84E35951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9" authorId="1" shapeId="0" xr:uid="{4D2DCBFB-62EB-4DF3-A025-F71583A316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9" authorId="1" shapeId="0" xr:uid="{497A84B3-A37E-4DFF-BBBC-1B65EB2C53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29" authorId="1" shapeId="0" xr:uid="{48C74DA6-B6DC-4EE3-A130-CAF42358DB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29" authorId="1" shapeId="0" xr:uid="{741B2DE7-D4BF-412F-8CFC-8E29B9C018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9" authorId="1" shapeId="0" xr:uid="{98FB8935-8313-438B-984D-AEDBB12381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9" authorId="1" shapeId="0" xr:uid="{5A790E3D-DD81-4F26-B258-5EDD6CD899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29" authorId="1" shapeId="0" xr:uid="{D87F696E-1C68-4A4D-85E0-DF60B0370C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9" authorId="1" shapeId="0" xr:uid="{00B9CB38-D4E3-4E87-89C0-9B2A78D4B8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9" authorId="1" shapeId="0" xr:uid="{9AD1DE05-8352-4F54-8276-9B5B760FAEF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9" authorId="1" shapeId="0" xr:uid="{77744F2A-EDF9-49EF-BCD7-C745A1EA43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9" authorId="1" shapeId="0" xr:uid="{447FF03D-93AB-444D-8F5D-09F0905593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0" authorId="1" shapeId="0" xr:uid="{E2467719-73BB-4B46-8C40-F889ADC9D24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0" authorId="1" shapeId="0" xr:uid="{967E86D7-FB6C-4D01-937C-DBFD0330BF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0" authorId="1" shapeId="0" xr:uid="{1F66497F-6086-42DD-BE7B-7A665B1602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0" authorId="1" shapeId="0" xr:uid="{D7D3FC23-CA0A-4AC0-98D4-2D85BEA08B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0" authorId="1" shapeId="0" xr:uid="{061DEEFC-F179-4598-98B9-191281F83B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0" authorId="1" shapeId="0" xr:uid="{2789B8CA-117B-44D0-941D-1CE98C7143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0" authorId="1" shapeId="0" xr:uid="{7DE536AD-258C-4BB8-BF33-48CAD281D0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0" authorId="1" shapeId="0" xr:uid="{382958B9-044A-4113-9E06-0CF5F428E0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0" authorId="1" shapeId="0" xr:uid="{65321ACF-8348-4200-B1AF-FB5088F1E5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0" authorId="1" shapeId="0" xr:uid="{8826C5F3-EFDF-4E5A-ABA0-BD38AD16392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0" authorId="1" shapeId="0" xr:uid="{F072287E-111E-4F66-8E13-0E46C7ECCB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0" authorId="1" shapeId="0" xr:uid="{89C1E379-1BFC-4B0C-AB3F-509449B3F67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1" authorId="1" shapeId="0" xr:uid="{446C0950-74A9-422B-967E-2AD42280CF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1" authorId="1" shapeId="0" xr:uid="{A6DED9C4-F7B1-4F1B-AF5B-0595D0209C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1" authorId="1" shapeId="0" xr:uid="{D844A266-97DD-434C-9CD0-8FDF1AD5A3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1" authorId="1" shapeId="0" xr:uid="{EB809CE0-5245-4239-8069-C40A1A214E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1" authorId="1" shapeId="0" xr:uid="{76D91418-EB79-43BB-BBDB-4D0ABA78DC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1" authorId="1" shapeId="0" xr:uid="{E886C8DB-FCAF-4BD6-9FF9-4F9D70E353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1" authorId="1" shapeId="0" xr:uid="{F0EA5296-BE68-4799-BD67-86A05965AA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1" authorId="1" shapeId="0" xr:uid="{CA1B665B-D938-4E54-9878-929F72534D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1" authorId="1" shapeId="0" xr:uid="{F2D92076-E2A0-4C8D-BB60-7D67E01484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1" authorId="1" shapeId="0" xr:uid="{0EF1D8D7-A8CF-488F-8D25-F3B06ADCAA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1" authorId="1" shapeId="0" xr:uid="{BEE99866-8CEF-4352-A61E-3195A46AD8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1" authorId="1" shapeId="0" xr:uid="{C51AED67-6215-4710-923C-0D0D73CC57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2" authorId="1" shapeId="0" xr:uid="{C033D9AD-D283-475B-99C2-4C484599C7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2" authorId="1" shapeId="0" xr:uid="{5D152027-1D32-4831-987F-2D4E6B07BEA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2" authorId="1" shapeId="0" xr:uid="{C0ABCB02-1D90-4BA9-80BF-9A207F417B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2" authorId="1" shapeId="0" xr:uid="{8444AB2B-7ED2-4EE4-9491-0453C7676D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2" authorId="1" shapeId="0" xr:uid="{F8D1179B-E63C-4A35-96B8-AC129FAC45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2" authorId="1" shapeId="0" xr:uid="{5D19373F-A887-4B2F-819D-1732BD5CED2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2" authorId="1" shapeId="0" xr:uid="{91E67EC4-7056-4867-8A56-E31D137D46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2" authorId="1" shapeId="0" xr:uid="{C7F2A7D7-0677-46F2-A598-A9CEA63F70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2" authorId="1" shapeId="0" xr:uid="{802442EF-D69D-406E-A2FF-5F419AFB087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2" authorId="1" shapeId="0" xr:uid="{F69E30C5-6DCB-4D25-85A5-F3ABB2C7FE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2" authorId="1" shapeId="0" xr:uid="{22C8FCF0-0115-44E3-BD7A-CC3E3818F3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2" authorId="1" shapeId="0" xr:uid="{E26B2A8A-D343-4068-844F-6E866BBE89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3" authorId="1" shapeId="0" xr:uid="{63A56174-A740-469C-B3B0-6AEA0BDEFE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3" authorId="1" shapeId="0" xr:uid="{6547E4F8-F7F0-4106-9E76-124792BCA6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3" authorId="1" shapeId="0" xr:uid="{1B65847F-977B-49BF-A3A1-D35A262C11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3" authorId="1" shapeId="0" xr:uid="{78097B87-701D-43C9-9A99-E4C7A5D029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3" authorId="1" shapeId="0" xr:uid="{497AA576-0590-43E2-92F4-EA33590142F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3" authorId="1" shapeId="0" xr:uid="{D166EB6E-056D-4135-8939-0A89E3DD22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3" authorId="1" shapeId="0" xr:uid="{E6242D2B-EECF-4448-8B54-4056CBDA230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3" authorId="1" shapeId="0" xr:uid="{086C3523-A7D6-4200-A34F-D123FAEEBE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3" authorId="1" shapeId="0" xr:uid="{717B6FAB-BCA8-48B1-98B9-C16B746960F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3" authorId="1" shapeId="0" xr:uid="{92BCF307-A611-4907-A808-3020BB47B8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3" authorId="1" shapeId="0" xr:uid="{F93AEA84-B8E5-4404-9383-9F45149FEF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3" authorId="1" shapeId="0" xr:uid="{8F87D201-59D6-406F-A380-F129B1DD58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4" authorId="1" shapeId="0" xr:uid="{95D9CD24-EF4F-4713-8B8C-45C9AB2622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4" authorId="1" shapeId="0" xr:uid="{5E76D47E-58A5-4956-80EB-DA5C9BB504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4" authorId="1" shapeId="0" xr:uid="{3869B094-4FA4-47EA-920F-2DB808493E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4" authorId="1" shapeId="0" xr:uid="{A9990E15-23A8-4880-B938-D9EFA0E1A0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4" authorId="1" shapeId="0" xr:uid="{05815BD1-4E85-4102-9F25-BB52DE47F9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4" authorId="1" shapeId="0" xr:uid="{371CE8C2-35B8-41C0-BA43-CD6E0CFFD4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4" authorId="1" shapeId="0" xr:uid="{024B48DF-3D18-46D2-934A-B3C964EC68E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4" authorId="1" shapeId="0" xr:uid="{0FED8CA3-7AAC-4AEC-9FDA-E691724FEA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4" authorId="1" shapeId="0" xr:uid="{BA8ABD0E-9277-4883-9FD1-394FC0A3D7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4" authorId="1" shapeId="0" xr:uid="{F90F810B-8EC3-4AD8-B033-12B9CEC6E3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4" authorId="1" shapeId="0" xr:uid="{FEF8C84F-FC79-45C8-9FA9-A2B8B9E7DA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4" authorId="1" shapeId="0" xr:uid="{7E1730B6-7F86-482A-963C-E11FFCAE77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5" authorId="1" shapeId="0" xr:uid="{15354A0F-990C-4349-A234-E2B8BD71FE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5" authorId="1" shapeId="0" xr:uid="{AEC2A3C6-DC99-4C02-BFDD-333660C6A0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5" authorId="1" shapeId="0" xr:uid="{DC908685-3CAF-4A64-B0E3-73069307C1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5" authorId="1" shapeId="0" xr:uid="{D5634C89-71AF-4BD1-8B33-D9497819F9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5" authorId="1" shapeId="0" xr:uid="{93886062-615E-49F8-8917-33A1C005D6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5" authorId="1" shapeId="0" xr:uid="{58FCC053-1626-4714-AFE9-A29A3B1A5E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5" authorId="1" shapeId="0" xr:uid="{56EEB000-DB31-4383-9B83-BCEE486979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5" authorId="1" shapeId="0" xr:uid="{26B00914-52F8-43F5-AAC6-7B5DA3E620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5" authorId="1" shapeId="0" xr:uid="{8DF4D9A6-782D-411F-8C2B-4AF6C86248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5" authorId="1" shapeId="0" xr:uid="{59C89BAF-8685-467C-8AE2-A76D69AC5F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5" authorId="1" shapeId="0" xr:uid="{688F6269-5D9C-4BB4-96D3-C3C20AD487C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5" authorId="1" shapeId="0" xr:uid="{D7465A0A-ED82-480C-BE6B-D748295A56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6" authorId="1" shapeId="0" xr:uid="{6C36DA4B-FC1F-4B16-A20E-3059BA7288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6" authorId="1" shapeId="0" xr:uid="{5BCF7D7E-7D19-40AC-A25F-F831AE4F95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6" authorId="1" shapeId="0" xr:uid="{A6C2694F-AE9E-4110-ADE7-3773D15CCC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6" authorId="1" shapeId="0" xr:uid="{250E01A4-955D-4519-9B1B-5DBFEAF1D6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6" authorId="1" shapeId="0" xr:uid="{376C11D0-21FB-45DD-B0F5-B7D0860D4D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6" authorId="1" shapeId="0" xr:uid="{E39BC751-053C-423F-85FF-24DBC099D4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6" authorId="1" shapeId="0" xr:uid="{0FE01794-4FDB-44D3-BF70-4BBA370AE9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6" authorId="1" shapeId="0" xr:uid="{52DE6709-62AE-4696-BFE4-FA3F51CC890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6" authorId="1" shapeId="0" xr:uid="{C1AAA109-F06E-4D7B-8B59-B8CC7E6F1C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6" authorId="1" shapeId="0" xr:uid="{907035B2-E0E1-446F-9437-9150F43BF1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6" authorId="1" shapeId="0" xr:uid="{F014C3E1-8EA3-4469-AC9C-13A4703B24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6" authorId="1" shapeId="0" xr:uid="{A6D7FA74-E684-4FCE-944F-B4129921A9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7" authorId="1" shapeId="0" xr:uid="{B3913921-E2F5-43AD-B54A-5E58152B3E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7" authorId="1" shapeId="0" xr:uid="{4246A487-0BAA-4C53-BB5C-D39CFE9F81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7" authorId="1" shapeId="0" xr:uid="{1737D583-663F-4DFE-B383-89118CAFA0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na správný účet</t>
        </r>
      </text>
    </comment>
    <comment ref="L37" authorId="1" shapeId="0" xr:uid="{4EBF67FD-7150-45D7-89D7-5449D4276F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faktura zaúčtována do správného období</t>
        </r>
      </text>
    </comment>
    <comment ref="M37" authorId="1" shapeId="0" xr:uid="{E3CFA0AB-8551-4EDA-AEEF-3E7ED1DC09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7" authorId="1" shapeId="0" xr:uid="{02EF91C6-FF0E-4E55-A55E-12AD8269E9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7" authorId="1" shapeId="0" xr:uid="{FB5D91E9-ADA0-409F-B78F-2C51E94390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naskladnění (MD 112/D 111) bylo zaúčtováno na správný účet + se správným datem</t>
        </r>
      </text>
    </comment>
    <comment ref="P37" authorId="1" shapeId="0" xr:uid="{8B08A396-345F-41DC-ABEF-983B91C489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7" authorId="1" shapeId="0" xr:uid="{B97A1221-A0FD-4E05-A0B2-8DBD612AFC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7" authorId="1" shapeId="0" xr:uid="{A2721AE2-1405-4C61-AAEE-D8812053EA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7" authorId="1" shapeId="0" xr:uid="{A261C4AC-B419-476A-A0C4-EDDFE7F204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7" authorId="1" shapeId="0" xr:uid="{CDE0F6AD-4B1F-4412-991E-C021B29652B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  <author>kkurova</author>
  </authors>
  <commentList>
    <comment ref="A1" authorId="0" shapeId="0" xr:uid="{1B45C74B-43F8-4560-965B-6F4D617B69D0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DA121466-AAFC-446D-A03E-5A8472D038EE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I7" authorId="1" shapeId="0" xr:uid="{EBFCC003-E7B2-487B-9961-9287B1AFBF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" authorId="1" shapeId="0" xr:uid="{98E54CC8-F30A-49FE-B27F-DCFD2DEAC9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" authorId="1" shapeId="0" xr:uid="{4542EE7A-9925-43ED-A321-C4FB799A06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7" authorId="1" shapeId="0" xr:uid="{6A7DC751-9D62-4375-A2D2-752FA1A92F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7" authorId="1" shapeId="0" xr:uid="{C6540814-9C49-462B-981D-076262BB18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7" authorId="1" shapeId="0" xr:uid="{58925E3F-9862-4A1C-9FB1-B28B17821F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" authorId="1" shapeId="0" xr:uid="{210D1FE4-C14B-4371-B610-112D32571E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" authorId="1" shapeId="0" xr:uid="{6670C8A3-12C1-487E-BA01-3BA516BF27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" authorId="1" shapeId="0" xr:uid="{FA6A00C7-B71E-4EEE-B13B-0B90DB689F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" authorId="1" shapeId="0" xr:uid="{A3E90777-B392-44AE-83FB-AF8EAC9E93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7" authorId="1" shapeId="0" xr:uid="{97110E7D-C858-4C21-A44B-BF14F0D9E7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7" authorId="1" shapeId="0" xr:uid="{7EED5C1E-A375-408F-8AFD-E0F6EF4C52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" authorId="1" shapeId="0" xr:uid="{D63C841E-834A-4164-B603-62878438962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" authorId="1" shapeId="0" xr:uid="{23D2F4A4-6F4F-45CF-959E-00613B47F2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" authorId="1" shapeId="0" xr:uid="{FB99BCC3-1086-410D-9177-2AA2D26401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8" authorId="1" shapeId="0" xr:uid="{096C75CE-C57A-49E6-936D-69AE2AF0DF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8" authorId="1" shapeId="0" xr:uid="{7B296FDF-3EA5-46EA-AEFE-7ECF20095A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8" authorId="1" shapeId="0" xr:uid="{DFFCA55D-BE31-457C-A8E3-3E8B26869B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" authorId="1" shapeId="0" xr:uid="{E952806B-8E94-468D-8FD5-57B843BC99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" authorId="1" shapeId="0" xr:uid="{88E47FB8-A34C-4F87-B043-DB160E9359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" authorId="1" shapeId="0" xr:uid="{88441317-85A9-463E-BEDD-846E3EC9BE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" authorId="1" shapeId="0" xr:uid="{FD9ACF5D-79A6-4B02-8EE4-E941E0114D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8" authorId="1" shapeId="0" xr:uid="{14678ED7-AF61-4E22-914C-9DA1F5E72D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8" authorId="1" shapeId="0" xr:uid="{AC9EDB6C-A715-4EF3-A1BD-373FD2EE7B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9" authorId="1" shapeId="0" xr:uid="{04C6F3E4-EECD-4D30-9058-CA7D0BF2335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9" authorId="1" shapeId="0" xr:uid="{6CBDF158-6C47-4740-9190-63D49478E4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9" authorId="1" shapeId="0" xr:uid="{DA974BC4-3004-4BBC-BB14-4938562114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9" authorId="1" shapeId="0" xr:uid="{BB216884-DE6D-4077-A3F5-C8ECE4DEF9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9" authorId="1" shapeId="0" xr:uid="{7E286AE3-DF0C-4154-825D-B9346142D12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9" authorId="1" shapeId="0" xr:uid="{5B9789F4-3F1E-4515-9629-43D70DF7D3B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9" authorId="1" shapeId="0" xr:uid="{ED1B4CCB-9D96-4F74-98F0-0F92DE2D78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9" authorId="1" shapeId="0" xr:uid="{5959702D-57E7-450D-B340-B77341A7D1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9" authorId="1" shapeId="0" xr:uid="{E65006CA-5750-4F0E-BECB-1143998834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9" authorId="1" shapeId="0" xr:uid="{7FD1C62B-E63E-4CFE-81FA-2E5C55027E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9" authorId="1" shapeId="0" xr:uid="{0D970F51-B721-4E70-9612-A43A7D7469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9" authorId="1" shapeId="0" xr:uid="{B4650398-AA3F-4051-BC6C-11C562BCCE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0" authorId="1" shapeId="0" xr:uid="{9DD67D47-1108-4C3C-A869-BA29D19CFC0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0" authorId="1" shapeId="0" xr:uid="{D02E700C-FED3-4E2F-8C30-91ED957DC2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0" authorId="1" shapeId="0" xr:uid="{BBBA06CA-96AC-43A4-B7D6-6FD9F5D8A4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0" authorId="1" shapeId="0" xr:uid="{D7B51606-5010-4C87-84A2-C4BEA84A05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0" authorId="1" shapeId="0" xr:uid="{B6158D02-9005-4EF1-8CFB-168E7B4FED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0" authorId="1" shapeId="0" xr:uid="{8512776B-F8F3-411C-85C5-F39CFA46FD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0" authorId="1" shapeId="0" xr:uid="{330FBCAA-1576-411C-B307-73B632E8BC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0" authorId="1" shapeId="0" xr:uid="{A1F8ADC8-2C41-483A-AF21-FB0370E724A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0" authorId="1" shapeId="0" xr:uid="{6F13F882-B02D-4F31-A6FD-F8A7DF5EF5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0" authorId="1" shapeId="0" xr:uid="{E9067185-EC84-4562-8808-BF8BF03AD7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0" authorId="1" shapeId="0" xr:uid="{01DF6404-B058-4717-9D3C-9104A7E479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0" authorId="1" shapeId="0" xr:uid="{39ABCA0E-24BC-4673-88D1-7CB7B3F1E2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1" authorId="1" shapeId="0" xr:uid="{85388C9C-02F5-4DC6-A0CE-1D1F806FE66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1" authorId="1" shapeId="0" xr:uid="{677A6369-9C4D-4987-BFEA-72F213FDAAC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1" authorId="1" shapeId="0" xr:uid="{D636180E-96E4-4697-B91B-85E6F8E19B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1" authorId="1" shapeId="0" xr:uid="{CA71DB67-5268-4D1F-A319-803B844B85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1" authorId="1" shapeId="0" xr:uid="{5137CC01-468A-444E-A0DD-47F68178E3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1" authorId="1" shapeId="0" xr:uid="{B8A5AD74-E31A-47C5-9085-F78BFF76A2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1" authorId="1" shapeId="0" xr:uid="{133B1EA8-46FD-4D7B-98CA-024D2F6EA2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1" authorId="1" shapeId="0" xr:uid="{26F86207-FF53-4A88-AF5E-19931FE79D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1" authorId="1" shapeId="0" xr:uid="{E91D501E-A2A5-4008-9324-2ED2BCE5E1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1" authorId="1" shapeId="0" xr:uid="{79E79830-A004-4836-A48C-13D05C1609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1" authorId="1" shapeId="0" xr:uid="{BD8143BB-0349-4D5C-BDA5-6C64C5292C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1" authorId="1" shapeId="0" xr:uid="{07AC6C8C-7DBA-469D-8D7E-B1BE5C4A04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2" authorId="1" shapeId="0" xr:uid="{5FDB2072-20AA-46F6-BD07-CF1835B097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2" authorId="1" shapeId="0" xr:uid="{008C7970-C176-4398-A9D8-24B180CF1A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2" authorId="1" shapeId="0" xr:uid="{9504C335-AB6B-4229-BCDE-F8FFE16FC2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2" authorId="1" shapeId="0" xr:uid="{7B8852EC-7391-49DD-8BB4-D092CF81B3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2" authorId="1" shapeId="0" xr:uid="{47E183C1-C41B-49DB-8BA9-574348E54A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2" authorId="1" shapeId="0" xr:uid="{8A24EF94-BA18-4536-A53A-AD5761421C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2" authorId="1" shapeId="0" xr:uid="{E2C59D4E-CD76-4D0B-9378-8E8BC4F0F7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2" authorId="1" shapeId="0" xr:uid="{FEF34321-F242-47C2-8DCB-C41837821E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2" authorId="1" shapeId="0" xr:uid="{5B8860CB-472F-4E0B-B8CD-93B098871F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2" authorId="1" shapeId="0" xr:uid="{A1CF80F3-A2C1-45BB-AE70-E7D606E0D2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2" authorId="1" shapeId="0" xr:uid="{673A1F45-1DF2-467A-8C53-2052B8511A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2" authorId="1" shapeId="0" xr:uid="{018838CC-7D91-44ED-BE81-09829B7262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3" authorId="1" shapeId="0" xr:uid="{632CAAF4-3ACC-461E-AC1A-5C47BB0FE8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3" authorId="1" shapeId="0" xr:uid="{51111566-868C-4530-8CA6-3E38E7FEA8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3" authorId="1" shapeId="0" xr:uid="{0C8431D1-7C1E-42BF-8065-EF461B00E55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3" authorId="1" shapeId="0" xr:uid="{967A6EDA-A395-457F-9E4A-565584BFA5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3" authorId="1" shapeId="0" xr:uid="{C2C5F643-86C8-46AB-B6CA-3B64B4D667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3" authorId="1" shapeId="0" xr:uid="{CF2DC5D0-CCF5-417A-AC54-9BDD1A5D45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3" authorId="1" shapeId="0" xr:uid="{4D27FBB3-9BD2-42B7-A0BB-802B54AA11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3" authorId="1" shapeId="0" xr:uid="{8B89B2B7-0BB2-45FE-8D62-FD3EDD06166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3" authorId="1" shapeId="0" xr:uid="{81F6FFF4-C88A-4E85-8A75-321AE5164A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3" authorId="1" shapeId="0" xr:uid="{BB30DF4C-BD7B-4239-9147-1F4983CDBC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3" authorId="1" shapeId="0" xr:uid="{0F48040C-9EC1-4DDE-86D9-525901C6426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3" authorId="1" shapeId="0" xr:uid="{97D17770-F39D-4706-B2CF-3E6E68EAF0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4" authorId="1" shapeId="0" xr:uid="{1725E2D7-AD40-4D80-8E7C-3590771158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4" authorId="1" shapeId="0" xr:uid="{52B4657A-ED76-4336-B293-104D9A179A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4" authorId="1" shapeId="0" xr:uid="{E60D28DE-A219-4F68-BCB3-BE01FDE9E6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4" authorId="1" shapeId="0" xr:uid="{A711BE3D-2B2B-4306-9AB1-BCCCD12B21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4" authorId="1" shapeId="0" xr:uid="{5BD7EA57-FB52-4CB8-838E-011F3E8764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4" authorId="1" shapeId="0" xr:uid="{759CD70A-BA4D-4336-A558-443591835F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4" authorId="1" shapeId="0" xr:uid="{FE9DA555-0515-46DE-9020-AEE981E6F1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4" authorId="1" shapeId="0" xr:uid="{64CA5620-62A5-44F1-8E66-D2B5E836F2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4" authorId="1" shapeId="0" xr:uid="{B2A18321-0E21-4BAF-8BFB-50D9EC463C3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4" authorId="1" shapeId="0" xr:uid="{167A5E34-7C48-4DB9-AB40-6C2DD3EED90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4" authorId="1" shapeId="0" xr:uid="{7899787C-28AB-4616-9039-7F85F8A61C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4" authorId="1" shapeId="0" xr:uid="{B61997D3-9056-46E6-9F32-F90BC103EF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5" authorId="1" shapeId="0" xr:uid="{F6DBCC0F-CD53-44A1-BAB1-624FDE1B3D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5" authorId="1" shapeId="0" xr:uid="{823194D5-426F-4346-956C-1B2B10BEC3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5" authorId="1" shapeId="0" xr:uid="{2BAAEEB9-6C34-41E5-A4E7-D6B26D2938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5" authorId="1" shapeId="0" xr:uid="{BC617112-0FD0-4D69-B1EC-EDDDB6F5AA2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5" authorId="1" shapeId="0" xr:uid="{263C93BB-8266-416F-85D0-A84A365B91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5" authorId="1" shapeId="0" xr:uid="{64B0CDF9-BD32-46A7-B84E-B578178039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5" authorId="1" shapeId="0" xr:uid="{8845023A-789B-4F09-A148-02C2CE6A34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5" authorId="1" shapeId="0" xr:uid="{2097A8A9-A0BB-4A65-A9C4-82CFB5CF27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5" authorId="1" shapeId="0" xr:uid="{4F5E3FCE-2E82-49DC-A0E8-EEDCD8C6B1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5" authorId="1" shapeId="0" xr:uid="{26A01FBD-B367-4884-8B7D-077E39593A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5" authorId="1" shapeId="0" xr:uid="{FED410AE-F81C-42F1-94DC-C9BF2A51E3F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5" authorId="1" shapeId="0" xr:uid="{0D080616-D975-4271-B6B6-B27932DF16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6" authorId="1" shapeId="0" xr:uid="{2CE44A44-C422-44DE-9198-D4DBD92736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6" authorId="1" shapeId="0" xr:uid="{73AD578E-A140-40AA-8465-CDC87F4AA8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6" authorId="1" shapeId="0" xr:uid="{0E8F337E-77AA-4911-BCE2-A867E8DBA4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6" authorId="1" shapeId="0" xr:uid="{ECE16818-F7D9-440E-8340-A5B0FE3A6B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6" authorId="1" shapeId="0" xr:uid="{5B77BA66-71E3-4D31-947F-A79D34C4CF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6" authorId="1" shapeId="0" xr:uid="{00107692-2B5E-405C-BF7E-B653F3CC36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6" authorId="1" shapeId="0" xr:uid="{BBFF137E-B8FB-4A32-956F-2BACAAC47C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6" authorId="1" shapeId="0" xr:uid="{DCEDBA2B-56C2-4905-8DD0-61D2B807F5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6" authorId="1" shapeId="0" xr:uid="{BEF43B14-DFFC-4436-986A-5A15B0F1CA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6" authorId="1" shapeId="0" xr:uid="{D154E6C3-6D0A-4372-9886-99525A35AF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6" authorId="1" shapeId="0" xr:uid="{512E2378-AEB1-4C59-8433-20C3812E25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6" authorId="1" shapeId="0" xr:uid="{B7163A02-8F48-4A87-942E-26F8F873B2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7" authorId="1" shapeId="0" xr:uid="{45838212-3ABB-4856-958C-AF86B32178C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7" authorId="1" shapeId="0" xr:uid="{96CECFFD-8D48-4E6C-BCB1-D8B9C85926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7" authorId="1" shapeId="0" xr:uid="{AF254854-7CCB-4983-A798-DACA90EBDA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7" authorId="1" shapeId="0" xr:uid="{F1BA7A85-30FA-4A05-B986-1BB811399AF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7" authorId="1" shapeId="0" xr:uid="{7EF21B29-E254-4032-B600-AEC19D5F6A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7" authorId="1" shapeId="0" xr:uid="{509337A7-A5E4-4244-A9B8-1669717F59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7" authorId="1" shapeId="0" xr:uid="{17F76389-E38F-43F5-A665-9C68F8A0F1B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7" authorId="1" shapeId="0" xr:uid="{6CC268CF-A96A-4419-A0B7-A6CA565520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7" authorId="1" shapeId="0" xr:uid="{0DD71E55-F89A-4EA9-84B2-72D85790D3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7" authorId="1" shapeId="0" xr:uid="{4F1AE606-19CA-4FA4-ADC8-0FFDA94B03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7" authorId="1" shapeId="0" xr:uid="{EAA779C0-1309-4CBD-8911-6E13EC1678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7" authorId="1" shapeId="0" xr:uid="{83E17D64-E730-4801-95E6-1B4EF85A081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8" authorId="1" shapeId="0" xr:uid="{89BB140D-10FE-49A5-81B7-F477B130C2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8" authorId="1" shapeId="0" xr:uid="{6D334C7F-2B71-45D8-8E44-F67AFBD1902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8" authorId="1" shapeId="0" xr:uid="{95BFDA28-9F01-4C08-8535-0035F4DB9D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8" authorId="1" shapeId="0" xr:uid="{F61D9AF7-BDC2-4DEF-B1E3-22CEEF00F3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8" authorId="1" shapeId="0" xr:uid="{196163C3-4D1E-4A99-A290-614BC5A4CD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8" authorId="1" shapeId="0" xr:uid="{BBD97FA7-D040-49B0-AE23-F8859FE8F4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8" authorId="1" shapeId="0" xr:uid="{9601D402-7780-4C0C-8462-A772380FE9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8" authorId="1" shapeId="0" xr:uid="{D9AFF966-AD5B-46C3-B20C-B609595A981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8" authorId="1" shapeId="0" xr:uid="{9DEB2460-E0C1-4A09-AB85-2BA64CC663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8" authorId="1" shapeId="0" xr:uid="{973216B9-0171-4F89-813E-9B1A5B23E9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8" authorId="1" shapeId="0" xr:uid="{F9986C45-1CD2-490C-8046-C42137D2B0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8" authorId="1" shapeId="0" xr:uid="{C5BC6787-FFE6-461E-BF4B-1BA0B17389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9" authorId="1" shapeId="0" xr:uid="{2BD0BAF8-5DB6-46E7-9EC2-54F807478A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9" authorId="1" shapeId="0" xr:uid="{D77A93D7-E434-47BC-B03D-4B2DDF79746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9" authorId="1" shapeId="0" xr:uid="{858CF344-1F07-4393-8CD9-9DAE99DD0F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9" authorId="1" shapeId="0" xr:uid="{9D6EF76F-0420-4C62-8DF2-58FA2CC3A2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9" authorId="1" shapeId="0" xr:uid="{53EC9BF9-C6CB-4ECD-8BB2-AEE3F7E7FF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9" authorId="1" shapeId="0" xr:uid="{4BF98950-AFD5-49C1-B35B-81394D6A4F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9" authorId="1" shapeId="0" xr:uid="{A22D980B-A3E3-42E1-9D06-6865FADB15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9" authorId="1" shapeId="0" xr:uid="{250132C8-0574-47F5-82CB-B654D41A1E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9" authorId="1" shapeId="0" xr:uid="{BB8D8DF6-B8AB-4E01-8BDB-0DF8D5E69C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9" authorId="1" shapeId="0" xr:uid="{98966A3C-56B4-4CEB-9E2B-1F69E046B40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9" authorId="1" shapeId="0" xr:uid="{BA564841-781B-40AC-8CD4-7D4AF7DBAC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9" authorId="1" shapeId="0" xr:uid="{88CD2C02-DFE5-40B6-B455-D9BC028058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0" authorId="1" shapeId="0" xr:uid="{6B2EDA3D-22AD-4BC4-AD8D-0EFB09BA93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0" authorId="1" shapeId="0" xr:uid="{EA5F4A64-2A02-4820-A285-550AF457BA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0" authorId="1" shapeId="0" xr:uid="{D1A94A70-71EE-4F0E-9653-A8A8CB1114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0" authorId="1" shapeId="0" xr:uid="{154B446F-1C01-4394-A591-E16BFC72C5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0" authorId="1" shapeId="0" xr:uid="{7B509F11-97E1-4BBD-86E1-53E13F867F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0" authorId="1" shapeId="0" xr:uid="{3CB26E1B-7921-4EFE-9007-37F166459DF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0" authorId="1" shapeId="0" xr:uid="{29069A19-7108-4C49-AE43-2A2BBA26B9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0" authorId="1" shapeId="0" xr:uid="{43232E0E-43F8-4FDF-B601-E73904DDF3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0" authorId="1" shapeId="0" xr:uid="{DB55332F-1DB3-4298-991C-176751E650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0" authorId="1" shapeId="0" xr:uid="{5361D1E4-B3DB-420F-8815-88E3CDDA73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0" authorId="1" shapeId="0" xr:uid="{060917AD-600E-4B8A-B049-36F941DEE9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0" authorId="1" shapeId="0" xr:uid="{F22F0CFB-1224-4E7A-BEB5-6EB99F46E8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1" authorId="1" shapeId="0" xr:uid="{F4932B01-7C7C-4C31-BD2D-3C81FE9A0A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1" authorId="1" shapeId="0" xr:uid="{EFB51E8B-4E7C-44A2-813D-8191EC7BF9F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1" authorId="1" shapeId="0" xr:uid="{A2D6CD17-2E5B-4ACD-A87D-6702339308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1" authorId="1" shapeId="0" xr:uid="{744EFB30-8465-486E-9FDC-0D070CE168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1" authorId="1" shapeId="0" xr:uid="{D03ECF48-2212-4194-AA84-FA90E6AD88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1" authorId="1" shapeId="0" xr:uid="{89F04AF1-71A0-4A74-96A9-F35980C139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1" authorId="1" shapeId="0" xr:uid="{A414B655-4C2E-4D92-96DB-DEC1074A75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1" authorId="1" shapeId="0" xr:uid="{E767CEA7-4CD3-455E-96B5-945B91E104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1" authorId="1" shapeId="0" xr:uid="{4276F29F-779F-4A4C-A6CD-48AAEB9125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1" authorId="1" shapeId="0" xr:uid="{C4EA13A8-B370-4151-9C60-D424D24927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1" authorId="1" shapeId="0" xr:uid="{CA4C5AEE-B47E-41DD-8233-C732B8FC63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1" authorId="1" shapeId="0" xr:uid="{6E623A1F-8662-4628-B158-5F5BCE7223B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2" authorId="1" shapeId="0" xr:uid="{E3D18070-4ADD-4A18-849C-9FCE95B09DB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2" authorId="1" shapeId="0" xr:uid="{49CDEE6E-DB4E-4AE1-93EC-BB24AF867B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2" authorId="1" shapeId="0" xr:uid="{D8F3BB22-C4A7-4041-BC0B-1687E47A9E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2" authorId="1" shapeId="0" xr:uid="{7DEDE0A2-C77B-4522-9C60-A703C99471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2" authorId="1" shapeId="0" xr:uid="{5C4537EE-E781-478E-A776-BEA3E7D464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2" authorId="1" shapeId="0" xr:uid="{FC489A0F-784F-49C3-9830-35DD486760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2" authorId="1" shapeId="0" xr:uid="{EDBF5823-CEA0-4399-8FF5-C2FC528278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2" authorId="1" shapeId="0" xr:uid="{59A99F24-155C-4F5C-B273-65C20FAC2A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2" authorId="1" shapeId="0" xr:uid="{08F5FB93-4D1C-460A-918D-8E0C04E555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2" authorId="1" shapeId="0" xr:uid="{CE3B14BA-05E7-47C2-A2BE-434E5263CAB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2" authorId="1" shapeId="0" xr:uid="{6CEFEEFC-E305-4451-9675-95EA9E0C81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2" authorId="1" shapeId="0" xr:uid="{27C9E31D-311B-4B1F-A241-FAD3408656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3" authorId="1" shapeId="0" xr:uid="{98AFDC97-4834-41FC-B4FC-36281A4DCD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3" authorId="1" shapeId="0" xr:uid="{BADC33D5-E889-4A5E-9B75-94D8F49A47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3" authorId="1" shapeId="0" xr:uid="{4C214428-208C-4617-AA80-BDC36EA7A32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3" authorId="1" shapeId="0" xr:uid="{10FB9CF6-200E-4432-ADE4-867CC01DDB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3" authorId="1" shapeId="0" xr:uid="{C915F560-FF91-44F1-8116-B1CD4314C1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3" authorId="1" shapeId="0" xr:uid="{5AA05071-3270-40C2-AEA4-85B1EA70DE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3" authorId="1" shapeId="0" xr:uid="{3D7FF05D-B903-4A9A-A512-20272F7677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3" authorId="1" shapeId="0" xr:uid="{BA4B3CB8-EA0D-42BB-97FA-072C52A020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3" authorId="1" shapeId="0" xr:uid="{9BB514CB-D972-4C41-9263-E42209A649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3" authorId="1" shapeId="0" xr:uid="{A105F8AE-689F-4AC5-B4E9-3DE138D025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3" authorId="1" shapeId="0" xr:uid="{3C949DC3-A889-4304-BFFA-0CBCB00A24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3" authorId="1" shapeId="0" xr:uid="{000762EF-A5FD-47F2-B971-F542F21E36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4" authorId="1" shapeId="0" xr:uid="{34BDD52B-1C80-47DF-BDC0-734A4D3EC8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4" authorId="1" shapeId="0" xr:uid="{4AEA4C58-9B84-4DCD-87FE-22C4DBCCA7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4" authorId="1" shapeId="0" xr:uid="{5FC9E73C-D3F5-43CB-8F1E-E03B775291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4" authorId="1" shapeId="0" xr:uid="{EC33869E-35A7-42E9-8D50-EE00CC380D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4" authorId="1" shapeId="0" xr:uid="{53CE28B6-8745-4E1E-AA8C-E2DD747EEA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4" authorId="1" shapeId="0" xr:uid="{A0A3A107-DC17-448D-9EC1-1E19CEDCB3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4" authorId="1" shapeId="0" xr:uid="{ED4EB329-AAE5-4D20-940C-BDAD9F7485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4" authorId="1" shapeId="0" xr:uid="{14BB0DD0-5769-4759-A896-63AE5E9578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4" authorId="1" shapeId="0" xr:uid="{B9BC2941-1D15-4FEE-B0D3-202F73BCDD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4" authorId="1" shapeId="0" xr:uid="{70E475C9-C862-4E47-8BC8-D8E0E14351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4" authorId="1" shapeId="0" xr:uid="{9B7EDB14-25AF-401B-98FC-F90ECCB0B8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4" authorId="1" shapeId="0" xr:uid="{FEB41675-DE90-4DA9-A4AC-75C2A15DB32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5" authorId="1" shapeId="0" xr:uid="{A333CC90-271E-4D67-B6E4-931EA12483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5" authorId="1" shapeId="0" xr:uid="{0D8699CD-FABE-4CF8-881E-436FDA80A2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5" authorId="1" shapeId="0" xr:uid="{3FE7717B-1E5B-4FE4-9D23-2FD81E2155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5" authorId="1" shapeId="0" xr:uid="{4CB8087A-AF98-4209-A728-92D4F5891C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5" authorId="1" shapeId="0" xr:uid="{C9FC14C5-2DD7-4FF1-9289-5BF8D121C4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5" authorId="1" shapeId="0" xr:uid="{70522177-A910-49A2-A4A1-C3F2849ACF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5" authorId="1" shapeId="0" xr:uid="{0B0E8953-BA7B-4BA2-94F6-A93194A072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5" authorId="1" shapeId="0" xr:uid="{AB55EEA6-4F15-4F34-AB5A-703650BFC1C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5" authorId="1" shapeId="0" xr:uid="{73899920-8B3E-49F2-B459-2222EC50907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5" authorId="1" shapeId="0" xr:uid="{D4216F90-505E-459D-A35F-1DB3AE8917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5" authorId="1" shapeId="0" xr:uid="{5BB06F47-E293-4C9B-BEFB-8718631D63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5" authorId="1" shapeId="0" xr:uid="{9AD0EB47-7261-434D-AD4F-160430F985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6" authorId="1" shapeId="0" xr:uid="{88A2D166-3C35-4B89-91C6-277F899AAB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6" authorId="1" shapeId="0" xr:uid="{52D7EFFC-BAA5-4293-9D6D-E58513B765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6" authorId="1" shapeId="0" xr:uid="{0EBC9910-13DD-454C-AC4E-AA656B92A1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6" authorId="1" shapeId="0" xr:uid="{7842EE63-DD4C-452C-9F45-BB2320E481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6" authorId="1" shapeId="0" xr:uid="{90DC5C0B-0B02-4E7F-A99A-48FBB6DCC0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6" authorId="1" shapeId="0" xr:uid="{4CC5DA06-C0FD-4D8D-80B0-214B8D55A9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6" authorId="1" shapeId="0" xr:uid="{ABA1E4E3-D06D-418E-9E71-81BD743A9E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6" authorId="1" shapeId="0" xr:uid="{E7D918E1-5712-4D0B-814F-791B677A71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6" authorId="1" shapeId="0" xr:uid="{5DBE1B9B-2277-427F-A17B-5FAD2E1317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6" authorId="1" shapeId="0" xr:uid="{418334FC-5118-431E-A4FE-962FA8B0B7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6" authorId="1" shapeId="0" xr:uid="{8F9062D0-3FC1-4421-BCFB-4FA165E59E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6" authorId="1" shapeId="0" xr:uid="{AFA0EEEF-E9FC-45CB-B0C9-45F1281948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7" authorId="1" shapeId="0" xr:uid="{39477C0A-4E34-4406-8952-BB3ECF125F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7" authorId="1" shapeId="0" xr:uid="{FF7408FF-B3A9-4ABA-B938-BEF6F5DC4B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7" authorId="1" shapeId="0" xr:uid="{CD32EC1E-D555-4A37-B1B7-E939A199013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7" authorId="1" shapeId="0" xr:uid="{676D9E5D-993F-4BAF-98F2-F7DCEAA41D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7" authorId="1" shapeId="0" xr:uid="{666103E2-D05C-4F04-B291-6239F7B4B1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7" authorId="1" shapeId="0" xr:uid="{FC8ED12A-5859-43DA-9FA4-4A2BC1C31F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7" authorId="1" shapeId="0" xr:uid="{120C4CFE-9AD9-44C0-AF87-AC040A51CCB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7" authorId="1" shapeId="0" xr:uid="{9573BF4C-D231-46A6-8A52-136BE6D7BC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7" authorId="1" shapeId="0" xr:uid="{7E9BC6B5-E38A-42A5-A89C-349CC13D31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7" authorId="1" shapeId="0" xr:uid="{C2E5E292-258F-49B4-A4D4-3231AE9621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7" authorId="1" shapeId="0" xr:uid="{599EBDD9-1CED-469A-971E-9AE73FE8E7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7" authorId="1" shapeId="0" xr:uid="{3BAD8239-435E-48E6-A134-4B97AF5AC2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8" authorId="1" shapeId="0" xr:uid="{46A532C0-9558-410F-B8CA-9361AEB9CA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8" authorId="1" shapeId="0" xr:uid="{89F842E6-03FA-454B-A245-4BA03301C8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8" authorId="1" shapeId="0" xr:uid="{AC78C5C6-8006-43C4-954D-2F0247013A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8" authorId="1" shapeId="0" xr:uid="{3424FFD7-A536-4F15-A0E9-80951F56C1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8" authorId="1" shapeId="0" xr:uid="{A4A7F2A7-BE82-473F-B72A-26CE0B8CE20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8" authorId="1" shapeId="0" xr:uid="{D5E0F4E8-9D13-4CCB-8E3E-DC08B73557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8" authorId="1" shapeId="0" xr:uid="{E58681C4-6967-4C10-AB4F-C4F1688844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8" authorId="1" shapeId="0" xr:uid="{0BA36338-CFE3-4500-90FE-9FB8544426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8" authorId="1" shapeId="0" xr:uid="{4D8F606D-8150-4D49-8CD8-D172AB71205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8" authorId="1" shapeId="0" xr:uid="{DAD57F47-B311-4A4F-8D58-DD6484B44C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8" authorId="1" shapeId="0" xr:uid="{9C1F4A1B-4831-4B37-8D67-0D666B012D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28" authorId="1" shapeId="0" xr:uid="{606C18B0-98E4-43EA-A128-3767697708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2" authorId="1" shapeId="0" xr:uid="{7A583391-71F9-4DD2-A71E-F9FB38CF2E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2" authorId="1" shapeId="0" xr:uid="{EA7F29C0-6292-4D0B-80B5-F4153990A08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2" authorId="1" shapeId="0" xr:uid="{FC244532-9CA9-44C0-A30A-D27C5545F2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2" authorId="1" shapeId="0" xr:uid="{40657F8B-244B-4934-BF9D-3C94760DA5B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2" authorId="1" shapeId="0" xr:uid="{713C4450-4905-4A5B-9628-3F84E09168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2" authorId="1" shapeId="0" xr:uid="{C4171481-F9B1-48BF-8154-E8624D7C0A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2" authorId="1" shapeId="0" xr:uid="{8A45796C-2D00-4410-897B-C2568E8DBF5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2" authorId="1" shapeId="0" xr:uid="{B8195922-0ADC-4ACB-BA07-3ECA985686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2" authorId="1" shapeId="0" xr:uid="{68CB1EDD-9B09-4B2C-B237-AA27CDCE31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2" authorId="1" shapeId="0" xr:uid="{A353EBE1-FCBD-4E48-B1BA-FCBAE8FC7F1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2" authorId="1" shapeId="0" xr:uid="{60149540-5CB1-4E4D-986F-5FAFB5CC0D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2" authorId="1" shapeId="0" xr:uid="{5F14653C-9C11-4D34-B6E5-43750CB77F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3" authorId="1" shapeId="0" xr:uid="{33EC7B2A-F09F-45DD-82AB-58B2321B7D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3" authorId="1" shapeId="0" xr:uid="{45BBAF84-3341-442C-ABD8-89B671ADEB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3" authorId="1" shapeId="0" xr:uid="{04B8BE03-C6EB-45CF-B003-26822C5A6F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3" authorId="1" shapeId="0" xr:uid="{CACE6EEE-DD35-4C86-8DD2-40CF399E64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3" authorId="1" shapeId="0" xr:uid="{AF316A0E-1983-4306-86AD-59D5D531D4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3" authorId="1" shapeId="0" xr:uid="{1A0B0C08-9E6C-4CF2-9E23-DC6EEBF5D3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3" authorId="1" shapeId="0" xr:uid="{FE4F5030-30D5-47E6-95E3-FC4805B706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3" authorId="1" shapeId="0" xr:uid="{5E23A9AE-03A1-437A-8881-868E9C4B38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3" authorId="1" shapeId="0" xr:uid="{FDC0FB84-C806-4F7F-A027-D63CF9FCAA0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3" authorId="1" shapeId="0" xr:uid="{EB45EC45-7D02-4AF1-A066-4B6A6BE72D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3" authorId="1" shapeId="0" xr:uid="{88D6B74B-8B20-41ED-BC2B-F3C6CE2E8F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3" authorId="1" shapeId="0" xr:uid="{AD0B2358-33C9-4985-A889-3F4C2A83DC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4" authorId="1" shapeId="0" xr:uid="{3A87E2EE-C26A-49F4-B33C-D0CE1F80A0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4" authorId="1" shapeId="0" xr:uid="{8C406601-E0E1-49C7-BAA2-64895D00582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4" authorId="1" shapeId="0" xr:uid="{59E8DEDD-F7AF-40E1-8867-33EDDFD602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4" authorId="1" shapeId="0" xr:uid="{AFFDCDAC-59FA-43DE-9532-EDA5A5A2BEA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4" authorId="1" shapeId="0" xr:uid="{342B8D9B-0EE7-4E6D-8E8E-E68EBF6A82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4" authorId="1" shapeId="0" xr:uid="{0B446B57-812B-4FCE-8314-403ED9006E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4" authorId="1" shapeId="0" xr:uid="{ADC97730-61C0-4A98-BB89-F384D8E91B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4" authorId="1" shapeId="0" xr:uid="{D7299887-73F6-4B3F-BDF8-C41E159077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4" authorId="1" shapeId="0" xr:uid="{1C7BF2A9-6B97-47F9-A5DC-1E6B765D13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4" authorId="1" shapeId="0" xr:uid="{B61D62C3-EB5B-4890-BC3A-6EC240609D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4" authorId="1" shapeId="0" xr:uid="{8115B1DE-F3CE-46B3-91D3-95097B02B5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4" authorId="1" shapeId="0" xr:uid="{5687276F-84B2-4BAC-AFA5-0045DDEEF5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5" authorId="1" shapeId="0" xr:uid="{F166A6EE-97B4-4E2A-B99A-BB4E57A945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5" authorId="1" shapeId="0" xr:uid="{A28B55F9-ED0C-4721-A7F8-1838A68547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5" authorId="1" shapeId="0" xr:uid="{F623827B-0B5E-4E87-85D0-79E18CA444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5" authorId="1" shapeId="0" xr:uid="{EF1438ED-4F63-4E74-9304-21A6D73A74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5" authorId="1" shapeId="0" xr:uid="{34C63517-2037-4C22-BE51-3646484C4B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5" authorId="1" shapeId="0" xr:uid="{935F30DC-1F29-4AD8-849E-88AB7B7FF6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5" authorId="1" shapeId="0" xr:uid="{746502DE-70CA-4CA8-A2B0-B4FF8C558F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5" authorId="1" shapeId="0" xr:uid="{110F1C1F-11B6-404C-B032-F65C7AA0DF5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5" authorId="1" shapeId="0" xr:uid="{1090A2CD-36D9-4650-8D51-5D628A4B6F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5" authorId="1" shapeId="0" xr:uid="{6D2BCC00-326C-41F7-8773-7D9BBEC081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5" authorId="1" shapeId="0" xr:uid="{5F6FEB1C-C95F-4E4B-9D5F-147E287841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5" authorId="1" shapeId="0" xr:uid="{3F445FD9-46D3-4764-9AD0-DC90AD6437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6" authorId="1" shapeId="0" xr:uid="{C15325D9-8D2F-4690-B208-0B120CB97EF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6" authorId="1" shapeId="0" xr:uid="{D4C9F0E1-DD1D-46B2-AD98-57EBFEB21B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6" authorId="1" shapeId="0" xr:uid="{5CB063E9-BBE1-4ECC-8F0C-B208EEC42C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6" authorId="1" shapeId="0" xr:uid="{4D3D50B4-6D99-47D5-9E6F-FA80B1C0B3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6" authorId="1" shapeId="0" xr:uid="{EC200A28-528E-49FA-ACFE-CC6557C9B9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6" authorId="1" shapeId="0" xr:uid="{D783A851-ABF6-486A-BDE6-CEB49E06FE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6" authorId="1" shapeId="0" xr:uid="{2403B392-6FEA-4C5A-84D8-48FB44B771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6" authorId="1" shapeId="0" xr:uid="{221B8669-21F4-4012-8101-4E36CFC2D5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6" authorId="1" shapeId="0" xr:uid="{C8EA0489-4480-44FB-8C35-66E31A5BB3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6" authorId="1" shapeId="0" xr:uid="{63A0F1B6-DCC4-4E7E-A0EB-80C1B77E5BC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6" authorId="1" shapeId="0" xr:uid="{290ED390-3B85-46E0-A035-F312354193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6" authorId="1" shapeId="0" xr:uid="{A4355AA1-9F7B-456D-A36C-92F6692A96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7" authorId="1" shapeId="0" xr:uid="{05D59069-52E3-40A4-BDF8-EBF08F2EDB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7" authorId="1" shapeId="0" xr:uid="{C73BDED4-AF0C-4536-8EF8-9B0BAABDFA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7" authorId="1" shapeId="0" xr:uid="{CE5D3660-3329-46C1-A302-1DFDD19520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7" authorId="1" shapeId="0" xr:uid="{B68AE35C-D3C2-4135-826F-61D1E786739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7" authorId="1" shapeId="0" xr:uid="{09FB0C2A-878F-49AC-AAD8-25E75A8C53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7" authorId="1" shapeId="0" xr:uid="{C707AFB6-30EE-4972-88E3-EC2C0323E6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7" authorId="1" shapeId="0" xr:uid="{744D831C-E148-44C0-A6DD-CB655D87C8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7" authorId="1" shapeId="0" xr:uid="{033A600B-D615-45B4-88FF-529392FAE2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7" authorId="1" shapeId="0" xr:uid="{B598E4FC-CC28-4131-88F8-37FE3279C6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7" authorId="1" shapeId="0" xr:uid="{E8284865-AC82-48C9-B697-ACB9497C4D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7" authorId="1" shapeId="0" xr:uid="{48253440-59E6-406A-B00F-12C90C648F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7" authorId="1" shapeId="0" xr:uid="{92BDFAF2-3BE9-427A-B326-1A3F6D71CB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8" authorId="1" shapeId="0" xr:uid="{5A9CC23E-5B12-4569-80C4-C38370DBE1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8" authorId="1" shapeId="0" xr:uid="{F4F0EF5B-957B-4239-AD24-6277A4AE8C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8" authorId="1" shapeId="0" xr:uid="{613D616B-77FC-43BA-AED8-E661DB145E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8" authorId="1" shapeId="0" xr:uid="{C9C0DAF0-9222-40FD-9AFB-1D60C77CB9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8" authorId="1" shapeId="0" xr:uid="{99374769-1B95-48D5-8D5C-CA40CCB5F3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8" authorId="1" shapeId="0" xr:uid="{94C24F51-ADEB-497B-A93A-7519BB037DC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8" authorId="1" shapeId="0" xr:uid="{4299C926-0C9D-4723-A0B6-FA6F241242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8" authorId="1" shapeId="0" xr:uid="{60290E4E-9B16-436F-8142-B7A9C8E771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8" authorId="1" shapeId="0" xr:uid="{24EB0FDF-778C-4650-BA1A-56C32FF62A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8" authorId="1" shapeId="0" xr:uid="{6669E0F4-6BB3-4F93-AADA-25E09CC9EE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8" authorId="1" shapeId="0" xr:uid="{C1CB0FE3-5FEC-48AA-B724-0DE60528782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8" authorId="1" shapeId="0" xr:uid="{40B33AEA-DC18-4C98-AFB5-7FF39B5E445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9" authorId="1" shapeId="0" xr:uid="{E28F9625-7046-45D5-B6C3-8E749663EF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9" authorId="1" shapeId="0" xr:uid="{0C938459-B591-4C57-9D6D-A62FB2887B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9" authorId="1" shapeId="0" xr:uid="{E3B5CD29-7607-4599-A74B-119593ACBB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9" authorId="1" shapeId="0" xr:uid="{6A78CE1C-6B26-40CB-9074-7807DE04D1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9" authorId="1" shapeId="0" xr:uid="{9689A447-226F-4371-8EDA-AE319E3A9F2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9" authorId="1" shapeId="0" xr:uid="{531E9BED-AE98-4151-A487-864FE5F73A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9" authorId="1" shapeId="0" xr:uid="{06A391A7-5B4B-4CCF-BED0-5630DCA3B8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9" authorId="1" shapeId="0" xr:uid="{C77617CD-EE2A-4425-A3E4-4EAB2BED6C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9" authorId="1" shapeId="0" xr:uid="{1B2B6B50-447B-4FCD-A0B8-445D50E68B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9" authorId="1" shapeId="0" xr:uid="{CE72FD5C-1059-4143-B6DC-37517BCC54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9" authorId="1" shapeId="0" xr:uid="{AE5A8F1F-9E6F-4449-B0BC-B2408510D5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39" authorId="1" shapeId="0" xr:uid="{CCE6A764-9A84-419F-8E69-2E0B443A23C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3" authorId="1" shapeId="0" xr:uid="{30350F72-A605-4EF2-ABDD-C667FA1C58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3" authorId="1" shapeId="0" xr:uid="{8E3F2ECF-2BAB-4776-A7F0-BB69809147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3" authorId="1" shapeId="0" xr:uid="{3EB9EC74-771F-424F-B35B-B2F83F285A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3" authorId="1" shapeId="0" xr:uid="{A9917D00-885E-463F-B31A-BD9A5CE3D4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3" authorId="1" shapeId="0" xr:uid="{AD2D6270-E0B9-4983-B3F7-D6FBCCB092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3" authorId="1" shapeId="0" xr:uid="{24070D58-5F85-4491-AC0B-3E5DBB6BBE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3" authorId="1" shapeId="0" xr:uid="{3EC3D2FB-8FDE-4A11-A8E6-2A7F7AC4E4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3" authorId="1" shapeId="0" xr:uid="{7DB39356-6A57-4D65-8900-C7544D5136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3" authorId="1" shapeId="0" xr:uid="{E650E99E-74CD-446C-8D9D-0CD844410E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3" authorId="1" shapeId="0" xr:uid="{8647501C-02AF-4E99-912C-1B61EE831A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3" authorId="1" shapeId="0" xr:uid="{EB1332BF-2896-4E92-8BA6-573FD437C9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43" authorId="1" shapeId="0" xr:uid="{632274A3-8415-4D6A-B228-D26FF3A279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4" authorId="1" shapeId="0" xr:uid="{79E1F540-9474-4802-92BE-157949EF8A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4" authorId="1" shapeId="0" xr:uid="{09A5A34E-F173-433D-AC28-B601C099AD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4" authorId="1" shapeId="0" xr:uid="{9399107C-5CFF-46D1-AC76-821D451D66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4" authorId="1" shapeId="0" xr:uid="{823DA3FE-C0F2-4384-AFD4-C5429E8A34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4" authorId="1" shapeId="0" xr:uid="{F64929B7-65A4-4F41-906D-CB1DA3C50F1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4" authorId="1" shapeId="0" xr:uid="{30893F01-5D2C-4995-8F47-29EF9711833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4" authorId="1" shapeId="0" xr:uid="{1CA047CA-019C-4384-B53F-BB1AC3C4F3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4" authorId="1" shapeId="0" xr:uid="{FD8EFE81-D766-4BF8-ACBB-2F2C10D2038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4" authorId="1" shapeId="0" xr:uid="{252A5149-B49E-41EA-BA6B-21F4EC19B9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4" authorId="1" shapeId="0" xr:uid="{5D09600F-C989-4131-9901-ABCA872F2B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4" authorId="1" shapeId="0" xr:uid="{7E6375BE-AF8D-4AB8-B109-C6F17C8449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44" authorId="1" shapeId="0" xr:uid="{E2D0FFAA-FA82-4E43-ABE1-F2889D9747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5" authorId="1" shapeId="0" xr:uid="{5347552A-91CF-4793-A7D0-478312D5E9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5" authorId="1" shapeId="0" xr:uid="{5120EE29-9361-4A2B-B82C-D544027280E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5" authorId="1" shapeId="0" xr:uid="{61BC74A1-7DDE-4C6B-952C-1FE9847B72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5" authorId="1" shapeId="0" xr:uid="{472C9C45-80C2-4F57-882A-81776040F5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5" authorId="1" shapeId="0" xr:uid="{E798AA30-EE4E-4902-8442-480388F442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5" authorId="1" shapeId="0" xr:uid="{6F833642-28A2-453A-89EA-2327C05A532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5" authorId="1" shapeId="0" xr:uid="{62A2EDEB-91FF-4A35-9D30-A4D7C12EF3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5" authorId="1" shapeId="0" xr:uid="{74E4B311-AA39-45BB-A6F7-D7A080CBD9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5" authorId="1" shapeId="0" xr:uid="{F18D5FD0-7B4D-4170-B99E-672177A33F5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5" authorId="1" shapeId="0" xr:uid="{1E03E5EC-C47F-49D5-9E3C-0BDC56DFD8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5" authorId="1" shapeId="0" xr:uid="{8D877089-CEA9-47DE-AF98-7C23E24A842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45" authorId="1" shapeId="0" xr:uid="{832CAC16-F146-43E1-B060-34191659B45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6" authorId="1" shapeId="0" xr:uid="{85F74395-C235-455E-A4BB-3E3718FD33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6" authorId="1" shapeId="0" xr:uid="{167C58D6-A4F1-4CC1-BA2A-8BDB5C4EDF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6" authorId="1" shapeId="0" xr:uid="{B78610A2-6C25-41DB-A370-F4CD0EA4EB6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6" authorId="1" shapeId="0" xr:uid="{3AED38BB-3004-403D-BAAD-6A35070C2A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6" authorId="1" shapeId="0" xr:uid="{5ECAF21D-7C4F-47DA-861A-BD593798C2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6" authorId="1" shapeId="0" xr:uid="{FC46D155-7E34-4A22-9243-8E81A6FAFA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6" authorId="1" shapeId="0" xr:uid="{20406D12-9BB8-4A7F-A888-F7D913A856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6" authorId="1" shapeId="0" xr:uid="{7BEB4432-6EAB-474E-8D12-1206965BA2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6" authorId="1" shapeId="0" xr:uid="{BC93006A-09E4-4DF4-99B5-FF1578090E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6" authorId="1" shapeId="0" xr:uid="{991A9701-0672-4ACF-BB6A-DB5AB5F445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6" authorId="1" shapeId="0" xr:uid="{8979609C-7D3C-4A48-9384-AC83E1A256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46" authorId="1" shapeId="0" xr:uid="{EFCE679F-7598-445A-8D2E-478EF9280F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7" authorId="1" shapeId="0" xr:uid="{740196ED-CE84-4FE5-AA4E-72F993D119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7" authorId="1" shapeId="0" xr:uid="{4B3D2929-5B81-4EB5-A2B0-970A57ECBF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7" authorId="1" shapeId="0" xr:uid="{E626F3BF-5BE9-42F8-9612-380F700594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7" authorId="1" shapeId="0" xr:uid="{39086082-9D6B-45EC-BB92-45BE095B6E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7" authorId="1" shapeId="0" xr:uid="{6C19A10B-FA74-46BF-894B-ED42DB2CA0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7" authorId="1" shapeId="0" xr:uid="{F2958162-D16A-46B3-8BA5-15C0226839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7" authorId="1" shapeId="0" xr:uid="{EDF629CC-BC58-47DA-98CC-5FBBDD9BEF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7" authorId="1" shapeId="0" xr:uid="{BF8A406F-D0C2-4653-90CB-07EE48E123E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7" authorId="1" shapeId="0" xr:uid="{48430C18-BFDC-4884-B07E-FD346D43C9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7" authorId="1" shapeId="0" xr:uid="{490AD761-DB60-48FE-AD13-499F9427C8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7" authorId="1" shapeId="0" xr:uid="{E0A87C3F-3D3E-4097-9659-2432B2C706F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47" authorId="1" shapeId="0" xr:uid="{1C0C022E-C215-47F7-BDC9-EB4EFAE6D6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8" authorId="1" shapeId="0" xr:uid="{08547CA2-7F00-49E4-BAC2-478017F47F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8" authorId="1" shapeId="0" xr:uid="{D390DF09-74CE-45B0-BC08-FFC71F6D68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8" authorId="1" shapeId="0" xr:uid="{0B0726F9-056D-4562-B8E8-874DB20F0C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8" authorId="1" shapeId="0" xr:uid="{3C5012FA-5389-4F25-A8F5-28C0568600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8" authorId="1" shapeId="0" xr:uid="{5955B160-17E7-4BA2-8628-08521957604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8" authorId="1" shapeId="0" xr:uid="{46F7FEA8-A2A5-4985-918B-B7081A48E8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8" authorId="1" shapeId="0" xr:uid="{D8E4B525-43C4-4171-97FB-ACE9772DE9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8" authorId="1" shapeId="0" xr:uid="{ACA0F34D-2C80-477C-AC92-32DF5887ED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8" authorId="1" shapeId="0" xr:uid="{DF9FEC1E-318D-4B76-94A9-EAA738F828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8" authorId="1" shapeId="0" xr:uid="{6601B462-3B50-4492-85DB-5F48E4367C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8" authorId="1" shapeId="0" xr:uid="{7014C08C-D137-4944-B2EF-DA386D71D9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48" authorId="1" shapeId="0" xr:uid="{532EE110-81E1-4C97-A783-54008279F74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9" authorId="1" shapeId="0" xr:uid="{94AA98E3-27C1-48B7-BE74-FB708CF46F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9" authorId="1" shapeId="0" xr:uid="{A63556D1-020D-488C-858F-C305FBF2E0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9" authorId="1" shapeId="0" xr:uid="{22EDE6A2-BE8E-416C-A4B4-7BA39B5670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9" authorId="1" shapeId="0" xr:uid="{F9267E10-4CB1-48B6-A124-ACF825FE25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9" authorId="1" shapeId="0" xr:uid="{B42A7977-231B-431B-ABF4-77EDC0F09B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9" authorId="1" shapeId="0" xr:uid="{A088F2FD-049E-4AFB-92C8-F181C88E77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9" authorId="1" shapeId="0" xr:uid="{EA8D048F-F9EE-4676-88E8-79E769C8F6B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9" authorId="1" shapeId="0" xr:uid="{CF8E7093-93E9-4220-B566-50D2CD5A08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9" authorId="1" shapeId="0" xr:uid="{923A6CA1-5F1F-4349-8269-1DEBC90C82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9" authorId="1" shapeId="0" xr:uid="{477B2F1C-4202-49AE-9283-BD1196A1E4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9" authorId="1" shapeId="0" xr:uid="{5BDF54B3-3F79-4E30-9233-A7312C32DF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49" authorId="1" shapeId="0" xr:uid="{9C7F44CD-2FED-49DC-AA17-8CA9EAC549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0" authorId="1" shapeId="0" xr:uid="{BB228BEB-0988-416D-93C9-E0038567372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0" authorId="1" shapeId="0" xr:uid="{B0C77371-AE05-433F-B5D8-9C8B405D84E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0" authorId="1" shapeId="0" xr:uid="{DB8F2BEB-C44F-4F3F-80AA-8AC25B07A1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0" authorId="1" shapeId="0" xr:uid="{0C05EBF2-CC74-4C30-944D-EDD89DDEE7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0" authorId="1" shapeId="0" xr:uid="{AA59A88D-B046-4C67-A5E6-B853264B38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0" authorId="1" shapeId="0" xr:uid="{A3C88FFD-75A7-46AE-8386-7F7D0EFF7C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0" authorId="1" shapeId="0" xr:uid="{C557ACF0-134B-452E-8792-1610506E88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0" authorId="1" shapeId="0" xr:uid="{966507BD-AE7E-4959-83F7-454BAE38BB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0" authorId="1" shapeId="0" xr:uid="{E61EBEC7-B618-4DDB-A7E0-F42BE07390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0" authorId="1" shapeId="0" xr:uid="{CF74CC0F-4958-44BC-95DD-2D6E77C3F1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0" authorId="1" shapeId="0" xr:uid="{69C79289-74DD-4A51-A6EF-35DCA5BD7A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0" authorId="1" shapeId="0" xr:uid="{8A07F7BA-4E24-4BE7-92AD-D598CBAF307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1" authorId="1" shapeId="0" xr:uid="{4013DEB9-C628-4DC7-AE35-A6EE617222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1" authorId="1" shapeId="0" xr:uid="{53D57208-D2FB-4162-83E1-EF460045F8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1" authorId="1" shapeId="0" xr:uid="{3A9ECA7B-8803-45BD-B461-B7F878777B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1" authorId="1" shapeId="0" xr:uid="{E5775F0A-8120-45AB-9480-2147A57B6C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1" authorId="1" shapeId="0" xr:uid="{FE78498B-C0D9-41B2-8798-305222B2E1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1" authorId="1" shapeId="0" xr:uid="{8B9CF3C4-1691-4FD6-B182-2BD76EF87A0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1" authorId="1" shapeId="0" xr:uid="{2622F4AE-F1B3-4D85-89CF-8FD0C4828A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1" authorId="1" shapeId="0" xr:uid="{A65296D3-526B-4D2F-A28A-3F1EFC2133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1" authorId="1" shapeId="0" xr:uid="{B1E0383B-DA82-4307-AD96-C71B17D6E9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1" authorId="1" shapeId="0" xr:uid="{067325EB-7956-4205-B555-90DFC03151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1" authorId="1" shapeId="0" xr:uid="{578BD350-2942-4650-9751-5F471E683A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1" authorId="1" shapeId="0" xr:uid="{A02ECBB0-B84D-479F-B725-77C643B540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2" authorId="1" shapeId="0" xr:uid="{8BFC9AAD-EFEF-4AD5-A23A-1A5F66D0A0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2" authorId="1" shapeId="0" xr:uid="{4F784F61-EDE5-4AC8-9DD5-62B061FFF9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2" authorId="1" shapeId="0" xr:uid="{EE1C2EED-F27A-4BEE-9130-69DBEA55F7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2" authorId="1" shapeId="0" xr:uid="{C3ADE922-4248-4F69-BAC6-8772DC937E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2" authorId="1" shapeId="0" xr:uid="{2A81199C-057D-4C48-BDF8-ACEE9BD9F0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2" authorId="1" shapeId="0" xr:uid="{39D44357-7D69-4C2C-B926-C83E1E22BC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2" authorId="1" shapeId="0" xr:uid="{9AAE2EF3-BA74-4C89-B99D-C3FBD9CECD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2" authorId="1" shapeId="0" xr:uid="{0E9E42C5-4FE9-462A-B74C-EB06BA9054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2" authorId="1" shapeId="0" xr:uid="{7DEB2616-B2B5-4EBD-BFA8-38A9479182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2" authorId="1" shapeId="0" xr:uid="{3C5724E7-97EC-4314-8E14-CE99227DE8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2" authorId="1" shapeId="0" xr:uid="{4907CF61-B847-45D5-A277-7F4B5FF2A3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2" authorId="1" shapeId="0" xr:uid="{D9F2B0A4-E5C4-470B-8526-8F0327395EB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3" authorId="1" shapeId="0" xr:uid="{886F4B09-4B51-4FEB-A755-D8B44BCD63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3" authorId="1" shapeId="0" xr:uid="{9B893FB1-A834-47B4-8ABF-004D8E0ED2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3" authorId="1" shapeId="0" xr:uid="{F1974242-EF55-4B97-A159-5DBB89E3C1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3" authorId="1" shapeId="0" xr:uid="{F9D23133-5CC5-4E56-93EE-616FF5538D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3" authorId="1" shapeId="0" xr:uid="{5FE5A0C9-F07A-4724-AC27-C4618BC6DD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3" authorId="1" shapeId="0" xr:uid="{2B2B865C-A471-40BA-BEE3-A0D6A6EE88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3" authorId="1" shapeId="0" xr:uid="{AB0FF47A-2E63-4061-9A59-9A465BD8BAE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3" authorId="1" shapeId="0" xr:uid="{E01F8124-49C6-4DF1-8473-D1D4DF58AC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3" authorId="1" shapeId="0" xr:uid="{369F2D4A-5C04-474E-8EA9-A2D059E0A0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3" authorId="1" shapeId="0" xr:uid="{1FD27E3D-81AE-4824-BB03-6B3F69C651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3" authorId="1" shapeId="0" xr:uid="{178536E9-1A2F-4271-BB09-1DE6812927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3" authorId="1" shapeId="0" xr:uid="{B0CEB19B-6D07-4BE9-8B1E-F30D4D419E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4" authorId="1" shapeId="0" xr:uid="{62EB4805-D169-484E-A804-F6579F8341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4" authorId="1" shapeId="0" xr:uid="{37E0AD8B-18BA-4B06-85F6-28EF788A5F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4" authorId="1" shapeId="0" xr:uid="{AAA73503-546A-4355-A912-6960DBBF1B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4" authorId="1" shapeId="0" xr:uid="{39D9839F-FB37-4254-9266-F6BAC03B5C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4" authorId="1" shapeId="0" xr:uid="{4EAF8747-F4F9-4D05-A0F6-5E12B08F39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4" authorId="1" shapeId="0" xr:uid="{7A4DE22B-F09D-4BC3-9A85-CEEC890467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4" authorId="1" shapeId="0" xr:uid="{980D840A-7B18-4475-8E34-63412F384FA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4" authorId="1" shapeId="0" xr:uid="{29FDB317-7707-42FA-9691-6572DE8B36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4" authorId="1" shapeId="0" xr:uid="{6C30AB3A-27DA-47D5-8933-B26CA644A5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4" authorId="1" shapeId="0" xr:uid="{0B9746D9-E3E2-4AEF-A693-130D45DE35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4" authorId="1" shapeId="0" xr:uid="{891F8D30-6E24-46E3-B5EE-7F18EF74E82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4" authorId="1" shapeId="0" xr:uid="{6487AEC3-8B67-455B-BCF2-5168AD1FCB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5" authorId="1" shapeId="0" xr:uid="{152D2F9B-C833-4960-B7A6-F985D5969A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5" authorId="1" shapeId="0" xr:uid="{092C1F6A-F1DC-4A26-A3EF-EA079C61782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5" authorId="1" shapeId="0" xr:uid="{C793D039-22EF-4A68-BEC8-4BC9BEE2C0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5" authorId="1" shapeId="0" xr:uid="{4549272F-A2F6-428F-8E80-3C90AD2134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5" authorId="1" shapeId="0" xr:uid="{DC530D0F-7DC1-426B-BA5E-EF9D12EFF9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5" authorId="1" shapeId="0" xr:uid="{D3FCC6C7-4966-48A3-B757-F54393B23A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5" authorId="1" shapeId="0" xr:uid="{DF9EEF97-4F0A-4E86-BF72-A7A337E985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5" authorId="1" shapeId="0" xr:uid="{E75C215D-A938-4E3C-B537-5D876F9A47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5" authorId="1" shapeId="0" xr:uid="{506696FD-9842-4423-AF71-58CAA3F054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5" authorId="1" shapeId="0" xr:uid="{242462B9-D32F-46DE-A217-AE711003B1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5" authorId="1" shapeId="0" xr:uid="{9855509A-AD42-4A98-A87C-D1686610AB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5" authorId="1" shapeId="0" xr:uid="{CC2DC833-E3A5-44EF-8D5D-23F9A8FB09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6" authorId="1" shapeId="0" xr:uid="{DCF86C72-17A3-4665-A776-0F0D4256DF5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6" authorId="1" shapeId="0" xr:uid="{5AD2D81F-A37B-4609-8C11-E2DD88407F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6" authorId="1" shapeId="0" xr:uid="{3484B190-00B4-4AC8-94A7-AD39BCC13A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6" authorId="1" shapeId="0" xr:uid="{34FC6C06-3C1D-4422-9722-491F64FCDA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6" authorId="1" shapeId="0" xr:uid="{BD6FD33F-3128-434A-810D-D3275DEA60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6" authorId="1" shapeId="0" xr:uid="{1AD87A4A-5D1A-4757-96AE-80ADB3E195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6" authorId="1" shapeId="0" xr:uid="{4563C2CC-54D0-4CF5-8AA8-CA98B003F5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6" authorId="1" shapeId="0" xr:uid="{9E52E2E6-F0E3-4BA7-8555-A97B863AD2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6" authorId="1" shapeId="0" xr:uid="{CE2152B5-33ED-4B83-BEE4-27DCDE1C5C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6" authorId="1" shapeId="0" xr:uid="{35E56140-2507-4308-A485-5441A35903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6" authorId="1" shapeId="0" xr:uid="{36450398-427A-4B4A-916E-395A7469AC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6" authorId="1" shapeId="0" xr:uid="{298DCA6E-982F-497E-81B7-E96F7D056C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7" authorId="1" shapeId="0" xr:uid="{112DF111-DC47-4159-A192-0D39F32AB9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7" authorId="1" shapeId="0" xr:uid="{1321DA1C-BB2C-41E4-8375-328D4402624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7" authorId="1" shapeId="0" xr:uid="{CD642C60-DDB6-4A47-B623-711DBD6048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7" authorId="1" shapeId="0" xr:uid="{350A83D4-C4B5-4832-9ADA-7B01E1DFE6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7" authorId="1" shapeId="0" xr:uid="{2F910593-A326-46B8-9223-133CA6A265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7" authorId="1" shapeId="0" xr:uid="{282D972B-3387-4CBF-9B3B-B5E81A9513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7" authorId="1" shapeId="0" xr:uid="{69251879-8C10-401E-8EB3-10BEFC282A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7" authorId="1" shapeId="0" xr:uid="{5FE2B79D-4B60-4AFD-9C8E-BF158122FB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7" authorId="1" shapeId="0" xr:uid="{7CB3E020-29F5-457F-8F89-99D53B655B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7" authorId="1" shapeId="0" xr:uid="{C0DE28B0-795E-407B-A421-7E2DFA4C971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7" authorId="1" shapeId="0" xr:uid="{A53261B3-93FE-48AB-BE5E-B193F03FEE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7" authorId="1" shapeId="0" xr:uid="{9B39B2A9-37ED-40F0-8308-4D5BC6A8D9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8" authorId="1" shapeId="0" xr:uid="{12B3360A-422D-46B1-A693-D1A72C7BB65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8" authorId="1" shapeId="0" xr:uid="{87F0CAB6-14D0-4695-BC60-4D5B57215F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8" authorId="1" shapeId="0" xr:uid="{88430A19-CB02-4E94-92E3-F57E7BDBB6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8" authorId="1" shapeId="0" xr:uid="{E03D4CBF-9C9A-4BDD-947C-61DF6B41337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8" authorId="1" shapeId="0" xr:uid="{0A998CB3-3CC3-4BA3-BE6C-862351F409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8" authorId="1" shapeId="0" xr:uid="{D6503F80-467E-43BD-BF0F-230957254E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8" authorId="1" shapeId="0" xr:uid="{CB48F712-1395-4C92-82AC-F33F35E283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8" authorId="1" shapeId="0" xr:uid="{6D2FEF6D-6ACE-4CE3-BE93-A3B7C9F651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8" authorId="1" shapeId="0" xr:uid="{F6300B2E-5AE4-4936-B5E4-EB62ECE69B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8" authorId="1" shapeId="0" xr:uid="{D4FB84D8-3C19-491D-BD97-21F75858C1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8" authorId="1" shapeId="0" xr:uid="{EB92BDF4-FEE5-4B3F-B158-D65CA4311E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8" authorId="1" shapeId="0" xr:uid="{21E7648A-7BA4-4600-B677-89CB333F75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9" authorId="1" shapeId="0" xr:uid="{BB505555-65D4-42A5-9EE5-C60BDA670F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9" authorId="1" shapeId="0" xr:uid="{DBD4C191-9BEB-4B31-9509-910B203A3A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9" authorId="1" shapeId="0" xr:uid="{8583302A-0290-4B2A-9FF4-8FC0243EB9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59" authorId="1" shapeId="0" xr:uid="{70814FAD-2BA5-4310-9C6B-B99C5572D3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59" authorId="1" shapeId="0" xr:uid="{D97F3B12-A9D4-4B9D-8F7D-EA7C2D9513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59" authorId="1" shapeId="0" xr:uid="{79FD01D2-ABB2-460B-A30C-E72B704955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9" authorId="1" shapeId="0" xr:uid="{E8FE1B33-C6A0-4581-BE21-5ED985E887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9" authorId="1" shapeId="0" xr:uid="{018C6A95-C49B-4175-B60D-0CD102A955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9" authorId="1" shapeId="0" xr:uid="{9576B4D6-C30F-4F06-87D1-57B7134ED71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9" authorId="1" shapeId="0" xr:uid="{423135F7-95DE-42E9-9F89-ADE7EB7E64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59" authorId="1" shapeId="0" xr:uid="{5C8A862E-33DE-4281-A0E9-C20B98265A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59" authorId="1" shapeId="0" xr:uid="{4B9010A3-F59F-4968-B5BF-042423DED1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0" authorId="1" shapeId="0" xr:uid="{A48366F8-DE1B-49A5-B33B-D545BE9475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0" authorId="1" shapeId="0" xr:uid="{D8C6A76E-E443-43B8-BA4B-A3244CA408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0" authorId="1" shapeId="0" xr:uid="{1432F8F0-C70E-4965-9A01-DF7E3315BA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0" authorId="1" shapeId="0" xr:uid="{511D8147-1164-4B52-B041-FAAAE52CB1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0" authorId="1" shapeId="0" xr:uid="{F40C81CF-0F30-4E51-8937-62EECA9A59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0" authorId="1" shapeId="0" xr:uid="{2EC31CC9-7511-4BFA-BBAE-2308F12E790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0" authorId="1" shapeId="0" xr:uid="{BA140090-345C-48D6-B839-CBA322EF4E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0" authorId="1" shapeId="0" xr:uid="{8EB42A9E-CAE2-45E7-B5FC-888017A584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0" authorId="1" shapeId="0" xr:uid="{AC89C90D-37D9-45F5-B13D-0ED6A8A0BD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0" authorId="1" shapeId="0" xr:uid="{65979D84-4EF8-4FAF-B86B-07F25E352C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0" authorId="1" shapeId="0" xr:uid="{D3ACF115-C032-45FD-8E23-D28355B302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0" authorId="1" shapeId="0" xr:uid="{5E44A21B-0985-4A5C-975F-37822A3668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1" authorId="1" shapeId="0" xr:uid="{FB6679B2-5A3D-4BC0-BE80-ED11445E81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1" authorId="1" shapeId="0" xr:uid="{4E6AD12C-8B8C-40D1-8C20-DCBA8DBEF9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1" authorId="1" shapeId="0" xr:uid="{A5A928D7-897E-49AB-A11A-0B982A7569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1" authorId="1" shapeId="0" xr:uid="{778E276A-B0AC-4A4C-AFF9-9E3B4ADFBF8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1" authorId="1" shapeId="0" xr:uid="{34E9385F-6B59-4FED-980C-86961A01BA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1" authorId="1" shapeId="0" xr:uid="{8ADA9DE5-A3CC-458C-BAF1-F976F68DDBB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1" authorId="1" shapeId="0" xr:uid="{531A3E5A-D05B-4F38-9447-0DC6C88E70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1" authorId="1" shapeId="0" xr:uid="{08AD64AA-E461-4E44-94CA-DA47818C245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1" authorId="1" shapeId="0" xr:uid="{08C410BC-6237-4E25-8C41-E0AFC9AE2B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1" authorId="1" shapeId="0" xr:uid="{6907C1FD-CC60-4185-827B-8189AF61CA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1" authorId="1" shapeId="0" xr:uid="{CEC6E6B1-EDBF-4C48-B7CB-7988C342C0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1" authorId="1" shapeId="0" xr:uid="{B35E50A3-0D10-438C-A028-F3EC86B39F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2" authorId="1" shapeId="0" xr:uid="{D4898978-4146-47DD-8DA9-2A20DCAA6D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2" authorId="1" shapeId="0" xr:uid="{E6F0BDF7-8B99-42CC-A7CD-FCE0A57F74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2" authorId="1" shapeId="0" xr:uid="{B537B691-B57F-49EF-89C8-5CD35C77F3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2" authorId="1" shapeId="0" xr:uid="{8C0B7139-4546-403B-90F2-C82A4D8A47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2" authorId="1" shapeId="0" xr:uid="{A9CF5095-9B98-46AC-AA8F-55E065E0E4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2" authorId="1" shapeId="0" xr:uid="{8E8A5DB6-657C-43D0-901E-D18CA240A5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2" authorId="1" shapeId="0" xr:uid="{30A3A602-691A-48A9-BBB6-5E13DD8797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2" authorId="1" shapeId="0" xr:uid="{C2A7A9F5-B005-46F8-8513-7AB814942B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2" authorId="1" shapeId="0" xr:uid="{DA337C4A-B420-41FD-834B-8C4E8FFEF1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2" authorId="1" shapeId="0" xr:uid="{F97D14CB-B330-4EE4-A5ED-4754869D9B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2" authorId="1" shapeId="0" xr:uid="{E228600B-3B90-4906-BE73-7EA4567907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2" authorId="1" shapeId="0" xr:uid="{BAC84F8B-4FC6-4BBF-9816-EDACF0F7C0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3" authorId="1" shapeId="0" xr:uid="{4CFF752D-22C0-4C9A-AA3D-AD1A3571BD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3" authorId="1" shapeId="0" xr:uid="{CDF803DD-98B5-41CE-93B5-3E5FFB436D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3" authorId="1" shapeId="0" xr:uid="{D2532A0A-54BD-4183-8B90-E2363858B3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3" authorId="1" shapeId="0" xr:uid="{2D521794-2EF0-4B47-B27C-F903BCAF16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3" authorId="1" shapeId="0" xr:uid="{058AED96-CA18-4492-A8CD-49FAB75AAB1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3" authorId="1" shapeId="0" xr:uid="{055C7A94-C07E-404C-9067-658AEA3D7C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3" authorId="1" shapeId="0" xr:uid="{F3355597-A30C-47E6-9FCA-1CEE2BAA97C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3" authorId="1" shapeId="0" xr:uid="{6A0C4190-C2C2-4616-A5BD-1755964C0BB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3" authorId="1" shapeId="0" xr:uid="{3270D083-DBE8-4E36-ACD5-D79A1A0F80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3" authorId="1" shapeId="0" xr:uid="{68EB5532-B834-44A9-A839-A035A65BCE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3" authorId="1" shapeId="0" xr:uid="{4F409B33-C138-47F4-A3A4-77176DDC91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3" authorId="1" shapeId="0" xr:uid="{DFC0226E-974A-4944-9064-4950A4ADAD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4" authorId="1" shapeId="0" xr:uid="{4BB7F4A3-BB4E-42EF-9282-BEEC6933C6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4" authorId="1" shapeId="0" xr:uid="{394833F1-ECE5-4DAE-A992-4E57F442FB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4" authorId="1" shapeId="0" xr:uid="{1333C6FE-D330-4EF3-8ABC-D11EA242B4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4" authorId="1" shapeId="0" xr:uid="{311DDF76-4581-4E46-9E72-F6EE4166918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4" authorId="1" shapeId="0" xr:uid="{9BBDA338-A70A-4227-8BD6-4FC918FFDA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4" authorId="1" shapeId="0" xr:uid="{3374A278-5AFE-4023-A45B-ED57977022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4" authorId="1" shapeId="0" xr:uid="{C315FE56-05A3-4A5A-B95B-A655E6A6AC8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4" authorId="1" shapeId="0" xr:uid="{13B257EA-B6E2-4DC2-98D5-FEA34792DF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4" authorId="1" shapeId="0" xr:uid="{7761F8C7-C0C7-4542-B646-8BE7F1E355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4" authorId="1" shapeId="0" xr:uid="{23CFE78E-A3F3-426F-B588-A60E96B9B5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4" authorId="1" shapeId="0" xr:uid="{E2D55AD9-8020-4E4C-917A-350C7AB32E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4" authorId="1" shapeId="0" xr:uid="{51B4FA44-AEC9-47E7-9778-150A047F6B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5" authorId="1" shapeId="0" xr:uid="{54835C0F-AFFC-4535-A7B8-E9347E1CE43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5" authorId="1" shapeId="0" xr:uid="{B8D118D5-1778-4E00-ADC5-EFC4602F3C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5" authorId="1" shapeId="0" xr:uid="{CF415850-AA70-4E3A-AC99-444D023F74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5" authorId="1" shapeId="0" xr:uid="{68646D35-B6C6-4AD2-A1ED-E9AF75FE07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5" authorId="1" shapeId="0" xr:uid="{2A8DF31F-3C5E-4C33-B27A-7BB2B04DF95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5" authorId="1" shapeId="0" xr:uid="{2B5BF11A-E555-486F-BCCA-DBE743A6A4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5" authorId="1" shapeId="0" xr:uid="{AAD15694-AFC9-45CB-89DF-BEEE6F631E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5" authorId="1" shapeId="0" xr:uid="{9A9205CF-8E29-4A86-9E54-F914B65ED6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5" authorId="1" shapeId="0" xr:uid="{4DFFBD6E-5F87-42E0-9378-B439C091DC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5" authorId="1" shapeId="0" xr:uid="{218AFEC9-88FE-481E-9FC6-629B59DF0D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5" authorId="1" shapeId="0" xr:uid="{B5330E72-FDAA-467A-B51F-E7EB678AE59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5" authorId="1" shapeId="0" xr:uid="{8D963D7E-D2DA-4E1A-8BA6-93622038D20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6" authorId="1" shapeId="0" xr:uid="{00731589-29E2-4C99-953D-7A40BB77EC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6" authorId="1" shapeId="0" xr:uid="{A0A2E7C7-27BA-43BC-AFC3-0E041D389B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6" authorId="1" shapeId="0" xr:uid="{E697770D-A1D3-41F1-BD1F-3777B7D6E2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6" authorId="1" shapeId="0" xr:uid="{B2A3600C-46F9-4290-94F2-C92E60909A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6" authorId="1" shapeId="0" xr:uid="{6A432757-D903-4CF9-9280-E1689C2A4A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6" authorId="1" shapeId="0" xr:uid="{FA0E227D-4606-4DD7-BC17-F24147B3F4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6" authorId="1" shapeId="0" xr:uid="{477BA1BC-7747-4A92-988A-68C58C9966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6" authorId="1" shapeId="0" xr:uid="{82DB61A1-3BEE-4AA0-AB7F-D4C9113A0A5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6" authorId="1" shapeId="0" xr:uid="{980CBF1A-C15B-4C2B-9E72-3787D70BAE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6" authorId="1" shapeId="0" xr:uid="{22D2D99A-8580-497A-BB56-4450D1C450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6" authorId="1" shapeId="0" xr:uid="{FBCD743E-B127-4013-9E09-D1B448D88E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6" authorId="1" shapeId="0" xr:uid="{1B437BF7-EF68-4D72-9601-DFEA23A557F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7" authorId="1" shapeId="0" xr:uid="{55C8E436-DCB0-4AC0-8BFD-80CCA0951C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7" authorId="1" shapeId="0" xr:uid="{739E925E-44FE-4103-A444-B1B28599E3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7" authorId="1" shapeId="0" xr:uid="{9EC7DD50-6BC4-4B3F-B32C-260AB33052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67" authorId="1" shapeId="0" xr:uid="{AC121340-7D56-4A52-B52F-313B1F2646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67" authorId="1" shapeId="0" xr:uid="{83A8C1F8-1598-41C3-8822-4EF0D60FFCF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67" authorId="1" shapeId="0" xr:uid="{819478A8-02B7-470D-81D0-16EE8626FA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7" authorId="1" shapeId="0" xr:uid="{9A873172-9B3A-46DE-AE7F-1A9267786A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7" authorId="1" shapeId="0" xr:uid="{DB6D0126-CAD0-4183-A639-47616D32B0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7" authorId="1" shapeId="0" xr:uid="{50601F9F-3309-436C-A449-81F6B9A8FA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7" authorId="1" shapeId="0" xr:uid="{3905C675-27F7-4252-971E-AA8AF6BECB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67" authorId="1" shapeId="0" xr:uid="{C5CEC83C-88ED-45C0-88B1-9C312EB9C6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67" authorId="1" shapeId="0" xr:uid="{BCDBC574-47C3-41D9-958C-C74E414CF7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  <author>kkurova</author>
  </authors>
  <commentList>
    <comment ref="A1" authorId="0" shapeId="0" xr:uid="{88AF015C-0D13-4D5B-B655-095107C33C3B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FFE771FF-FE97-4252-AB59-E2638FC3134F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I7" authorId="1" shapeId="0" xr:uid="{38F23924-B76D-4700-8106-810865DF33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" authorId="1" shapeId="0" xr:uid="{9EE848AE-CC9A-4E05-A687-09366262E8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" authorId="1" shapeId="0" xr:uid="{ACD77800-2492-47C8-9ED4-CD7656E3256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7" authorId="1" shapeId="0" xr:uid="{55DDB34B-5550-4B78-A503-9358ADAFFD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7" authorId="1" shapeId="0" xr:uid="{40F85D8F-25C3-496A-AE90-6A5164898B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7" authorId="1" shapeId="0" xr:uid="{6844EC42-30EC-4611-8833-BAF50051C5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" authorId="1" shapeId="0" xr:uid="{C751D7DE-C79D-4E51-8AE0-973D75D557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" authorId="1" shapeId="0" xr:uid="{A86DB0DB-3BA8-4714-9505-3D613CDBD1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" authorId="1" shapeId="0" xr:uid="{DDA201DC-E068-44AF-BBAF-81A80098F8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" authorId="1" shapeId="0" xr:uid="{5B75D30A-3F1F-47DA-AFBA-B9CA0D1F819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7" authorId="1" shapeId="0" xr:uid="{B682646D-0AC6-4D26-A65A-3531D7884A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7" authorId="1" shapeId="0" xr:uid="{32197647-FACE-492F-828D-0F37F67BBF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" authorId="1" shapeId="0" xr:uid="{11811DB3-0381-4AA2-8232-DADFE9B09F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" authorId="1" shapeId="0" xr:uid="{B1FBA75F-76D3-4DD5-8AEF-3B4A574EBF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" authorId="1" shapeId="0" xr:uid="{D4F2C6C6-2E9E-4C71-8367-53358AF1CB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8" authorId="1" shapeId="0" xr:uid="{7427FE64-1823-45A4-A3F5-4D76DD7B1CB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8" authorId="1" shapeId="0" xr:uid="{E169C337-9B9E-455B-983C-265A5E5D04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8" authorId="1" shapeId="0" xr:uid="{956C40CE-39CD-4E22-AA96-5B5E772FDC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" authorId="1" shapeId="0" xr:uid="{8B0D44A8-D893-428F-8460-319785F0E2A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" authorId="1" shapeId="0" xr:uid="{64987592-4D11-4DBF-A87D-4647956BFD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" authorId="1" shapeId="0" xr:uid="{218C09E8-B08B-4E69-BB7D-A6DCFDBFB1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" authorId="1" shapeId="0" xr:uid="{C7D7F609-C6BB-4BBB-969C-FE3611FAA5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8" authorId="1" shapeId="0" xr:uid="{BC38763D-03B6-4088-B835-998C92DFBD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8" authorId="1" shapeId="0" xr:uid="{825EC49B-D6DD-414E-BED8-91F85B6D36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9" authorId="1" shapeId="0" xr:uid="{757E90ED-BE5E-463B-886D-A3F5807EB6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9" authorId="1" shapeId="0" xr:uid="{EE959614-4F35-41CA-906D-7A4B3D4B56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9" authorId="1" shapeId="0" xr:uid="{26CA1473-7EFD-4BE7-BAA0-5C10A56187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9" authorId="1" shapeId="0" xr:uid="{32B00887-8E1C-4859-A658-F614B9C0F1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9" authorId="1" shapeId="0" xr:uid="{A7B38EBD-82A7-49AE-A41B-8BA8DA0AA1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9" authorId="1" shapeId="0" xr:uid="{51DCB0BB-436A-47B7-B028-1861537842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9" authorId="1" shapeId="0" xr:uid="{FD28AF9F-66C4-40B8-B2A7-53C05F422E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9" authorId="1" shapeId="0" xr:uid="{D6C8DDDF-9A80-48C9-8856-9510DCAFAB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9" authorId="1" shapeId="0" xr:uid="{9D3A0469-E66C-4FE8-905D-A40805763BC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9" authorId="1" shapeId="0" xr:uid="{260F80BD-DAF8-40EA-B75A-8AF216984C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9" authorId="1" shapeId="0" xr:uid="{264E12BD-70E8-467C-A732-D1799B66E8B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9" authorId="1" shapeId="0" xr:uid="{B1E0BD70-CEB5-47C9-B696-95A563042B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0" authorId="1" shapeId="0" xr:uid="{D7BD288D-8B1A-472F-BF01-168914D6DF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0" authorId="1" shapeId="0" xr:uid="{FE4B45EC-71F1-4769-8B5E-F630D4962C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0" authorId="1" shapeId="0" xr:uid="{1B981D71-1975-4312-BF4B-95F55C8599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0" authorId="1" shapeId="0" xr:uid="{CE6E69AF-F7EC-46DA-A08A-50B3B4BA4A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0" authorId="1" shapeId="0" xr:uid="{E27EE859-5A3C-44C4-A129-B20203CFD5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0" authorId="1" shapeId="0" xr:uid="{575F7543-0BCF-4DB4-8FAE-0242F70D9A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0" authorId="1" shapeId="0" xr:uid="{4CEF72FD-DA53-4D0D-AAF7-CEBB952344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0" authorId="1" shapeId="0" xr:uid="{F22FE552-B9A6-4948-94CC-9FE637051A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0" authorId="1" shapeId="0" xr:uid="{935E9BD4-E26B-4926-98A6-E4D29641BA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0" authorId="1" shapeId="0" xr:uid="{44B3EC89-924C-42CB-BFCA-38CB9386E0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0" authorId="1" shapeId="0" xr:uid="{A1241F52-606C-48A2-ACF9-59B2882BB6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0" authorId="1" shapeId="0" xr:uid="{12301D25-5859-48F9-AA3E-A816A009C1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1" authorId="1" shapeId="0" xr:uid="{51C4C87B-6646-4F61-A217-83E13BC1815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1" authorId="1" shapeId="0" xr:uid="{4785ED21-8741-40B3-9648-C94DE76499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1" authorId="1" shapeId="0" xr:uid="{A7F41F66-E40A-459B-95A9-EE1C834ECF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1" authorId="1" shapeId="0" xr:uid="{D3D6D95B-8239-47CF-BD3C-D657E1073A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1" authorId="1" shapeId="0" xr:uid="{0DD52507-CBFA-4BD8-B16E-AF9C415344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1" authorId="1" shapeId="0" xr:uid="{C111E61B-18EE-4728-955C-37DB93E27F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1" authorId="1" shapeId="0" xr:uid="{C22877EA-0ACD-454F-9C27-EE5BBEE99F0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1" authorId="1" shapeId="0" xr:uid="{861FB190-8641-4D00-AA61-4E6EE9D3DF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1" authorId="1" shapeId="0" xr:uid="{FC528C7A-1288-4DAC-9479-2715D0CDBC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1" authorId="1" shapeId="0" xr:uid="{66D6726B-17ED-44BE-9605-6D43C1A9D96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1" authorId="1" shapeId="0" xr:uid="{20329F32-F075-46ED-A238-304CF3CB25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1" authorId="1" shapeId="0" xr:uid="{853ACE2B-AAAA-4596-9A99-D8D8558873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2" authorId="1" shapeId="0" xr:uid="{830C73DB-89CC-4337-8A9D-1C353D4767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2" authorId="1" shapeId="0" xr:uid="{A334592C-18C2-4158-96EB-24482EAB39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2" authorId="1" shapeId="0" xr:uid="{D84EDE9B-107D-4670-8ACB-4304291DAB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2" authorId="1" shapeId="0" xr:uid="{74099D8D-9297-499C-9CB7-C0FE62D21F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2" authorId="1" shapeId="0" xr:uid="{F6C3E589-4BB4-4FA5-9EB5-251552E82D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2" authorId="1" shapeId="0" xr:uid="{9A3FE4BF-64D7-4A0C-9A81-487F80F1F0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2" authorId="1" shapeId="0" xr:uid="{2391C1DC-5026-45B1-939F-7222C16BEB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2" authorId="1" shapeId="0" xr:uid="{13B4C2EA-7013-409A-8F3C-CFAA671878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2" authorId="1" shapeId="0" xr:uid="{617B53D0-06DC-4953-97C7-5784E1F6E61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2" authorId="1" shapeId="0" xr:uid="{5A109494-1C32-4CDF-9AA5-EA5C8043AC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2" authorId="1" shapeId="0" xr:uid="{298FB0F7-2926-4C78-A7C4-50D276F74F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2" authorId="1" shapeId="0" xr:uid="{767E26BF-05B5-4A98-8999-6DDBC499522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3" authorId="1" shapeId="0" xr:uid="{33E57774-866C-471A-8C65-9A775193AB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3" authorId="1" shapeId="0" xr:uid="{C0960DA9-6E9F-4A83-ABC5-89EF7C951F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3" authorId="1" shapeId="0" xr:uid="{BA616CC2-BF38-45AA-B999-FAE942C7D6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3" authorId="1" shapeId="0" xr:uid="{E88F541D-3B9F-45D0-BE34-CC7F968BE2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3" authorId="1" shapeId="0" xr:uid="{667B7A28-27D4-429D-9EC7-8FC2124D4E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3" authorId="1" shapeId="0" xr:uid="{2D4A3F86-0FF5-4BAD-AE77-11E07754DD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3" authorId="1" shapeId="0" xr:uid="{1C3A4149-A059-48F0-B285-2151322F24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3" authorId="1" shapeId="0" xr:uid="{8FB6CF0A-4144-43D7-9175-3002974CA6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3" authorId="1" shapeId="0" xr:uid="{5AB29E11-9C46-4A91-BFDB-149BD411D42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3" authorId="1" shapeId="0" xr:uid="{BCA33C90-939F-4D68-8E35-D3B144C033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3" authorId="1" shapeId="0" xr:uid="{61882C2E-D596-4C87-8F49-D566F9BCE9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3" authorId="1" shapeId="0" xr:uid="{E0AF7D04-C37D-4DB0-B5FE-E23B15A566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4" authorId="1" shapeId="0" xr:uid="{18349406-ADD1-4A5B-9A9B-F6B8ACD58D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4" authorId="1" shapeId="0" xr:uid="{C5837801-51A6-433C-8F1B-2EF947465B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4" authorId="1" shapeId="0" xr:uid="{AAFB8CCB-4705-4B9C-8FA3-1A37DE9720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4" authorId="1" shapeId="0" xr:uid="{08113E17-32CA-4790-A580-42DAD134AF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4" authorId="1" shapeId="0" xr:uid="{EEDA4110-728F-488C-9445-D3410B1F73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4" authorId="1" shapeId="0" xr:uid="{D06FD71C-A42A-4E42-AB5B-0DC3DF014B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4" authorId="1" shapeId="0" xr:uid="{B9EE1AE6-AA5E-4B58-B4AF-5FB7FF4595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4" authorId="1" shapeId="0" xr:uid="{3C0C3E19-97C9-44B2-A15A-D1491F6BDB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4" authorId="1" shapeId="0" xr:uid="{24EB68F3-2141-47AB-8C6E-3B822CD473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4" authorId="1" shapeId="0" xr:uid="{B5E02BA8-FC6F-4FA4-8778-3D43DB62F6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4" authorId="1" shapeId="0" xr:uid="{2B940CBC-3F04-4E8E-A74A-386F946756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4" authorId="1" shapeId="0" xr:uid="{637FB34B-7723-4799-A560-847D59248D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5" authorId="1" shapeId="0" xr:uid="{5F77D6F5-14B6-4E75-9CC6-18ED9DDB6B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5" authorId="1" shapeId="0" xr:uid="{E6EA6C22-4613-4D70-B91F-1619544C4B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5" authorId="1" shapeId="0" xr:uid="{A51D6769-CCB8-4D0F-B30E-C154038FDC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5" authorId="1" shapeId="0" xr:uid="{46DDB4ED-7E74-415D-A0B3-1911159EEC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5" authorId="1" shapeId="0" xr:uid="{FDEA4C2E-A0FE-43C8-8CDF-B7705F051BB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5" authorId="1" shapeId="0" xr:uid="{26FECDB6-6DBB-48A4-B62C-43C913DEE5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5" authorId="1" shapeId="0" xr:uid="{40DA0544-8171-4BF2-989F-13B21945EF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5" authorId="1" shapeId="0" xr:uid="{24142CBB-A31B-40CE-AD3D-DC3086276F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5" authorId="1" shapeId="0" xr:uid="{004418B0-AE1F-4413-B578-A8662BEC34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5" authorId="1" shapeId="0" xr:uid="{F4E478BE-410E-491A-B1DF-4E5AA697562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5" authorId="1" shapeId="0" xr:uid="{D7E07D71-4205-4198-8F14-51EC7F6B35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5" authorId="1" shapeId="0" xr:uid="{D571CE96-9386-4001-B970-C6F496076F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9" authorId="1" shapeId="0" xr:uid="{D55B03A2-A3A6-4E09-A320-EB9DF1908A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9" authorId="1" shapeId="0" xr:uid="{AADD8CF5-FC50-4D74-94D1-A0517A1DD2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9" authorId="1" shapeId="0" xr:uid="{9901594F-A49C-4C16-9F82-CF2A6FB238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9" authorId="1" shapeId="0" xr:uid="{47860EE7-A8B6-463A-BE2D-589647A774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9" authorId="1" shapeId="0" xr:uid="{EA18D0DC-330C-4D79-99C1-8A8228B3FEB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9" authorId="1" shapeId="0" xr:uid="{E303DD12-1C07-4111-99F5-F5409637E3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9" authorId="1" shapeId="0" xr:uid="{3357D27A-6586-4A12-8691-6072CCE39CB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9" authorId="1" shapeId="0" xr:uid="{7CCA240D-52CE-4EAD-99A0-B192465F1D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9" authorId="1" shapeId="0" xr:uid="{10393740-4679-4B62-AB35-9B26880687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9" authorId="1" shapeId="0" xr:uid="{BAFC2740-C526-48E9-9DAB-54C8DB4BB0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9" authorId="1" shapeId="0" xr:uid="{AD37186E-EC16-4C6D-B2A2-DB7E2A4B85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19" authorId="1" shapeId="0" xr:uid="{BBA488AB-EEEE-488A-B5CC-8E83698063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3" authorId="1" shapeId="0" xr:uid="{39B0D39D-D331-4630-A2A5-499F56E6B6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3" authorId="1" shapeId="0" xr:uid="{694E2C4F-7783-43AB-B03E-D0B2F620B1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3" authorId="1" shapeId="0" xr:uid="{1C3827CA-45F7-43EB-85A3-E25CA635FD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3" authorId="1" shapeId="0" xr:uid="{32C508AD-B61C-4495-8BD3-823119D011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3" authorId="1" shapeId="0" xr:uid="{E62BCC21-E137-44B7-9BF9-E1A8E7580E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3" authorId="1" shapeId="0" xr:uid="{B008E0C4-0540-4D32-9727-B895FE5713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3" authorId="1" shapeId="0" xr:uid="{7ED91581-6128-45DF-A5BF-3B152577AD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3" authorId="1" shapeId="0" xr:uid="{1CA4B0A1-37F1-4081-88BE-913EA97FF9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3" authorId="1" shapeId="0" xr:uid="{9CFCC66F-48AD-4001-ABEB-C9D6675ECF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3" authorId="1" shapeId="0" xr:uid="{699C2323-C57B-4041-9A42-818A78B11E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3" authorId="1" shapeId="0" xr:uid="{380C54AA-135A-4814-B054-DE4D0C20FF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3" authorId="1" shapeId="0" xr:uid="{44C643BC-2914-4F76-8594-55861365337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4" authorId="1" shapeId="0" xr:uid="{0132953B-EB3C-4864-9FB3-6057B1C4DF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4" authorId="1" shapeId="0" xr:uid="{CE8A8A01-BD47-403C-9063-B2D029C138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4" authorId="1" shapeId="0" xr:uid="{1AFAB87F-0AC5-47DB-91AE-A2B2077D8C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4" authorId="1" shapeId="0" xr:uid="{E986388F-CE55-4452-97B9-79E6F34E96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4" authorId="1" shapeId="0" xr:uid="{86C9E3F3-72DB-402F-9F56-936FEC3AD1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4" authorId="1" shapeId="0" xr:uid="{FF3364E6-D26F-441D-BF51-BA974FB471B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4" authorId="1" shapeId="0" xr:uid="{F86E2B34-D508-48B1-A5FB-B4C8C96856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4" authorId="1" shapeId="0" xr:uid="{3824E848-CD11-4933-A442-C6703B2EAB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4" authorId="1" shapeId="0" xr:uid="{5C367932-4A16-4B30-8E3C-1C51B45FC7E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4" authorId="1" shapeId="0" xr:uid="{4B993FC5-D965-476D-A390-8F43AC817F7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4" authorId="1" shapeId="0" xr:uid="{832E75C8-BC2C-4111-A5BD-345FD39F7B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4" authorId="1" shapeId="0" xr:uid="{9AE4E93A-F8F5-4740-B8C4-E64DF89FBA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5" authorId="1" shapeId="0" xr:uid="{3BF3B4A0-73DB-4549-8D15-0E3255CC88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5" authorId="1" shapeId="0" xr:uid="{00CC5E39-015E-4D3C-96B8-2E0746BAF8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5" authorId="1" shapeId="0" xr:uid="{F14ECC30-6E52-4AEA-AA40-7BEA0CC900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5" authorId="1" shapeId="0" xr:uid="{8C6D79CA-AD3F-4976-930B-0838022E6E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5" authorId="1" shapeId="0" xr:uid="{F001F174-A876-4430-92B1-60D395EF45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5" authorId="1" shapeId="0" xr:uid="{CAB0FA6F-8E3C-4474-8748-8F70CFC486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5" authorId="1" shapeId="0" xr:uid="{3A681AC7-B1CA-4FE9-8290-C51D0A9FED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5" authorId="1" shapeId="0" xr:uid="{DA51C13F-B716-49EF-8C07-48471984FDF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5" authorId="1" shapeId="0" xr:uid="{CE8295DE-59B9-4C4E-9E19-059181541F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5" authorId="1" shapeId="0" xr:uid="{B5548B01-49AC-413D-8C29-01BC2B383E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5" authorId="1" shapeId="0" xr:uid="{0D65E35D-4077-4847-A098-852B11BA99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5" authorId="1" shapeId="0" xr:uid="{ACDD53FE-25D7-48A1-BA7D-3F4B877FF7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6" authorId="1" shapeId="0" xr:uid="{8CE783CB-0F94-46C1-82FE-DAA4FE78A3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6" authorId="1" shapeId="0" xr:uid="{A071E14D-D6E8-4DD0-8A33-FE131D79EA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6" authorId="1" shapeId="0" xr:uid="{DBDF7CCA-D8C4-4F92-BB31-5999B64E1A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6" authorId="1" shapeId="0" xr:uid="{CE5331E1-E378-42C3-8531-6D24C4BD99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6" authorId="1" shapeId="0" xr:uid="{6175BE1C-DC9B-42C4-85B7-286E9C86DB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6" authorId="1" shapeId="0" xr:uid="{A1A93241-D745-4C3D-9D5D-1EBAFAB232B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6" authorId="1" shapeId="0" xr:uid="{089FD6B2-AE04-458D-AB58-7096F61632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6" authorId="1" shapeId="0" xr:uid="{43E84BB0-F895-445E-A127-E543DE5997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6" authorId="1" shapeId="0" xr:uid="{6A234C48-3EBB-402F-B660-9AB1F52C91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6" authorId="1" shapeId="0" xr:uid="{0F540A3A-B8DD-4A04-A0BB-C799809B55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6" authorId="1" shapeId="0" xr:uid="{E4510807-9F06-4BF3-909E-A0A10CFB08F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6" authorId="1" shapeId="0" xr:uid="{42783CA7-3A57-4A5F-B504-D30A1AC528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7" authorId="1" shapeId="0" xr:uid="{8A5A83DC-3E2C-4394-A042-F7A69049BAA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7" authorId="1" shapeId="0" xr:uid="{F2D7A0CD-D1AD-450A-A648-F522399885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7" authorId="1" shapeId="0" xr:uid="{8AF1BFE3-4AC1-49D9-87A3-38FD7B9FAD4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7" authorId="1" shapeId="0" xr:uid="{56F01CE0-6A10-48D3-B2AC-DF818E9FEE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7" authorId="1" shapeId="0" xr:uid="{30F965D2-8048-4235-BDE6-1186CFB300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7" authorId="1" shapeId="0" xr:uid="{6EB9A9C4-2122-413E-A670-51311D7C17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7" authorId="1" shapeId="0" xr:uid="{C4F958C2-A098-475D-85EC-9B85C1E052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7" authorId="1" shapeId="0" xr:uid="{A53D56E1-E9F1-4AED-AA3F-072F01CE88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7" authorId="1" shapeId="0" xr:uid="{1DC87762-B300-48DA-9DCA-7085771902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7" authorId="1" shapeId="0" xr:uid="{94413384-C987-464D-913F-A8953E7592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7" authorId="1" shapeId="0" xr:uid="{6C5CEB67-F00A-40CC-9793-CBFBA9A49D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7" authorId="1" shapeId="0" xr:uid="{DB871CB4-C1F2-4265-9C80-F36B1E615F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8" authorId="1" shapeId="0" xr:uid="{82BB9C02-45D1-4E03-AE99-EAAD4E833E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8" authorId="1" shapeId="0" xr:uid="{6814C84B-95CD-4316-8FC4-1A00F72861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8" authorId="1" shapeId="0" xr:uid="{1681B426-969F-4F3C-91B9-2F000D4A97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8" authorId="1" shapeId="0" xr:uid="{5D9A4EEB-2E5B-4C3F-9DF2-5B5C9D080A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8" authorId="1" shapeId="0" xr:uid="{B83E1355-D633-44D6-BB43-C6FE8D5BF1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8" authorId="1" shapeId="0" xr:uid="{F0A75457-6C07-41F7-8F04-18D4200A2C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8" authorId="1" shapeId="0" xr:uid="{094238EC-0511-4D45-AA6D-623715B413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8" authorId="1" shapeId="0" xr:uid="{9FD8A082-468E-4A16-8981-E8B8DC958B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8" authorId="1" shapeId="0" xr:uid="{5C723C25-4B30-4BB7-A3E8-824746BED5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8" authorId="1" shapeId="0" xr:uid="{ECAE9BF4-CDF9-47DF-85D5-DFC686CA09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8" authorId="1" shapeId="0" xr:uid="{DFB40CAC-727F-49E8-9875-25A61631E5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8" authorId="1" shapeId="0" xr:uid="{7A70385C-C498-429C-B460-286BFC6715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9" authorId="1" shapeId="0" xr:uid="{F93CAC57-6D20-428F-A271-C5022A8744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9" authorId="1" shapeId="0" xr:uid="{B9847314-F7C9-44C1-BB26-49BB163DBA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9" authorId="1" shapeId="0" xr:uid="{1E72C46C-A219-4A5E-B078-EF157FC787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29" authorId="1" shapeId="0" xr:uid="{D98A0B99-E5C6-4350-A5F1-A698DD66C9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29" authorId="1" shapeId="0" xr:uid="{A2E35786-8FDB-44FF-B5BF-9C9EB389A6E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29" authorId="1" shapeId="0" xr:uid="{AAFF6129-A7DD-414C-AD46-AA7856C81F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9" authorId="1" shapeId="0" xr:uid="{3636E097-481E-45E0-8F4F-7D16849D23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9" authorId="1" shapeId="0" xr:uid="{0BAF8D5F-32D2-4A0F-A75B-89F3E5E457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9" authorId="1" shapeId="0" xr:uid="{C85676BC-B4A2-47E7-A987-AC4276D82C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9" authorId="1" shapeId="0" xr:uid="{0C729B70-1F26-4EC2-8528-A7288814C4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29" authorId="1" shapeId="0" xr:uid="{DB7734E8-0724-4C5D-8BEF-AA1BE035A5E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29" authorId="1" shapeId="0" xr:uid="{04C1BD9C-B5F2-46CF-A8F7-72E9F96393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0" authorId="1" shapeId="0" xr:uid="{BA03CBB1-4AC6-4441-A9AB-97071F471F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0" authorId="1" shapeId="0" xr:uid="{2CE33ED1-CAD0-44F6-8A0E-74BB942C50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0" authorId="1" shapeId="0" xr:uid="{5175C7C9-4F3F-47A2-A607-C6E05F8744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0" authorId="1" shapeId="0" xr:uid="{4A8A29A4-A3F5-4EFA-A96B-1882F3AE34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0" authorId="1" shapeId="0" xr:uid="{B5898167-96B0-41C2-8B49-5BC55960A3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0" authorId="1" shapeId="0" xr:uid="{49C02B1C-73FC-40AA-946D-559D970843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0" authorId="1" shapeId="0" xr:uid="{1A54A4FC-7EF7-4C1A-80F5-7752F8A43F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0" authorId="1" shapeId="0" xr:uid="{2825B50F-D04D-4B9B-AC83-BFF8B20647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0" authorId="1" shapeId="0" xr:uid="{89EBE522-4062-4C85-90F5-4126EACC59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0" authorId="1" shapeId="0" xr:uid="{48FCE61B-71BF-4E2C-9D26-CA404AB6E1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0" authorId="1" shapeId="0" xr:uid="{5A1F75E4-450D-49E3-8257-8F95223C0E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0" authorId="1" shapeId="0" xr:uid="{86004617-DAAB-45B0-B361-24077D87F5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1" authorId="1" shapeId="0" xr:uid="{8154073E-4D8B-422A-B466-5DA98535C5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1" authorId="1" shapeId="0" xr:uid="{9C112BC8-4300-4755-9838-8481F10174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1" authorId="1" shapeId="0" xr:uid="{CF7F1746-1A34-4981-8E96-CF0702787C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1" authorId="1" shapeId="0" xr:uid="{9CAD1D08-1CB5-42F4-9341-8D974E296D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1" authorId="1" shapeId="0" xr:uid="{BBA7C5C6-F3A9-4EEF-9C34-7A6FFF1148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1" authorId="1" shapeId="0" xr:uid="{272BBD4E-BE7C-40BE-94BE-6DE5A1C0F41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1" authorId="1" shapeId="0" xr:uid="{822DEDDB-FCB1-46BD-B7AF-9E10FAF421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1" authorId="1" shapeId="0" xr:uid="{9682AAB1-9449-4991-9227-875B1FE794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1" authorId="1" shapeId="0" xr:uid="{B0EAEF05-A800-4730-B97A-6D0449B47D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1" authorId="1" shapeId="0" xr:uid="{4AAE296B-813A-4786-BBAD-CA02FEBBF4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1" authorId="1" shapeId="0" xr:uid="{E5011E8D-434F-4C76-8CF3-2F441120DE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1" authorId="1" shapeId="0" xr:uid="{B9257A99-B864-48B1-9C1C-E9211C81EE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2" authorId="1" shapeId="0" xr:uid="{5866DC1B-6430-4BAF-BA6F-D63A4E47E6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2" authorId="1" shapeId="0" xr:uid="{03139FF8-A170-48A6-A422-F976D46471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2" authorId="1" shapeId="0" xr:uid="{0522CDF1-DDA4-4546-8446-3D45BD3AAA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2" authorId="1" shapeId="0" xr:uid="{902655A5-0EEC-4ADD-A0E0-72B5664B2EF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2" authorId="1" shapeId="0" xr:uid="{9F572D36-E754-4305-B44B-0A70AB314B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2" authorId="1" shapeId="0" xr:uid="{F9EEBB73-A830-47AB-A9A8-FF2E15CB1A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2" authorId="1" shapeId="0" xr:uid="{F1EA714A-5087-4CAC-8CCE-CED034BB09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2" authorId="1" shapeId="0" xr:uid="{455A2370-BD82-4353-9E30-52463D64CF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2" authorId="1" shapeId="0" xr:uid="{2CA4045E-D1AF-4BC8-9354-01C90E0D41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2" authorId="1" shapeId="0" xr:uid="{8B1EE688-1F2B-439C-A3DB-D635D8428D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2" authorId="1" shapeId="0" xr:uid="{23BC8FEA-2010-403E-BDFF-40E3A0A1FE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2" authorId="1" shapeId="0" xr:uid="{0DB67516-CBA9-4E6A-9BE7-2643DBE517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3" authorId="1" shapeId="0" xr:uid="{6C14905B-EA13-423B-83E9-7CB396AB91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3" authorId="1" shapeId="0" xr:uid="{B7D5A775-84DE-4F7F-A939-A5F41E7D60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3" authorId="1" shapeId="0" xr:uid="{51E9757B-7E6F-4827-AFC8-659DF13892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3" authorId="1" shapeId="0" xr:uid="{1BFF517D-A4E5-46E8-BEE2-24963DD8B8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3" authorId="1" shapeId="0" xr:uid="{E6FCED1C-E285-4461-BF9A-908B7C5F28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3" authorId="1" shapeId="0" xr:uid="{681851CF-8792-4BFE-9AA5-F164631EAA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3" authorId="1" shapeId="0" xr:uid="{C34D256D-D3F4-4708-BACE-CE85BF2DC93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3" authorId="1" shapeId="0" xr:uid="{A24E2717-8B03-42BB-B197-8094EFFA4E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3" authorId="1" shapeId="0" xr:uid="{F452217A-CDA5-4A00-B91C-3954333A82C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3" authorId="1" shapeId="0" xr:uid="{0BCE775F-675C-4BB7-B66A-DEB45FED80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3" authorId="1" shapeId="0" xr:uid="{845E42DF-3DC0-44B0-A0A5-5D5F682E79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3" authorId="1" shapeId="0" xr:uid="{98C2FA7B-D342-437F-B3F1-0AC34B603E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4" authorId="1" shapeId="0" xr:uid="{E18CF096-8E5A-4317-B02C-684DD9EC52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4" authorId="1" shapeId="0" xr:uid="{C5225881-1045-4FD0-A1DA-008EE8FE47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4" authorId="1" shapeId="0" xr:uid="{CBEFFD09-89D6-400C-9591-CC3873B2BF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4" authorId="1" shapeId="0" xr:uid="{1004148B-21BD-466C-A6C8-C2C41D536C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4" authorId="1" shapeId="0" xr:uid="{6746D74C-1EEA-4A2C-9664-CE9133DCFA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4" authorId="1" shapeId="0" xr:uid="{EA8E0CA2-CE4B-45C4-AEA1-F931476D413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4" authorId="1" shapeId="0" xr:uid="{83F9F74E-8282-45FD-838D-B412B81A79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4" authorId="1" shapeId="0" xr:uid="{3826C12E-0749-4C9D-9BE9-CE2BB34B45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4" authorId="1" shapeId="0" xr:uid="{450EAD89-786E-40EF-9072-ACA46F484B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4" authorId="1" shapeId="0" xr:uid="{7781F2B2-45E8-4993-89DB-0CBAD7D98F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4" authorId="1" shapeId="0" xr:uid="{D59F5401-B129-4457-891D-5FCCD25F0F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4" authorId="1" shapeId="0" xr:uid="{A19E58C0-8698-4D28-BEA9-A88BA4FBC1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5" authorId="1" shapeId="0" xr:uid="{E15200B3-B585-4557-B69A-A661D91BB1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5" authorId="1" shapeId="0" xr:uid="{713C14BB-D672-4120-8E65-F346BA3907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5" authorId="1" shapeId="0" xr:uid="{72859031-6C79-4B7C-A801-B1189A64EE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5" authorId="1" shapeId="0" xr:uid="{981716E2-44BF-429E-8593-DCC1B0CD23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5" authorId="1" shapeId="0" xr:uid="{B7F96111-B9F0-4FAB-B40C-869AC5B58E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5" authorId="1" shapeId="0" xr:uid="{AD076FF4-1837-4262-8BB2-1C6C7AAED5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5" authorId="1" shapeId="0" xr:uid="{0CD9C115-EAEE-4BDF-B799-10170618D6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5" authorId="1" shapeId="0" xr:uid="{C8894E65-A2E8-488E-B8D3-EE04F1D257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5" authorId="1" shapeId="0" xr:uid="{F4864212-C987-4D77-8BD3-078A743BB6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5" authorId="1" shapeId="0" xr:uid="{0174E482-0698-4E0D-87E0-5E811FDAB9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5" authorId="1" shapeId="0" xr:uid="{4736BE46-88BF-44DE-8FE1-02514545A5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5" authorId="1" shapeId="0" xr:uid="{8C7497F5-8DB2-4494-9890-3A8B236443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6" authorId="1" shapeId="0" xr:uid="{A4ECC190-811B-471F-AEA1-D6B65682B2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6" authorId="1" shapeId="0" xr:uid="{63F3E9E4-C01E-4DE8-9022-7A88EA3F3A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6" authorId="1" shapeId="0" xr:uid="{8AC1A456-DC85-40B5-A18C-2E51C05E7F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6" authorId="1" shapeId="0" xr:uid="{C4425B39-D7E4-49E1-8BAF-DE54C637D6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6" authorId="1" shapeId="0" xr:uid="{9D1B07E6-1466-49C6-8744-3C7D3F7A4A4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6" authorId="1" shapeId="0" xr:uid="{8573875E-FD34-4D68-83DC-EC1363241B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6" authorId="1" shapeId="0" xr:uid="{60E0BB15-C9C5-437F-A6E1-755F287B13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6" authorId="1" shapeId="0" xr:uid="{AA31211E-7EBD-45AA-80A2-16BAAD8FCC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6" authorId="1" shapeId="0" xr:uid="{BEF7A86F-E5FD-4847-91D6-DB5BF8BFB9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6" authorId="1" shapeId="0" xr:uid="{8E39AAA1-EDEC-47BC-AE4E-C8ED04E3D6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6" authorId="1" shapeId="0" xr:uid="{C2633E2E-BFB9-4960-9A9F-841F7BA2BD2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6" authorId="1" shapeId="0" xr:uid="{ADB42154-1B08-4E8F-848E-B224F03AD4F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7" authorId="1" shapeId="0" xr:uid="{242DA4B2-244D-4421-95BF-A4F4E77EEF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7" authorId="1" shapeId="0" xr:uid="{11C8060A-4975-4E6D-985F-6AC71D69F2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7" authorId="1" shapeId="0" xr:uid="{533760B6-625E-46F9-B39D-1667FCDB77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7" authorId="1" shapeId="0" xr:uid="{9CADD3B8-83CF-423F-860B-8D5AF75C16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7" authorId="1" shapeId="0" xr:uid="{EB437DCE-9916-4C5E-90FC-C6817DCADD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7" authorId="1" shapeId="0" xr:uid="{E465FC95-D518-4690-BAB3-76B0EDDDD8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7" authorId="1" shapeId="0" xr:uid="{4B86E68F-E4FA-4BF0-9071-DCDBB61603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7" authorId="1" shapeId="0" xr:uid="{D30B9EE1-99E5-4FC7-8366-D250B31F53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7" authorId="1" shapeId="0" xr:uid="{D7F90568-ABED-4A06-9C37-A01203C3B5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7" authorId="1" shapeId="0" xr:uid="{109846ED-C2C1-4AA2-B0C3-505EE11B79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7" authorId="1" shapeId="0" xr:uid="{0698DF51-950E-4D89-A3AD-F702D91349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7" authorId="1" shapeId="0" xr:uid="{346AB4E1-00D9-4CD5-AE0C-0B300F1F6E5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8" authorId="1" shapeId="0" xr:uid="{95C1A13F-76B2-44ED-A278-1BDC1972CD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8" authorId="1" shapeId="0" xr:uid="{A111DDD5-C4EF-4542-8BED-A3C491CEFA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8" authorId="1" shapeId="0" xr:uid="{008B9D7F-6692-47A7-B319-2788E2C0E0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8" authorId="1" shapeId="0" xr:uid="{25BBCF50-00B2-4462-8E05-627E4F170C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8" authorId="1" shapeId="0" xr:uid="{CA2B30AB-CD70-42E4-AF35-4CDBDB658D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8" authorId="1" shapeId="0" xr:uid="{59DFC7C9-67C5-40B6-91E3-B84FC1AE6A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8" authorId="1" shapeId="0" xr:uid="{CBE154D8-7C1C-4004-A541-0FB0DD5A76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8" authorId="1" shapeId="0" xr:uid="{FDB8D36C-EEFC-4890-8422-57DB92FB69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8" authorId="1" shapeId="0" xr:uid="{637A3E9D-C63F-475A-86AE-D8DEA4E1DC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8" authorId="1" shapeId="0" xr:uid="{15676D86-FAD8-431B-811F-5CC1965CDA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8" authorId="1" shapeId="0" xr:uid="{66F6007F-D4A7-4F59-9EAA-E715EE5CDA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8" authorId="1" shapeId="0" xr:uid="{40AA47B4-0125-46C0-8C52-9981E718EF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9" authorId="1" shapeId="0" xr:uid="{402731D3-D291-4743-971F-C20B4236E4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9" authorId="1" shapeId="0" xr:uid="{A9163382-19B5-480E-ACDB-8DBBE7D375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9" authorId="1" shapeId="0" xr:uid="{AF3BAA81-1436-4875-9C5D-666EE78C65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39" authorId="1" shapeId="0" xr:uid="{F7A9075E-060B-4721-BDB9-6CFF564D52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39" authorId="1" shapeId="0" xr:uid="{7A1662CE-3278-4C06-A2E8-B24177C7BA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39" authorId="1" shapeId="0" xr:uid="{FF6CA67C-7512-41D4-A1E4-CEFE8F59CF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9" authorId="1" shapeId="0" xr:uid="{A556FA6C-14F8-4E38-86FC-99850F78DE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9" authorId="1" shapeId="0" xr:uid="{03BE0DBA-CFD2-4868-A5B9-9334925326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9" authorId="1" shapeId="0" xr:uid="{2BC0F442-4B2F-4BA8-AEE7-4EC4FD59B1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9" authorId="1" shapeId="0" xr:uid="{F03E34BF-D992-4E28-8B5B-D3DFCAC82F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39" authorId="1" shapeId="0" xr:uid="{87C57D83-E90C-4E23-A77D-D4CD4F9B80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39" authorId="1" shapeId="0" xr:uid="{F8B74A54-D11C-4EC6-9220-D22DC86818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0" authorId="1" shapeId="0" xr:uid="{BCF6EF0D-4D4F-43BD-8950-706B0076E5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0" authorId="1" shapeId="0" xr:uid="{2623E60E-FDDC-4F3C-B4D0-BA3F06A239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0" authorId="1" shapeId="0" xr:uid="{38F9A976-25E9-45AE-A4C9-8A4EE5907F0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40" authorId="1" shapeId="0" xr:uid="{908364AF-B001-4BB2-9D45-166EE21F87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40" authorId="1" shapeId="0" xr:uid="{350FC7F0-39DD-45D0-B750-DF4783F32C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40" authorId="1" shapeId="0" xr:uid="{989875F6-2408-48DF-A1A0-1472644347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0" authorId="1" shapeId="0" xr:uid="{37658CB2-DC17-406A-B6C2-3FEE0ADB41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0" authorId="1" shapeId="0" xr:uid="{0172B8A4-D1D7-40CB-AEE9-60F7E5B48C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0" authorId="1" shapeId="0" xr:uid="{D7981865-0B0B-40D2-9DC4-0A8B8164C7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0" authorId="1" shapeId="0" xr:uid="{C1D1E627-ACF2-441B-ACE0-F2A29314DD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40" authorId="1" shapeId="0" xr:uid="{0097D0BF-1E4D-4C57-8B84-D84E5A2323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nezaplacena, ale závazek je ve splatnosti</t>
        </r>
      </text>
    </comment>
    <comment ref="T40" authorId="1" shapeId="0" xr:uid="{82F4C05E-9ED3-4075-8715-1479F700C9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  <author>kkurova</author>
  </authors>
  <commentList>
    <comment ref="A1" authorId="0" shapeId="0" xr:uid="{EE93FA9A-FE8B-446F-93B1-438B3670CE67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F18E2C66-501C-42CC-B898-935AD1399ED7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I7" authorId="1" shapeId="0" xr:uid="{169BD8DA-0978-449A-BAFB-71A44A6DC1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" authorId="1" shapeId="0" xr:uid="{8919D230-CD5E-4D86-BCBA-DB9ADC26A2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" authorId="1" shapeId="0" xr:uid="{13014A9E-F32E-4019-B2E4-7B36671E11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7" authorId="1" shapeId="0" xr:uid="{67FA4EF3-2D60-41AB-8782-5BB8E0CB7C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7" authorId="1" shapeId="0" xr:uid="{8817BB5D-F013-4D35-8FDE-968B69F76C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7" authorId="1" shapeId="0" xr:uid="{6E2566B0-4685-4E6C-8939-14F6A57E0F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" authorId="1" shapeId="0" xr:uid="{2730BF39-3D8F-4A77-9D23-A5D6A550D0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" authorId="1" shapeId="0" xr:uid="{969B506C-8FAD-46C7-A872-29E9D0848D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" authorId="1" shapeId="0" xr:uid="{460BBE5A-838D-4A4D-BB20-29359304BF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" authorId="1" shapeId="0" xr:uid="{0D06B1E0-E831-4A69-8E39-CF640CDAD9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7" authorId="1" shapeId="0" xr:uid="{DF060909-6F4A-4562-B707-E7E5225027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7" authorId="1" shapeId="0" xr:uid="{ADC1B1FE-DDD3-4216-B389-559D9662ED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" authorId="1" shapeId="0" xr:uid="{32A7B139-F844-4C66-B013-BE226036CD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" authorId="1" shapeId="0" xr:uid="{E6CAF688-CB81-449E-9E31-AACF604A82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" authorId="1" shapeId="0" xr:uid="{A9335A47-7485-4BAD-89BC-FA97927754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8" authorId="1" shapeId="0" xr:uid="{F8D6066D-D16C-437D-B5B1-1CD62CE06D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8" authorId="1" shapeId="0" xr:uid="{55C55368-DC77-4912-8616-50717B72EB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8" authorId="1" shapeId="0" xr:uid="{61B6E1AE-D6E4-49DF-8C76-B0E4838DB7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" authorId="1" shapeId="0" xr:uid="{0D4F46E5-2698-4BFC-BE7A-CCA46EAC59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" authorId="1" shapeId="0" xr:uid="{ED86039F-3F1D-436B-BA04-4BFB18740F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" authorId="1" shapeId="0" xr:uid="{B5B15F3D-1B4D-48FC-BE76-0831ACB794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" authorId="1" shapeId="0" xr:uid="{AFA4EBFA-B082-403C-9803-94BC3F648F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8" authorId="1" shapeId="0" xr:uid="{28337384-615A-4A67-A10E-D0A8CA70B61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8" authorId="1" shapeId="0" xr:uid="{61029A7F-5D94-417B-A473-6824036FE2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9" authorId="1" shapeId="0" xr:uid="{06A0C677-F60F-43B4-A9DD-8017480D9E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9" authorId="1" shapeId="0" xr:uid="{7EA5D0EE-A1D7-4132-A85E-465DF98422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9" authorId="1" shapeId="0" xr:uid="{6D403ED4-799E-49F4-B52B-94890EE310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9" authorId="1" shapeId="0" xr:uid="{0A03C514-8951-42AE-A406-BBB64AB030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9" authorId="1" shapeId="0" xr:uid="{A324C2FE-940D-4F10-89C4-B98A2B5C8E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9" authorId="1" shapeId="0" xr:uid="{E9C1810D-8F2A-4B35-ADF3-21950DDB61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9" authorId="1" shapeId="0" xr:uid="{2C2E8484-4A86-4F86-A566-6A8840F5EE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9" authorId="1" shapeId="0" xr:uid="{BE70A739-B3A5-4452-9D46-AF39BA4644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9" authorId="1" shapeId="0" xr:uid="{3F4BA4D8-1E98-44A2-B2B9-E1569ED7326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9" authorId="1" shapeId="0" xr:uid="{CF309686-A082-4EBF-A596-3DB3EC71CB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9" authorId="1" shapeId="0" xr:uid="{29124D7D-B9EB-4F5F-80C3-DDF89CEC3D4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9" authorId="1" shapeId="0" xr:uid="{CE679AC0-53B7-452F-9E91-B5FF58B943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3" authorId="1" shapeId="0" xr:uid="{085294DB-CE16-47C3-907E-4DF5B049B7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3" authorId="1" shapeId="0" xr:uid="{6A631CC2-E53F-44ED-98AD-B81005192D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3" authorId="1" shapeId="0" xr:uid="{6356B470-ABF8-4A4A-8517-1127720680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3" authorId="1" shapeId="0" xr:uid="{851D3CFC-DCF8-4902-8724-F9BD93E268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3" authorId="1" shapeId="0" xr:uid="{B00A617C-6746-4174-8AC0-BE6D3E1C44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3" authorId="1" shapeId="0" xr:uid="{1EEB3E61-3BC0-401D-B5DC-596D7B6230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3" authorId="1" shapeId="0" xr:uid="{20A48144-7E7E-4271-946C-79A57645F81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3" authorId="1" shapeId="0" xr:uid="{2713B23A-817E-4BDB-A979-78F737591E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3" authorId="1" shapeId="0" xr:uid="{D98105BD-B3EE-4611-BD84-150A2ABEC1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3" authorId="1" shapeId="0" xr:uid="{B1B69E59-E25B-4A17-BE32-A4783368E5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3" authorId="1" shapeId="0" xr:uid="{80F60212-3213-417F-91B8-80B37D231D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3" authorId="1" shapeId="0" xr:uid="{7D6EE6E7-9714-4827-B9DB-D20D53741D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4" authorId="1" shapeId="0" xr:uid="{500792AF-0446-4EA1-B964-4161989D7A0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4" authorId="1" shapeId="0" xr:uid="{B0BA6617-2FFE-438A-BE1B-8526E63040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4" authorId="1" shapeId="0" xr:uid="{CC223AA2-C600-4D36-85A6-5C24207CFF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na správný účet</t>
        </r>
      </text>
    </comment>
    <comment ref="L14" authorId="1" shapeId="0" xr:uid="{60919312-4B19-4128-89F2-7AE4073668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náklad zaúčtován do správného období</t>
        </r>
      </text>
    </comment>
    <comment ref="M14" authorId="1" shapeId="0" xr:uid="{A436FA90-5167-4182-BFB6-4E4577D14C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</t>
        </r>
      </text>
    </comment>
    <comment ref="N14" authorId="1" shapeId="0" xr:uid="{8E7CD8BE-E8B4-4B40-850D-5941EECE10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4" authorId="1" shapeId="0" xr:uid="{2B58A364-FEB6-4D3B-9E5D-5070306D0D6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4" authorId="1" shapeId="0" xr:uid="{FD39F940-A685-4BD7-84D5-07F1926C42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4" authorId="1" shapeId="0" xr:uid="{DD746EAF-0D0A-4E65-8ACA-4808683557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4" authorId="1" shapeId="0" xr:uid="{39582496-A4AC-423C-A7F0-39CB0443C0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zaplaceno a ověřeno na bankovní výpis 
</t>
        </r>
      </text>
    </comment>
    <comment ref="S14" authorId="1" shapeId="0" xr:uid="{1C8FBD5E-9066-400C-9713-ECAF26C70A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neuzaplacena, ale závazek je ve splatnosti</t>
        </r>
      </text>
    </comment>
    <comment ref="T14" authorId="1" shapeId="0" xr:uid="{4A6D5C65-8B11-4D85-AACF-DD00FC5036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  <author>kkurova</author>
  </authors>
  <commentList>
    <comment ref="A1" authorId="0" shapeId="0" xr:uid="{AAA2A402-F4BB-474F-9C55-18E7DB319011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25DF58D5-8088-4D52-80D1-A520A8118ECA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I7" authorId="1" shapeId="0" xr:uid="{10355787-4508-47EE-93CF-64D1FCBABF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" authorId="1" shapeId="0" xr:uid="{A87B6893-166D-443B-BC64-A07DA31D36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" authorId="1" shapeId="0" xr:uid="{9FEA2014-42A3-486F-8034-93C7C14C5D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" authorId="1" shapeId="0" xr:uid="{EAEA143A-2DD2-4EA0-8FD8-3DD6A2714B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" authorId="1" shapeId="0" xr:uid="{716CF962-2894-4915-A8AB-6446C7C7E3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" authorId="1" shapeId="0" xr:uid="{C29A28FF-1230-4578-8240-A7E41E3BF4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" authorId="1" shapeId="0" xr:uid="{95DBB15D-6857-443D-B8C3-CE5A2F7AEF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" authorId="1" shapeId="0" xr:uid="{87AA9FB8-6CAB-4F03-968B-E5B3D0FF19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" authorId="1" shapeId="0" xr:uid="{CDAFA7DE-D302-4978-AEEF-8FCA4F459A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" authorId="1" shapeId="0" xr:uid="{8D13AA83-EB36-46CD-B4C4-CFFD161440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" authorId="1" shapeId="0" xr:uid="{7C4A03A6-F15F-46CD-A9C3-10C55E88D3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" authorId="1" shapeId="0" xr:uid="{96D0C685-8ECB-4971-8E05-C63C2CE3B5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" authorId="1" shapeId="0" xr:uid="{836CA14D-78AF-43D6-963C-2E9FEA306A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" authorId="1" shapeId="0" xr:uid="{8560591C-D92F-416E-A027-290794B29F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" authorId="1" shapeId="0" xr:uid="{33C15D71-551E-4A09-8552-2D41B118A1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8" authorId="1" shapeId="0" xr:uid="{CFF8BC5D-FE96-4F19-A70E-C1EB417D7E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8" authorId="1" shapeId="0" xr:uid="{CEA0F003-C104-4FFE-AFA2-BDE592CBE7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8" authorId="1" shapeId="0" xr:uid="{57CA19EC-34A5-4699-8609-82B5BD2862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" authorId="1" shapeId="0" xr:uid="{CB35C396-4A40-443E-BC8D-8031E1C549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" authorId="1" shapeId="0" xr:uid="{4F822B38-73CE-42E1-B87E-F1DEC44507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" authorId="1" shapeId="0" xr:uid="{943D5A11-70FB-45FD-A869-F236E48F01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" authorId="1" shapeId="0" xr:uid="{966E3E89-23F5-479A-BECE-D3D991902D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8" authorId="1" shapeId="0" xr:uid="{42115AD0-5C16-40B6-B38B-4DAE0677CA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8" authorId="1" shapeId="0" xr:uid="{2183A717-CAA2-499F-B4FC-2808539D54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9" authorId="1" shapeId="0" xr:uid="{FCE8942C-C8ED-4BAD-A9CB-17C31B91B9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9" authorId="1" shapeId="0" xr:uid="{25B36E51-3ED4-4961-BEAD-B5E1BB9F15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9" authorId="1" shapeId="0" xr:uid="{DF0C0207-59BA-477D-923C-150907E3A9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9" authorId="1" shapeId="0" xr:uid="{4844DB8C-615E-4483-BA1F-D1AB888F91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9" authorId="1" shapeId="0" xr:uid="{168F2DC1-6CB1-4AEC-BBFC-6126CD5AF4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9" authorId="1" shapeId="0" xr:uid="{817A8000-EAC9-4396-B2F0-4BE5672EEB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9" authorId="1" shapeId="0" xr:uid="{6A7088AE-6259-4729-BAA3-6355D0B9CB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9" authorId="1" shapeId="0" xr:uid="{FAC94269-0C0B-42A3-B503-CC75E0851B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9" authorId="1" shapeId="0" xr:uid="{7A701F05-8A0F-44CC-92D0-10005F1DFF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9" authorId="1" shapeId="0" xr:uid="{323B7BD7-7E14-4405-99E0-1975140105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9" authorId="1" shapeId="0" xr:uid="{F1B8A62C-B4EF-42DE-AA9E-2D6D800A137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9" authorId="1" shapeId="0" xr:uid="{CD10813B-261E-4EE5-B541-28F21EB6740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0" authorId="1" shapeId="0" xr:uid="{AC7014AD-827A-422A-82E0-E3D0749620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0" authorId="1" shapeId="0" xr:uid="{F8F6051D-861D-420F-A41B-03953FE451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0" authorId="1" shapeId="0" xr:uid="{89FC16E3-89AC-499F-BE93-0F438A4746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0" authorId="1" shapeId="0" xr:uid="{BF6111F2-1FE1-4C7D-BF78-5775767109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0" authorId="1" shapeId="0" xr:uid="{B1717364-8B73-4B57-806A-431EA88C79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0" authorId="1" shapeId="0" xr:uid="{18A4F3F4-1B9A-495D-A3E1-6311F003DB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0" authorId="1" shapeId="0" xr:uid="{93A16CCE-C6D0-4021-B3F5-6FECE37A85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0" authorId="1" shapeId="0" xr:uid="{65B4FCBE-A09D-4640-B5C8-7B4D0C85B8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0" authorId="1" shapeId="0" xr:uid="{0B71425C-5380-433B-994D-C7C9881FEF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0" authorId="1" shapeId="0" xr:uid="{0EC1F428-88C0-4877-96F1-EEFCF89195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0" authorId="1" shapeId="0" xr:uid="{68140F8F-B424-4DDE-871A-00146B5CCB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0" authorId="1" shapeId="0" xr:uid="{218EAA4A-EDBB-4B6F-916A-929F8539C4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1" authorId="1" shapeId="0" xr:uid="{0988577E-5AB8-49ED-8AEA-A6932E3B3D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1" authorId="1" shapeId="0" xr:uid="{659A06C0-C923-4196-84B6-D1495AC1A6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1" authorId="1" shapeId="0" xr:uid="{70B4CBE8-6D99-4D28-BE11-2B86EAE818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1" authorId="1" shapeId="0" xr:uid="{E4647AAD-CB0E-425A-ACE1-84E040515F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1" authorId="1" shapeId="0" xr:uid="{3FB1CE08-55AD-40CE-817D-10C5F78CD2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1" authorId="1" shapeId="0" xr:uid="{56B30E97-7724-4D05-9EC4-743725FDE22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1" authorId="1" shapeId="0" xr:uid="{10D14EE3-FC9A-49DC-82C2-A37A6E8B9C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1" authorId="1" shapeId="0" xr:uid="{821CC704-957A-4E5A-BEC4-5A4CD35352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1" authorId="1" shapeId="0" xr:uid="{D5855715-5DD6-40BA-A476-B60CF83CC3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1" authorId="1" shapeId="0" xr:uid="{62D0970C-367F-458C-93AB-C1602789A7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1" authorId="1" shapeId="0" xr:uid="{EC9A60B0-B8D9-404C-BB4A-684351B94FC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1" authorId="1" shapeId="0" xr:uid="{B2664B82-8B7E-44E5-B838-9E0F7D7731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2" authorId="1" shapeId="0" xr:uid="{95A02442-ECDC-484B-8452-E57B31E36B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2" authorId="1" shapeId="0" xr:uid="{A4113D89-F419-48FF-8238-AEE4B2599E6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2" authorId="1" shapeId="0" xr:uid="{90984963-F592-433B-8A0D-7AA6C7C7C7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2" authorId="1" shapeId="0" xr:uid="{B4ED1644-0A91-4CEE-867A-9AB0E8BC39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2" authorId="1" shapeId="0" xr:uid="{3330EBB1-2989-40F8-8225-34E1ECDFC1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2" authorId="1" shapeId="0" xr:uid="{BDC9985F-0711-4766-A551-4A61D9F8EA4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2" authorId="1" shapeId="0" xr:uid="{C18EEA76-D827-4DFA-AA74-1E5A813FB8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2" authorId="1" shapeId="0" xr:uid="{79078FA8-052D-45BF-A873-1AC9A9E71D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2" authorId="1" shapeId="0" xr:uid="{A143C617-4C40-4596-B92E-A8B17E6CE1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2" authorId="1" shapeId="0" xr:uid="{1F9F726A-4383-497A-8C40-86B3B54E6D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2" authorId="1" shapeId="0" xr:uid="{F7DC552E-A3B5-4E04-B1E4-441286AE2A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2" authorId="1" shapeId="0" xr:uid="{2A98234B-AB28-4918-B802-E9BABDEC80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3" authorId="1" shapeId="0" xr:uid="{C07BF1D3-52A7-489C-87E1-2DB5D32836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3" authorId="1" shapeId="0" xr:uid="{C8018766-BB8C-493B-893F-B3469E3DA3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3" authorId="1" shapeId="0" xr:uid="{BE62F312-5CE0-4124-8F1B-497FE60C05F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3" authorId="1" shapeId="0" xr:uid="{72B752B2-099B-466E-BC7C-567148F73A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3" authorId="1" shapeId="0" xr:uid="{1D5B1A26-6868-42BD-8ECF-71873B49B3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3" authorId="1" shapeId="0" xr:uid="{10D09C54-974D-4DA8-8B16-B38C58AB79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3" authorId="1" shapeId="0" xr:uid="{8AFDE81B-A50B-423C-BDDD-9A67F31C5B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3" authorId="1" shapeId="0" xr:uid="{5C372615-EB45-424C-9DF8-7D0F546F97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3" authorId="1" shapeId="0" xr:uid="{B6359E73-50B6-4EB2-B07C-1ECD3CAF0B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3" authorId="1" shapeId="0" xr:uid="{FC2E1721-3184-4610-9C99-67CE1E9735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3" authorId="1" shapeId="0" xr:uid="{97347BD9-46DD-4ED7-88B7-68292B8D76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3" authorId="1" shapeId="0" xr:uid="{BBFFD8E1-981E-4D9B-869E-2601FE6013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4" authorId="1" shapeId="0" xr:uid="{8DC41531-C159-4D9A-B1C3-D9DBCEE532D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4" authorId="1" shapeId="0" xr:uid="{F49C623C-1A2F-4080-A2D8-B89B23AEB6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4" authorId="1" shapeId="0" xr:uid="{6698E6E6-AB02-4438-86A4-BDF854DC1F5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4" authorId="1" shapeId="0" xr:uid="{15FFAB73-6004-4A8B-A3EA-FB8DA48675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4" authorId="1" shapeId="0" xr:uid="{17B366AA-5518-4445-98A9-35E9360181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4" authorId="1" shapeId="0" xr:uid="{6916083C-E69C-495A-8274-1AE32A5DC2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4" authorId="1" shapeId="0" xr:uid="{0357696C-C3CD-448A-80DB-A50FB80E13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4" authorId="1" shapeId="0" xr:uid="{48CC1F85-4D86-4060-8E93-55865965958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4" authorId="1" shapeId="0" xr:uid="{1617855D-8FE7-4F4E-BC1C-80C380CC34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4" authorId="1" shapeId="0" xr:uid="{35F7C16B-4AC9-4705-8F56-620317BB44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4" authorId="1" shapeId="0" xr:uid="{FBA3F8C6-9290-4ABF-A1D7-C7B654463D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4" authorId="1" shapeId="0" xr:uid="{A5F004D0-BAE9-413A-8DC8-62950AF89F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5" authorId="1" shapeId="0" xr:uid="{1CD2B98D-FBDF-44F6-8265-93E901FB04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5" authorId="1" shapeId="0" xr:uid="{A2384B86-E07C-4E6B-A71F-AA7C7D1FD3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5" authorId="1" shapeId="0" xr:uid="{449D6E38-ADFE-48B4-A113-25F9601A20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5" authorId="1" shapeId="0" xr:uid="{FCC08949-A915-45E5-B816-17D9DC5B68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5" authorId="1" shapeId="0" xr:uid="{5A99CF0A-ECF4-477F-AA3A-76CD38B8CB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5" authorId="1" shapeId="0" xr:uid="{3C48E058-1CDE-4395-B910-0C2F082727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5" authorId="1" shapeId="0" xr:uid="{8CBE8896-EAE5-4CCB-B244-EAC5A501AA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5" authorId="1" shapeId="0" xr:uid="{E278F83B-4F90-4475-AB55-564D7EEC61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5" authorId="1" shapeId="0" xr:uid="{DA643F5F-A042-48C9-A2C2-19A051C699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5" authorId="1" shapeId="0" xr:uid="{5C816AF9-76FF-4B02-A3E5-9F41FA5B04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5" authorId="1" shapeId="0" xr:uid="{700179E4-9545-40A5-B97A-5A3D065155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5" authorId="1" shapeId="0" xr:uid="{90D591F5-6E6F-432E-BCE8-4880A85B0C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6" authorId="1" shapeId="0" xr:uid="{C34C7D29-7FF9-48C8-A4EA-0A506CF72C5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6" authorId="1" shapeId="0" xr:uid="{7E799CA3-10F9-4D78-A99E-F0DAADB74F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6" authorId="1" shapeId="0" xr:uid="{F472E500-8B96-45E6-ABDB-C332E1563C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6" authorId="1" shapeId="0" xr:uid="{490D9234-A932-4A29-9840-6BACB9E7DF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6" authorId="1" shapeId="0" xr:uid="{0E753E30-3BC5-44A2-9A67-7E39CC474D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6" authorId="1" shapeId="0" xr:uid="{1A660108-3C17-452A-9F0B-285C6875F0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6" authorId="1" shapeId="0" xr:uid="{D732BE2B-1E8B-4086-9006-7CE09A51E5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6" authorId="1" shapeId="0" xr:uid="{20D4A3F0-69EE-4A81-BA3D-62E34915FB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6" authorId="1" shapeId="0" xr:uid="{70C5E4B2-AA29-474A-B6D6-9DE7AEC9D0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6" authorId="1" shapeId="0" xr:uid="{FA4E3E3B-DB21-446E-9418-70BAF2A2D4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6" authorId="1" shapeId="0" xr:uid="{A1BC4696-6F74-4E45-BEC3-53AD3F83BC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6" authorId="1" shapeId="0" xr:uid="{31534A77-E748-4DCD-B8DE-C761F55091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7" authorId="1" shapeId="0" xr:uid="{0C4A6E6A-9868-47FD-AD3B-26DDB0728F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7" authorId="1" shapeId="0" xr:uid="{18C0261B-05EC-442D-9603-BE73C9CBC8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7" authorId="1" shapeId="0" xr:uid="{0C59B9BE-52EE-473B-9746-B8A9B65A58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7" authorId="1" shapeId="0" xr:uid="{8AEE16E4-9517-4080-9404-6EDBAE6AFF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7" authorId="1" shapeId="0" xr:uid="{021A0C17-BA5E-4BC4-940E-63D9B4C145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7" authorId="1" shapeId="0" xr:uid="{B5CDA554-12DC-4CB6-932C-378E1DCF78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7" authorId="1" shapeId="0" xr:uid="{78F999BD-8054-4AFE-AE2A-8D766EB498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7" authorId="1" shapeId="0" xr:uid="{0F0E60B8-06B9-4D75-940A-F1060D50DAB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7" authorId="1" shapeId="0" xr:uid="{DA1790E5-9785-4FDF-A967-C7F2950FBA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7" authorId="1" shapeId="0" xr:uid="{11932F33-1BBD-4B02-9ACA-1EF25C849B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7" authorId="1" shapeId="0" xr:uid="{F15C974A-5979-48B9-B7AA-411AD44444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7" authorId="1" shapeId="0" xr:uid="{70FD991D-5CDE-4D91-8F18-9768627343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8" authorId="1" shapeId="0" xr:uid="{1A732848-4A6F-4DE3-B645-1BF535DD7B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8" authorId="1" shapeId="0" xr:uid="{86D75A38-96C6-43EC-A8B2-79902E0CC4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8" authorId="1" shapeId="0" xr:uid="{E0175CDC-E51A-4731-B082-AE1EC47411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8" authorId="1" shapeId="0" xr:uid="{A71539EF-7073-4E00-ABA0-225AA53CAD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8" authorId="1" shapeId="0" xr:uid="{92316A0D-E635-47BA-97A4-E31D5CF650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8" authorId="1" shapeId="0" xr:uid="{D46F8DB0-4581-489B-BC43-EA88000238E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8" authorId="1" shapeId="0" xr:uid="{4BD6BD05-29AC-4CF8-8A67-2255CB05440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8" authorId="1" shapeId="0" xr:uid="{E2F68EA9-31D2-434D-9165-FF0DACCF12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8" authorId="1" shapeId="0" xr:uid="{622ADC24-E6E4-4016-80F6-759692063A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8" authorId="1" shapeId="0" xr:uid="{F7FC69AF-10BA-4850-A55B-F8584EF98A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8" authorId="1" shapeId="0" xr:uid="{914AD092-6969-4150-95CE-F84B203CDE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8" authorId="1" shapeId="0" xr:uid="{2ABE5FE2-1783-4DB0-AD28-987C3B5019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9" authorId="1" shapeId="0" xr:uid="{9F6BFECD-30CD-4EA0-B231-E18FC2DD68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9" authorId="1" shapeId="0" xr:uid="{58635AFE-E61F-4C8B-9E0B-9A0978B59F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9" authorId="1" shapeId="0" xr:uid="{F354E34A-DCD7-4DD0-B148-5F92C5214D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9" authorId="1" shapeId="0" xr:uid="{0E083FDC-DB0F-4542-B8B5-08D2032DA2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9" authorId="1" shapeId="0" xr:uid="{CE9809C6-7D56-40B4-B5E1-F77D5D1C3D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9" authorId="1" shapeId="0" xr:uid="{F7B1921C-9981-46BA-A183-13C74805A0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9" authorId="1" shapeId="0" xr:uid="{B53DD37B-4335-4213-94BA-3966562BED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9" authorId="1" shapeId="0" xr:uid="{3286B38A-3C19-4AE7-A96D-19812CBEA4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9" authorId="1" shapeId="0" xr:uid="{4F688A78-B458-43D4-A4BC-431C79B2CC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9" authorId="1" shapeId="0" xr:uid="{3D5B9FAC-686E-45AE-9FCE-A218165DE5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9" authorId="1" shapeId="0" xr:uid="{50B0C4EC-7D30-4AE2-84C9-BD014D4DD7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9" authorId="1" shapeId="0" xr:uid="{FA85D895-4584-4A33-9A87-B802BCAB02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0" authorId="1" shapeId="0" xr:uid="{7DD164C6-B00E-4130-ABD9-B0269474EF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0" authorId="1" shapeId="0" xr:uid="{25EE82CC-0218-481E-AB63-EA390FF0ED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0" authorId="1" shapeId="0" xr:uid="{6B6C206D-CB3E-4B5A-914D-D85BF74F9A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0" authorId="1" shapeId="0" xr:uid="{897960C5-3626-413E-A4C3-AA36FDD88F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0" authorId="1" shapeId="0" xr:uid="{45237E88-DF8B-4791-B523-3A97DF36DF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0" authorId="1" shapeId="0" xr:uid="{A6AC84BD-AC21-4CF1-A644-932083553B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0" authorId="1" shapeId="0" xr:uid="{A960397C-675D-47FF-89A7-FBE94380B7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0" authorId="1" shapeId="0" xr:uid="{C830E10F-3D49-40B8-8F63-098FF6E6FC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0" authorId="1" shapeId="0" xr:uid="{494C1532-B145-4E58-8037-7A81CD54AD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0" authorId="1" shapeId="0" xr:uid="{EA95AA61-D9AC-459A-A7CD-B2464C374C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0" authorId="1" shapeId="0" xr:uid="{6DFF7886-BCA3-4DD1-9714-3AA6FAF67E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0" authorId="1" shapeId="0" xr:uid="{EB3FB6DA-F849-4587-AC13-E19614FB13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1" authorId="1" shapeId="0" xr:uid="{222F9F3B-6D0A-49A2-ADF4-07EC269F44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1" authorId="1" shapeId="0" xr:uid="{831B7BFC-29B6-4DE0-BB41-869DC82D06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1" authorId="1" shapeId="0" xr:uid="{00EEF49D-3AA9-4C24-9482-ED8782630E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1" authorId="1" shapeId="0" xr:uid="{CC498E12-05E1-4138-9107-31A04545F5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1" authorId="1" shapeId="0" xr:uid="{3DC37850-3663-47C4-894B-68AB58C2DF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1" authorId="1" shapeId="0" xr:uid="{84622450-2A5F-4B90-AD5B-8DB0245640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1" authorId="1" shapeId="0" xr:uid="{E8ED8A7F-FC7B-4726-AC2B-5891EBA617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1" authorId="1" shapeId="0" xr:uid="{416B7218-432C-4080-B060-635E4AF2C0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1" authorId="1" shapeId="0" xr:uid="{4B5BA880-27B1-4549-B53D-CDEA9AD371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1" authorId="1" shapeId="0" xr:uid="{83F3E0FA-FABE-43D2-89F5-DB52684B12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1" authorId="1" shapeId="0" xr:uid="{ED0E86A8-5493-4AF4-A316-C1F7A82F64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1" authorId="1" shapeId="0" xr:uid="{ED547FB0-D6A1-4263-A277-6AEECACE64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2" authorId="1" shapeId="0" xr:uid="{36D50316-D386-4162-AEDC-CBEA63059F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2" authorId="1" shapeId="0" xr:uid="{D7DC4B91-AF4E-4903-B2F2-50A3F5CEB55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2" authorId="1" shapeId="0" xr:uid="{B7EF4737-4CB9-4FE3-A448-C38A4100DD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2" authorId="1" shapeId="0" xr:uid="{7AB36B96-2942-42C8-A08B-04E65DC0D0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2" authorId="1" shapeId="0" xr:uid="{9ED25561-0967-4BF9-AEED-85C18A5C2A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2" authorId="1" shapeId="0" xr:uid="{3F21513C-BBE1-4978-B36D-04CDDFD4B4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2" authorId="1" shapeId="0" xr:uid="{6B850B1B-45EA-4B19-8A39-41E9BDF419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2" authorId="1" shapeId="0" xr:uid="{2A12069D-7E60-4633-9360-8E1D509B3E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2" authorId="1" shapeId="0" xr:uid="{49252EDD-7B28-4C18-9FC5-B8E7AB8366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2" authorId="1" shapeId="0" xr:uid="{12369806-25B3-4CD6-B635-3F7657E10F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2" authorId="1" shapeId="0" xr:uid="{2B6881E2-466F-447E-98BA-A5B027EF13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2" authorId="1" shapeId="0" xr:uid="{54567474-DF94-4791-9E9D-2BE8B74EB9C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3" authorId="1" shapeId="0" xr:uid="{E70A9392-ACE4-451A-B0CB-1896664B37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3" authorId="1" shapeId="0" xr:uid="{9143E818-9F7A-4E0F-ADB2-A829304156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3" authorId="1" shapeId="0" xr:uid="{47CB0416-1566-4EAA-A90A-050E75B608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3" authorId="1" shapeId="0" xr:uid="{BCFA712E-36B8-4D70-99A4-0C5929526F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3" authorId="1" shapeId="0" xr:uid="{947E1262-7EAA-4A67-85B3-6DF2DBC97D3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3" authorId="1" shapeId="0" xr:uid="{7D44F78A-CB9D-4CA4-BAD7-1346B52573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3" authorId="1" shapeId="0" xr:uid="{22964C47-D769-4535-9A9A-B20C1DC567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3" authorId="1" shapeId="0" xr:uid="{93A972F6-0F7B-4ACB-831C-C5731960CA8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3" authorId="1" shapeId="0" xr:uid="{0FC69895-7B4A-4948-8E66-7FB0745099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3" authorId="1" shapeId="0" xr:uid="{3B050550-6FB7-487B-B53C-2F2FDB13B8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3" authorId="1" shapeId="0" xr:uid="{794EA29B-C005-4CB3-BE86-201795C831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3" authorId="1" shapeId="0" xr:uid="{5AD87297-F8F4-477D-A458-1E83F262CE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4" authorId="1" shapeId="0" xr:uid="{D033B23A-428C-4B00-8754-F6A8EA7C87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4" authorId="1" shapeId="0" xr:uid="{5FA1FC4C-FD49-4C71-A7BF-3D42BD4FC4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4" authorId="1" shapeId="0" xr:uid="{0C7149D5-48C8-4D4C-9C80-874D8D4012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4" authorId="1" shapeId="0" xr:uid="{A006062D-2F9B-4016-A972-49568CB33C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4" authorId="1" shapeId="0" xr:uid="{4A7C6D09-A628-4585-86EA-FAAF7F28C5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4" authorId="1" shapeId="0" xr:uid="{DEF83518-D6EC-44A7-847E-E0EF109722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4" authorId="1" shapeId="0" xr:uid="{2483EB3D-B805-4E7B-BF09-EC8DDE7626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4" authorId="1" shapeId="0" xr:uid="{12B6827C-9FAD-4DBA-841A-E260FE866A7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4" authorId="1" shapeId="0" xr:uid="{38914ABC-9E8B-4A35-9A7E-11804F8BDE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4" authorId="1" shapeId="0" xr:uid="{C5EC9B4E-B25C-43F5-A85F-25D02356BD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4" authorId="1" shapeId="0" xr:uid="{B728B9D4-E279-4295-A63C-76CAAF9360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4" authorId="1" shapeId="0" xr:uid="{0462E4A4-1E35-4017-B766-9952B52FC4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5" authorId="1" shapeId="0" xr:uid="{C18FDC2C-404F-4A7A-8497-B8F9B89034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5" authorId="1" shapeId="0" xr:uid="{997D4D17-75DC-4CFE-89C6-FBCB1050D0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5" authorId="1" shapeId="0" xr:uid="{4A1342D8-B630-44CB-A0B1-E76F80287A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5" authorId="1" shapeId="0" xr:uid="{AD4966CD-7291-411C-9098-17339F5775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5" authorId="1" shapeId="0" xr:uid="{522FA347-D090-4FC7-BF46-A761E61C92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5" authorId="1" shapeId="0" xr:uid="{EFB3CA52-9F7D-4AF2-B1F9-AB2CE23E43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5" authorId="1" shapeId="0" xr:uid="{AFAA5019-4A72-4421-A4E1-4E90E38F55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5" authorId="1" shapeId="0" xr:uid="{2F9E98D6-22B3-46DA-AB3A-A6353A4B7B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5" authorId="1" shapeId="0" xr:uid="{05D0026E-6632-49A3-AADD-266576DD63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5" authorId="1" shapeId="0" xr:uid="{0F6D71F0-64F4-4AE2-97C4-CD6378A82B5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5" authorId="1" shapeId="0" xr:uid="{5BC9D0E0-51BF-4FEC-9104-B959A4E8E27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5" authorId="1" shapeId="0" xr:uid="{33C6914D-2EEF-432C-89CB-11CFCBDA02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6" authorId="1" shapeId="0" xr:uid="{34581C33-4103-4F82-857B-21E18D3F0B2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6" authorId="1" shapeId="0" xr:uid="{EE528836-0021-4770-9F0B-66D2AF5B0D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6" authorId="1" shapeId="0" xr:uid="{150FB436-D6DF-4B59-A9AC-BA9C612230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6" authorId="1" shapeId="0" xr:uid="{DC86C2E8-A733-4D3A-8C72-E3058ACAF7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6" authorId="1" shapeId="0" xr:uid="{A2FEC0FC-D371-4AAD-9638-C892746569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6" authorId="1" shapeId="0" xr:uid="{953F1963-3E34-4D93-B68F-EC37B7AD21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6" authorId="1" shapeId="0" xr:uid="{9BB257AC-CF1F-4FCA-A0B0-33A920FF2A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6" authorId="1" shapeId="0" xr:uid="{8EEF8012-BEAD-437E-B197-4C6D09C7A4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6" authorId="1" shapeId="0" xr:uid="{836ADF81-53A9-49AC-8A1E-8466193062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6" authorId="1" shapeId="0" xr:uid="{A94257A6-F422-4046-BC6E-D6E83413D11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6" authorId="1" shapeId="0" xr:uid="{51823C46-1845-4DF2-9A52-CFB23CB52E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6" authorId="1" shapeId="0" xr:uid="{DA63DA71-87F7-4A0B-8DE1-9D45E1BEE2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7" authorId="1" shapeId="0" xr:uid="{BEAEB797-EFC3-4FAF-BE07-0EA811D4E9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7" authorId="1" shapeId="0" xr:uid="{0C209051-1947-4F61-85DF-2BA2B94788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7" authorId="1" shapeId="0" xr:uid="{200CAA91-84B5-4A78-AB2F-7F7B041710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7" authorId="1" shapeId="0" xr:uid="{FA995071-058E-4171-9A90-EE354FF4A0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7" authorId="1" shapeId="0" xr:uid="{AEAB99DF-6563-4B26-B87E-A1CB69301D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7" authorId="1" shapeId="0" xr:uid="{C188C3C9-E5C5-4AD6-AE97-880B850C90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7" authorId="1" shapeId="0" xr:uid="{EA463F33-4BC7-4448-B212-E0EA6B75A34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7" authorId="1" shapeId="0" xr:uid="{FE6B5B87-CD1F-4452-A905-3B4D08D9A9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7" authorId="1" shapeId="0" xr:uid="{99BF4829-60C8-4411-ACDD-59D330BFA9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7" authorId="1" shapeId="0" xr:uid="{5EDD3314-FFD5-4D30-BD04-D8F857F490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7" authorId="1" shapeId="0" xr:uid="{9FB0073C-BACB-4F52-A872-61C739946D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7" authorId="1" shapeId="0" xr:uid="{74F4921D-DC9C-47DB-9CCF-1DAD3696257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8" authorId="1" shapeId="0" xr:uid="{319E3B83-9265-4F3B-B231-4C7C2FB8F5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8" authorId="1" shapeId="0" xr:uid="{7A2994B0-D06C-4D79-88D4-C50D43B0F5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8" authorId="1" shapeId="0" xr:uid="{FB5A9913-1AE8-4189-A60B-092B9CDEA1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8" authorId="1" shapeId="0" xr:uid="{7ED49BD1-3BED-4A3E-B815-F06A770090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8" authorId="1" shapeId="0" xr:uid="{FB850AF4-1248-46E5-8C34-C26A8014F5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8" authorId="1" shapeId="0" xr:uid="{6EB714B0-24AE-408A-A32C-6A11EC96C9D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8" authorId="1" shapeId="0" xr:uid="{1B306D10-3F79-4073-8BE4-481A6CF8BF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8" authorId="1" shapeId="0" xr:uid="{DA843D8D-7ACE-4DC2-A41E-4CE8427638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8" authorId="1" shapeId="0" xr:uid="{A60DD5E9-9DCC-4308-AF0C-1C53A89970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8" authorId="1" shapeId="0" xr:uid="{8E7E4364-B3CF-45BA-9101-4C25B15DCE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8" authorId="1" shapeId="0" xr:uid="{85A68576-37C3-4438-876B-89CF5CF9340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8" authorId="1" shapeId="0" xr:uid="{1B42CB11-A8CD-41D3-B8C7-2E2A539AE8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9" authorId="1" shapeId="0" xr:uid="{A6061298-3443-43CC-A7A7-581F45195D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9" authorId="1" shapeId="0" xr:uid="{9B63C23A-5AB1-442D-8294-8B4A8F50A1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9" authorId="1" shapeId="0" xr:uid="{CABE75C6-CAF9-4F1C-B780-C22BEDCD07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9" authorId="1" shapeId="0" xr:uid="{5AD59A51-5116-4395-8782-0A01A7AA1A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9" authorId="1" shapeId="0" xr:uid="{7C1D862A-632F-4429-B6C7-8BAB927D83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9" authorId="1" shapeId="0" xr:uid="{F3518872-06FC-4C79-93A3-A5E6AF11AF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9" authorId="1" shapeId="0" xr:uid="{897ABA6C-16C0-4872-B2DC-2E8EA36A53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9" authorId="1" shapeId="0" xr:uid="{73C9F79F-8B3F-43C2-BBA0-0DF79DE87F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9" authorId="1" shapeId="0" xr:uid="{2BA11449-F474-4309-8FF1-32599C1BB8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9" authorId="1" shapeId="0" xr:uid="{8312EB1D-8C69-4BAC-B7C9-E8C518BF5D7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9" authorId="1" shapeId="0" xr:uid="{630018E9-2CDC-414C-81B5-3AA92F8757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9" authorId="1" shapeId="0" xr:uid="{B4C5C61D-6423-413B-A7F5-589D13AB99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0" authorId="1" shapeId="0" xr:uid="{DE211E8A-4DE9-4A1D-A97B-62D040330E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0" authorId="1" shapeId="0" xr:uid="{FBE264B1-439D-46CA-9593-E15070A48F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0" authorId="1" shapeId="0" xr:uid="{9A1F2C1D-861B-4B7E-AA0C-24F36919AF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0" authorId="1" shapeId="0" xr:uid="{B112468B-3A7C-43FF-83B8-4EEF2CADA1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0" authorId="1" shapeId="0" xr:uid="{43C8318D-065C-4E84-B1D6-05E6279200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0" authorId="1" shapeId="0" xr:uid="{836DD90B-C0D1-44CA-A964-7102ACA01D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0" authorId="1" shapeId="0" xr:uid="{F0266D79-7BF5-4024-BA1B-6CBA1B62EB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0" authorId="1" shapeId="0" xr:uid="{71460EC8-869D-4EA9-BB56-3C7A9D69D1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0" authorId="1" shapeId="0" xr:uid="{45EAADA6-1B5D-44BF-9784-9F2BEA5833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0" authorId="1" shapeId="0" xr:uid="{96471150-2993-447D-A81C-B00BB3F107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0" authorId="1" shapeId="0" xr:uid="{6DF10BD2-D6AE-4481-8263-B101671522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0" authorId="1" shapeId="0" xr:uid="{9E188FA7-B3EE-4268-B5E5-A15CF99740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1" authorId="1" shapeId="0" xr:uid="{985102A7-4902-4B9C-B0D2-31B45CA801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1" authorId="1" shapeId="0" xr:uid="{0D0CEB8E-680B-48FF-A4BC-F1F61BD971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1" authorId="1" shapeId="0" xr:uid="{5EC18BA3-1EC0-42DC-881A-B48DC4D407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1" authorId="1" shapeId="0" xr:uid="{EBEADC2D-026F-4055-8CD3-31F285A3CA0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1" authorId="1" shapeId="0" xr:uid="{962E183E-F0DB-4998-9CB8-40D85CC02E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1" authorId="1" shapeId="0" xr:uid="{EAA2553A-076F-4EF4-84FB-1E2660FD9F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1" authorId="1" shapeId="0" xr:uid="{3B8CBEEB-6970-4137-A317-F01F5326A31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1" authorId="1" shapeId="0" xr:uid="{08741899-F4FB-4B62-9189-2A534F0BDC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1" authorId="1" shapeId="0" xr:uid="{E630D65A-2489-4FD3-8F1F-7F9BFAD0A5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1" authorId="1" shapeId="0" xr:uid="{B5016BEC-A103-41FB-96CA-6C1E87E9D1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1" authorId="1" shapeId="0" xr:uid="{716083F9-C80D-4AB2-B9AC-313C5C9AC8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1" authorId="1" shapeId="0" xr:uid="{8EAAC02B-FD69-4D2A-B336-E7F9F694D6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2" authorId="1" shapeId="0" xr:uid="{BDBA4831-AEDB-4CCA-922A-FDA73E7AE3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2" authorId="1" shapeId="0" xr:uid="{B7DDBF8D-17C6-4DA6-BA5E-496051C9BC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2" authorId="1" shapeId="0" xr:uid="{7C7E6ABB-8212-43E0-A140-60DE9046AE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2" authorId="1" shapeId="0" xr:uid="{45113819-2502-4176-9E3C-AA5E630696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2" authorId="1" shapeId="0" xr:uid="{17CC1CE3-58FB-4CD7-A2A8-C4C0FB6A9A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2" authorId="1" shapeId="0" xr:uid="{F6A53C73-AA0E-40EC-84A2-674BB1D852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2" authorId="1" shapeId="0" xr:uid="{F8FED972-AC8D-4026-BBDA-18B9DAE8F8B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2" authorId="1" shapeId="0" xr:uid="{9C65C615-9165-4665-88D0-FA317C9ADE1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2" authorId="1" shapeId="0" xr:uid="{D530D634-468B-441E-A416-97906D0515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2" authorId="1" shapeId="0" xr:uid="{E116432B-DFA8-42FB-BB69-28F0A63B83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2" authorId="1" shapeId="0" xr:uid="{E07324C9-FB78-4B5E-8033-65085E6246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2" authorId="1" shapeId="0" xr:uid="{719A2D11-C9BD-4138-AF84-A98802BC86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3" authorId="1" shapeId="0" xr:uid="{EA5C505D-E361-47FF-BE0B-430C190BA2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3" authorId="1" shapeId="0" xr:uid="{1B3E66D6-AFD0-4437-BDDE-92608951014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3" authorId="1" shapeId="0" xr:uid="{17EB80D4-8011-4B05-90D3-4402ACEAB0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3" authorId="1" shapeId="0" xr:uid="{7711FDE6-1262-4E72-8266-35ED44AB51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3" authorId="1" shapeId="0" xr:uid="{99D532F7-023D-4BB1-AECD-5771861D31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3" authorId="1" shapeId="0" xr:uid="{6BAC61CE-4E45-42CB-8D8C-2A001B507C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3" authorId="1" shapeId="0" xr:uid="{CE4D863E-2EE0-46B0-B3E7-CBA66D89A2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3" authorId="1" shapeId="0" xr:uid="{6C0DD4F3-C0A3-4F0C-A9DB-7D8273E4A0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3" authorId="1" shapeId="0" xr:uid="{3F251ACD-6116-4DD0-91FB-50FE15B041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3" authorId="1" shapeId="0" xr:uid="{23DA3828-23FE-4279-AE02-50ABA342C6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3" authorId="1" shapeId="0" xr:uid="{7305903E-D99E-4F6E-B66D-81100E2A7B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3" authorId="1" shapeId="0" xr:uid="{E9F1260E-7870-442D-A7C4-46910E3011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4" authorId="1" shapeId="0" xr:uid="{46D70C88-6FB7-43F4-842D-610AF46681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4" authorId="1" shapeId="0" xr:uid="{02E7497B-33BF-4B9F-A871-F440174467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4" authorId="1" shapeId="0" xr:uid="{3589860E-DA85-447D-AA19-20CDF8B83D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4" authorId="1" shapeId="0" xr:uid="{EB69F58F-76C5-47F0-BF9B-D34B40FEC0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4" authorId="1" shapeId="0" xr:uid="{7A2161D3-8249-47B0-9258-EFABF06087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4" authorId="1" shapeId="0" xr:uid="{5735E787-E760-49FF-B233-4206CB074D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4" authorId="1" shapeId="0" xr:uid="{D7F9B151-AF71-46CA-B843-B4391AB84B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4" authorId="1" shapeId="0" xr:uid="{18EC6B6E-B7E9-4C6E-9954-2625D5E76E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4" authorId="1" shapeId="0" xr:uid="{78B27479-B59C-4BFC-A16B-F5611FD2A1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4" authorId="1" shapeId="0" xr:uid="{1EA8ACCC-81F1-46E4-BA82-CAFFC9BD3B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4" authorId="1" shapeId="0" xr:uid="{B91E44BD-D00D-426D-AAB5-98BFCB329F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4" authorId="1" shapeId="0" xr:uid="{30F5E348-5B4F-4D8B-A71F-EB830208387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5" authorId="1" shapeId="0" xr:uid="{C5154023-7B6B-40AD-89F3-9DE57889CC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5" authorId="1" shapeId="0" xr:uid="{DBB72D67-3593-427B-935D-3568AE28CD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5" authorId="1" shapeId="0" xr:uid="{6080BDB6-97F8-481D-B047-E050FDEE07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5" authorId="1" shapeId="0" xr:uid="{18320555-7888-4FFF-9406-46B1B0B412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5" authorId="1" shapeId="0" xr:uid="{FCF189AC-0037-4BD9-91EC-71818C53E1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5" authorId="1" shapeId="0" xr:uid="{D1EA02A0-3F45-4BD2-9368-04EF9799C5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5" authorId="1" shapeId="0" xr:uid="{0E9202E1-2F39-45ED-A350-11F1E23A7C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5" authorId="1" shapeId="0" xr:uid="{61B62436-48C0-4681-80F2-1215CD51EF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5" authorId="1" shapeId="0" xr:uid="{B4BFA14D-4259-4522-8FDF-1246615DFC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5" authorId="1" shapeId="0" xr:uid="{84217134-72FD-4231-9676-3D44EEA1BA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5" authorId="1" shapeId="0" xr:uid="{0737A963-2273-41DA-A3A4-97B24CCC3C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5" authorId="1" shapeId="0" xr:uid="{9BC10B3F-B2C0-4157-8E09-448C9C3F3C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6" authorId="1" shapeId="0" xr:uid="{008FB3A7-CE18-40E6-AF20-C45B2F0858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6" authorId="1" shapeId="0" xr:uid="{D61CBAEF-E6A4-4B5E-AB74-8F55D723DC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6" authorId="1" shapeId="0" xr:uid="{26D4BB76-BC87-42F9-99F1-0BD851F80A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6" authorId="1" shapeId="0" xr:uid="{7D8C8864-0E26-4C29-95C5-4090DFA027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6" authorId="1" shapeId="0" xr:uid="{4FE7998F-96A5-473A-ADA3-F11C4911C42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6" authorId="1" shapeId="0" xr:uid="{78E13FC8-F061-431A-9836-EF01BC8870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6" authorId="1" shapeId="0" xr:uid="{60203BDD-9854-4E44-802D-CA23BF675A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6" authorId="1" shapeId="0" xr:uid="{ACF6191B-A82E-46E2-B6BB-8C57165145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6" authorId="1" shapeId="0" xr:uid="{A6E17F99-CE36-4492-9B06-70AD2F7720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6" authorId="1" shapeId="0" xr:uid="{4AEE1BF1-79EF-422E-932D-E05E5B1F9A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6" authorId="1" shapeId="0" xr:uid="{40F96425-2548-4CD2-9467-9E0BC97470B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6" authorId="1" shapeId="0" xr:uid="{B3EA4AA8-F90E-4960-BDA0-9DBF8C0E0D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7" authorId="1" shapeId="0" xr:uid="{69B1FFD1-2231-4FF7-82DF-CB9FECCCB3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7" authorId="1" shapeId="0" xr:uid="{2D472349-2BE1-4F73-AC2E-6A84B85986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7" authorId="1" shapeId="0" xr:uid="{A3DBAD7D-727B-44D8-9011-080DE3A4A6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7" authorId="1" shapeId="0" xr:uid="{22322605-BFF1-4B73-9157-38A58B8FA0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7" authorId="1" shapeId="0" xr:uid="{908EF742-0BE9-432B-945B-26056DC9E9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7" authorId="1" shapeId="0" xr:uid="{5A58D339-5816-4229-B6E8-A4B220B75A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7" authorId="1" shapeId="0" xr:uid="{62A5F708-6F0D-4F89-8B7D-A40212B1E9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7" authorId="1" shapeId="0" xr:uid="{E7EB460D-C34A-49ED-A2D5-E411EF0046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7" authorId="1" shapeId="0" xr:uid="{A284889F-3EA2-4900-9B47-496EF1FEF3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7" authorId="1" shapeId="0" xr:uid="{2C3413AB-4C9D-4F8E-8A0A-C1BE5991D6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7" authorId="1" shapeId="0" xr:uid="{0AAB5DB4-BB0A-41C3-9B6A-80EB79CC94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7" authorId="1" shapeId="0" xr:uid="{C994EE98-0EFF-4E8F-962F-DCB865F2D4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8" authorId="1" shapeId="0" xr:uid="{BD41514C-2284-44A8-B462-E390073AF0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8" authorId="1" shapeId="0" xr:uid="{509EFE2A-971A-401E-9256-597BCBA094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8" authorId="1" shapeId="0" xr:uid="{1C52C42E-9502-43A9-8FFD-D280C59FFC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8" authorId="1" shapeId="0" xr:uid="{3E7F95CE-2FFB-4146-BC10-610246B1FD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8" authorId="1" shapeId="0" xr:uid="{BFD99994-A738-4AA5-857B-C28E1B38B2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8" authorId="1" shapeId="0" xr:uid="{336287A6-F567-4838-9579-CA44DD5684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8" authorId="1" shapeId="0" xr:uid="{6162FF68-A762-4651-8731-65A280D11A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8" authorId="1" shapeId="0" xr:uid="{930A28B1-F849-49F9-959F-DC689B8EED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8" authorId="1" shapeId="0" xr:uid="{42FCFE87-F6EF-4CA5-9185-4E2137E8687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8" authorId="1" shapeId="0" xr:uid="{1A67B617-E047-4D5A-90CE-4ABE9C7056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8" authorId="1" shapeId="0" xr:uid="{F1F62E3E-B710-4B40-9253-6E5FECF0C7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8" authorId="1" shapeId="0" xr:uid="{02DB8A52-E711-489F-80F6-DC720FC178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9" authorId="1" shapeId="0" xr:uid="{099BF5D2-CB5F-443A-87C6-900583BF53C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9" authorId="1" shapeId="0" xr:uid="{B3811FD9-7968-4785-9AAB-6609291DE1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9" authorId="1" shapeId="0" xr:uid="{BAA9495C-6C10-4C3D-B7B8-03B8F79A37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9" authorId="1" shapeId="0" xr:uid="{5EB46FFC-92DC-4FC2-8611-A459282243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9" authorId="1" shapeId="0" xr:uid="{78112BC8-FDB5-4CC5-BB0A-4D5DD7A953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9" authorId="1" shapeId="0" xr:uid="{DF7CD453-9EF9-4533-9DC9-EA46219378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9" authorId="1" shapeId="0" xr:uid="{1C404F4D-DD78-4491-A269-EDC4BF5FE6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9" authorId="1" shapeId="0" xr:uid="{40154776-9284-44D2-8820-7A26DBE212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9" authorId="1" shapeId="0" xr:uid="{F2B9FF0D-3017-4840-AFC0-3290F7A83E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9" authorId="1" shapeId="0" xr:uid="{CC2956D7-1DFB-4C04-8741-C2FDF0F928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9" authorId="1" shapeId="0" xr:uid="{9AA91613-93B4-4DE5-9983-CBD4930964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9" authorId="1" shapeId="0" xr:uid="{9BC6C5E7-3368-49F4-9917-FA78848E48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0" authorId="1" shapeId="0" xr:uid="{883E294B-456A-4059-A399-7AF584B758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0" authorId="1" shapeId="0" xr:uid="{8C5CF7A6-C4FB-4703-BF26-F7789147ED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0" authorId="1" shapeId="0" xr:uid="{2FB77A40-6BB6-4976-8F73-4AE2877803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0" authorId="1" shapeId="0" xr:uid="{DF98CF54-AFED-4FB2-A31D-7D5A705CD6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0" authorId="1" shapeId="0" xr:uid="{09055C9F-CD99-4D35-941D-2EEC44632D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0" authorId="1" shapeId="0" xr:uid="{6D85043D-5662-4A6E-88EB-4996A7D294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0" authorId="1" shapeId="0" xr:uid="{4F703994-5DE4-48F4-8436-44274BCBDD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0" authorId="1" shapeId="0" xr:uid="{756C7101-5617-4080-BE55-EBD107365A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0" authorId="1" shapeId="0" xr:uid="{1A026D75-163B-4792-885E-1C80CA19BB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0" authorId="1" shapeId="0" xr:uid="{CB998A25-9288-4D21-83A4-7394FEABBF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0" authorId="1" shapeId="0" xr:uid="{296B3C66-A73B-4227-95F9-68F7CD1F85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0" authorId="1" shapeId="0" xr:uid="{0CE3882E-F258-4AB0-8871-489A8896B1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1" authorId="1" shapeId="0" xr:uid="{A50BA6CB-E832-4138-9058-29F6F68B90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1" authorId="1" shapeId="0" xr:uid="{9FCFAFDA-4B42-44F3-9AEB-8DD90A539A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1" authorId="1" shapeId="0" xr:uid="{23BCCAAD-3999-4A6D-B65E-A8C549C1F9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1" authorId="1" shapeId="0" xr:uid="{69D30A4F-12BA-418B-B5F8-FB5AC7A3E2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1" authorId="1" shapeId="0" xr:uid="{5D422A57-5342-4FAE-B91F-8ED7B84124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1" authorId="1" shapeId="0" xr:uid="{AAA791A2-8C9F-4771-BEE2-206A80A6CA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1" authorId="1" shapeId="0" xr:uid="{5653BFBF-DF5A-4D83-9A6D-2BC974837A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1" authorId="1" shapeId="0" xr:uid="{0812E3AF-9020-41EE-BBDB-2C2542FFEB0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1" authorId="1" shapeId="0" xr:uid="{7FA69C75-8DD6-4688-A461-A318E4E90A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1" authorId="1" shapeId="0" xr:uid="{70BF446B-5A82-4406-8308-FCE99D106A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1" authorId="1" shapeId="0" xr:uid="{C55B4F7A-0FF8-4D20-9864-32779D6823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1" authorId="1" shapeId="0" xr:uid="{41FFB8E3-D13F-4425-A04C-20EF2A1B25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2" authorId="1" shapeId="0" xr:uid="{A80B1DD9-8760-4FF7-B814-84BA016B64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2" authorId="1" shapeId="0" xr:uid="{EAFD1A60-3B53-453E-87A5-FE5AFE388C7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2" authorId="1" shapeId="0" xr:uid="{FA76EAE2-87D0-4C99-BC73-ED9340E639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2" authorId="1" shapeId="0" xr:uid="{FF7B4775-E9C0-4919-98D8-118F1B0C2B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2" authorId="1" shapeId="0" xr:uid="{0B592695-5E64-4116-A0A4-3E1D8E713E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2" authorId="1" shapeId="0" xr:uid="{DE6B1379-843C-4730-BB01-2ACA48776F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2" authorId="1" shapeId="0" xr:uid="{C0ECB44D-C4BD-48CE-8B51-765D6C5E525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2" authorId="1" shapeId="0" xr:uid="{F68F5F5A-D29D-4C79-BB32-FF05D6D61E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2" authorId="1" shapeId="0" xr:uid="{E6C32D14-C158-4084-938D-FABFEA8806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2" authorId="1" shapeId="0" xr:uid="{E80F54C1-D068-4614-BC28-E5A8DBEEAF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2" authorId="1" shapeId="0" xr:uid="{882D5123-AA09-4269-90E7-779A27B668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2" authorId="1" shapeId="0" xr:uid="{DE73CB6C-FBA2-44C1-BEB3-24DBC92BE4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3" authorId="1" shapeId="0" xr:uid="{2BDAE25D-FAF9-401A-A496-2B365CA648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3" authorId="1" shapeId="0" xr:uid="{1A7E599E-9048-4948-8C33-3D492556D1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3" authorId="1" shapeId="0" xr:uid="{6435D11F-BCC6-4F06-B555-F70DB6B47D7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3" authorId="1" shapeId="0" xr:uid="{6F71E952-F944-4E0A-B002-F272142524E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3" authorId="1" shapeId="0" xr:uid="{4C00E39C-D30C-49B3-8CDB-C9A1F655E5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3" authorId="1" shapeId="0" xr:uid="{41468D1D-708C-47B8-A3E9-557D4E692C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3" authorId="1" shapeId="0" xr:uid="{C959B392-48B8-4658-9F9B-371B940769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3" authorId="1" shapeId="0" xr:uid="{C34B8E5A-A4AB-4F10-8B92-F7D73FA7DC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3" authorId="1" shapeId="0" xr:uid="{107C8D87-A5AD-49B6-A8D0-279BCD003E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3" authorId="1" shapeId="0" xr:uid="{948BA65F-6489-468D-BFFE-480FFD1C53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3" authorId="1" shapeId="0" xr:uid="{17AA39DF-1111-443F-B6EA-2F6497209F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3" authorId="1" shapeId="0" xr:uid="{5BB6890B-3A65-4E18-96BD-42AD6073ECA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4" authorId="1" shapeId="0" xr:uid="{01E8EBA5-0742-45D1-AE59-0DACC3679DA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4" authorId="1" shapeId="0" xr:uid="{2033BB5E-4B7C-494D-84C8-C8A8881CC3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4" authorId="1" shapeId="0" xr:uid="{EFCE77CD-D7FB-47DA-8151-500CD4B825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4" authorId="1" shapeId="0" xr:uid="{0ECC4050-35D3-4689-8C20-D3877ABDC1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4" authorId="1" shapeId="0" xr:uid="{22A6E365-F82E-40C9-8480-BF1A5FA2F0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4" authorId="1" shapeId="0" xr:uid="{4A8B25A7-8005-467E-84E1-08C1165A94E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4" authorId="1" shapeId="0" xr:uid="{2D7EFF0E-7A3E-43E3-B8DD-4A94E8A217C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4" authorId="1" shapeId="0" xr:uid="{57C2ED51-2E54-477D-B7DC-A11935B26B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4" authorId="1" shapeId="0" xr:uid="{11FCC884-D9EB-45C7-AABE-ED8B584383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4" authorId="1" shapeId="0" xr:uid="{BA84742F-4EC9-497E-802A-3B427D2240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4" authorId="1" shapeId="0" xr:uid="{B2A2E0C9-863D-4F4F-9080-47F9406080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4" authorId="1" shapeId="0" xr:uid="{424C348E-F63B-4A3A-97C0-2C2C1C4359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5" authorId="1" shapeId="0" xr:uid="{956CF5A4-868D-46B3-BEBE-DE0E941DC8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5" authorId="1" shapeId="0" xr:uid="{B0E3A95B-9B34-4527-8B50-8D0213149CE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5" authorId="1" shapeId="0" xr:uid="{44FABEBA-483D-4792-8B8A-E5758DBC5E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5" authorId="1" shapeId="0" xr:uid="{6512DEAB-C428-4FE8-81D6-C64A3258F8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5" authorId="1" shapeId="0" xr:uid="{10F35535-C093-4872-9F01-A503B6898A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5" authorId="1" shapeId="0" xr:uid="{A4257CD6-E3C1-48E4-944F-E2FC0C0885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5" authorId="1" shapeId="0" xr:uid="{F780BF68-E856-4B92-B19F-C41910F499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5" authorId="1" shapeId="0" xr:uid="{FB8C3835-A4A5-49FD-B06C-2DD01C2073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5" authorId="1" shapeId="0" xr:uid="{308A82A8-B516-4563-8762-F47E5F9962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5" authorId="1" shapeId="0" xr:uid="{DA0FA972-D023-4068-BC23-BD88184722C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5" authorId="1" shapeId="0" xr:uid="{197B1DC0-9552-4579-BFCE-AF476960D0A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5" authorId="1" shapeId="0" xr:uid="{97CF5577-5D26-477C-A1BA-53D7214E56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6" authorId="1" shapeId="0" xr:uid="{79625E76-A5C8-453A-940F-3BAC11A17E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6" authorId="1" shapeId="0" xr:uid="{3EC21C9A-CE5B-45D3-B620-10C9B4EF696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6" authorId="1" shapeId="0" xr:uid="{FEA0764B-85F0-4226-B7B0-7B8059C7450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6" authorId="1" shapeId="0" xr:uid="{21090E72-BA2F-44DE-AEA6-E100FEF436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6" authorId="1" shapeId="0" xr:uid="{4B1154C9-F28C-497E-87C4-BDAB7FDD50C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6" authorId="1" shapeId="0" xr:uid="{2A5CD57A-BA90-4383-9917-BF5ED1553A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6" authorId="1" shapeId="0" xr:uid="{14E09147-35F8-444F-A753-50688047A8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6" authorId="1" shapeId="0" xr:uid="{F2FDF7A6-80BA-48CA-9E29-21AB8F6792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6" authorId="1" shapeId="0" xr:uid="{B807005D-6C22-4A19-B8C0-E37DCE70EA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6" authorId="1" shapeId="0" xr:uid="{1CC34F63-65F2-40BA-9FA7-AF201EA5ED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6" authorId="1" shapeId="0" xr:uid="{B6CEAF61-A273-433D-804F-0735A13964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6" authorId="1" shapeId="0" xr:uid="{E9EC4C88-4970-405F-A71F-9ACE2BD837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47" authorId="1" shapeId="0" xr:uid="{262EAAA6-3815-44FF-BA30-987A39DCC6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47" authorId="1" shapeId="0" xr:uid="{DAD07EE0-3D15-476E-8333-601BD0D72F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47" authorId="1" shapeId="0" xr:uid="{55B4F385-82D1-4088-BB28-6C8A6EE5A8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47" authorId="1" shapeId="0" xr:uid="{77E8DEDE-2419-403D-BEC8-AE8FFA1507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47" authorId="1" shapeId="0" xr:uid="{E5B642AA-DC3C-4666-BBA5-A23006D80E6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47" authorId="1" shapeId="0" xr:uid="{9995ACEA-9BE3-4FAB-86F8-023138362D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47" authorId="1" shapeId="0" xr:uid="{B5B25B15-97E3-43DD-B3EC-B5FB597899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47" authorId="1" shapeId="0" xr:uid="{72BD0FB5-1F05-4056-8DE6-C161E5FDEE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47" authorId="1" shapeId="0" xr:uid="{C78A7988-7E20-4F82-95E0-6028533401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47" authorId="1" shapeId="0" xr:uid="{93B69EAF-3BEB-44F4-BE0C-A1DF7F1347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47" authorId="1" shapeId="0" xr:uid="{F6EA41C6-C6F5-4ACF-85F3-F4F68232217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47" authorId="1" shapeId="0" xr:uid="{203014D5-FB53-4D42-9A77-EB08DCFE648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1" authorId="1" shapeId="0" xr:uid="{6ADCEABA-C750-4C68-BD65-8884324687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1" authorId="1" shapeId="0" xr:uid="{90FF506F-0CC8-4154-8F29-0E8B914DA27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1" authorId="1" shapeId="0" xr:uid="{1FB01890-9613-45F8-BB6C-5FD2B2F19D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51" authorId="1" shapeId="0" xr:uid="{DE1DB69E-615C-448A-8441-08DF9E8D7A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51" authorId="1" shapeId="0" xr:uid="{5A295467-193C-419B-B3E0-9E8A81E37B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51" authorId="1" shapeId="0" xr:uid="{E6E2EEA3-9326-48B5-86F7-F56878AF54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1" authorId="1" shapeId="0" xr:uid="{323843DB-477A-45E0-BAA8-05DA1C065E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1" authorId="1" shapeId="0" xr:uid="{605C3A15-595B-4E34-94B7-032451EF3D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1" authorId="1" shapeId="0" xr:uid="{3C6ABB15-8ACC-43B6-A897-43647F9C467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1" authorId="1" shapeId="0" xr:uid="{314130DE-9AA4-4302-BD46-68B0BC5176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51" authorId="1" shapeId="0" xr:uid="{02BED7A6-08A7-4172-9BD1-5C0261DA9F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51" authorId="1" shapeId="0" xr:uid="{05021F19-512B-4B36-ADD8-0C1B1225135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2" authorId="1" shapeId="0" xr:uid="{88BD2067-DB4E-4B13-AE50-E6B06ACD92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2" authorId="1" shapeId="0" xr:uid="{FB0D4C81-C14A-41B1-A359-E89704534F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2" authorId="1" shapeId="0" xr:uid="{D3D2F7CA-7A49-4A04-9EDA-1F0533CECB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52" authorId="1" shapeId="0" xr:uid="{4EC0A041-7FAE-40AD-BBAA-67DC05328C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52" authorId="1" shapeId="0" xr:uid="{08D3AE1E-6E9A-43DE-88AE-5FDBF75B8E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52" authorId="1" shapeId="0" xr:uid="{E8B77A65-7A9F-4D37-A16C-A6BAD1A29D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2" authorId="1" shapeId="0" xr:uid="{E0C0C4E0-D537-42CC-9A8C-E105467757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2" authorId="1" shapeId="0" xr:uid="{C5FE1862-BF51-4709-A6A5-7E52018211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2" authorId="1" shapeId="0" xr:uid="{3E022A95-61D8-48C5-A8D5-10FA6B2616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2" authorId="1" shapeId="0" xr:uid="{7471A170-7622-46E0-9F3D-DD20E18B41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52" authorId="1" shapeId="0" xr:uid="{D6EB9C0F-E400-47F9-B3F4-C5D5624136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52" authorId="1" shapeId="0" xr:uid="{D20C1F49-6AE0-4B84-9BC5-85E7DC2D53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6" authorId="1" shapeId="0" xr:uid="{DE5BB19F-8408-4085-923C-F342B11346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6" authorId="1" shapeId="0" xr:uid="{74FAFD05-297B-4069-9037-B944511F69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6" authorId="1" shapeId="0" xr:uid="{DA737A94-FC2C-42FE-8F52-D3D21DF8B7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56" authorId="1" shapeId="0" xr:uid="{095F204B-27E3-426D-B318-EEB5957BFCE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56" authorId="1" shapeId="0" xr:uid="{F7C2EA28-0640-42E6-862A-27B2D0ADF9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56" authorId="1" shapeId="0" xr:uid="{7E3E37C9-3FDC-493B-BAEA-4559DCE449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6" authorId="1" shapeId="0" xr:uid="{D9D157BC-832A-4089-BE1D-AC1C9B3F59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6" authorId="1" shapeId="0" xr:uid="{91CF2120-F8B5-4547-91BF-A7E1D70166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6" authorId="1" shapeId="0" xr:uid="{FF9A43FD-8C9B-4BEA-904F-253BB7EB60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6" authorId="1" shapeId="0" xr:uid="{A64DB21A-8330-4734-B1C2-B7AD4793852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56" authorId="1" shapeId="0" xr:uid="{1594C420-C484-4F94-BA53-5A8969D85E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56" authorId="1" shapeId="0" xr:uid="{FD2BB484-94F9-4E6F-BAFC-4C120B326C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7" authorId="1" shapeId="0" xr:uid="{CAC5DE2F-F5FC-4285-B24F-3CEE734763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7" authorId="1" shapeId="0" xr:uid="{C4818D84-0A85-4172-81D8-DB64B0B4B7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7" authorId="1" shapeId="0" xr:uid="{C39AD34D-65CB-4DA9-8808-8127E7AF8E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57" authorId="1" shapeId="0" xr:uid="{4116A7D3-E18D-4F9E-B193-CF17EFFF226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57" authorId="1" shapeId="0" xr:uid="{973DCA73-BA49-4E93-A8EE-8EF8197F74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57" authorId="1" shapeId="0" xr:uid="{E7FD559D-D4D7-44B1-AB7F-D401352D37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7" authorId="1" shapeId="0" xr:uid="{1BDB3079-38A2-4D69-8FF7-574A14BC2D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7" authorId="1" shapeId="0" xr:uid="{D9C304D1-F396-4F40-96E0-0B4DC503EB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7" authorId="1" shapeId="0" xr:uid="{3963A033-6296-47CA-BDCD-ADE4FA6977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7" authorId="1" shapeId="0" xr:uid="{61BE7DF9-69C7-438F-B6E0-07F0B01437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57" authorId="1" shapeId="0" xr:uid="{88821434-D200-4A26-A4C2-B5BBFE2A1EE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57" authorId="1" shapeId="0" xr:uid="{BAC28F26-C74B-488E-8F06-064F1426D8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8" authorId="1" shapeId="0" xr:uid="{BCE2C680-57DC-4E1D-A683-4BAFFF9DAC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8" authorId="1" shapeId="0" xr:uid="{06275217-BF6E-4C7A-B0FC-FBD36460E4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8" authorId="1" shapeId="0" xr:uid="{C89EBF87-D144-4D53-BDB5-E59866B262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58" authorId="1" shapeId="0" xr:uid="{6E4F230D-E4E6-4CFA-909F-B6F772C183C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58" authorId="1" shapeId="0" xr:uid="{37AD8A82-4F44-404D-AE48-81C00834F4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58" authorId="1" shapeId="0" xr:uid="{1BB4A9A5-EC9B-4248-A507-C85300C578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8" authorId="1" shapeId="0" xr:uid="{925DC986-A4DE-4260-AFB9-1FAEC02E91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8" authorId="1" shapeId="0" xr:uid="{D5E6F5F4-EC96-4F35-83D6-C7C8114982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8" authorId="1" shapeId="0" xr:uid="{D744073D-0BEA-48D2-B5A1-06B4E07EDD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8" authorId="1" shapeId="0" xr:uid="{1B2459EF-3325-45F5-BF20-173860F2AB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58" authorId="1" shapeId="0" xr:uid="{CDCA9948-AC66-4D14-B1AC-DE9F93123A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58" authorId="1" shapeId="0" xr:uid="{1F2A24BE-B6FE-44CA-8F70-9FAF5562B0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59" authorId="1" shapeId="0" xr:uid="{0684872C-1450-439B-94C3-4C977C8D966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59" authorId="1" shapeId="0" xr:uid="{65E7E012-5400-4B2C-8FB5-316FF2ADA2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59" authorId="1" shapeId="0" xr:uid="{456F753C-0455-428E-8EB6-A8FE6008B8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59" authorId="1" shapeId="0" xr:uid="{CFC8F15F-4F3D-4634-B969-D48E793A5A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59" authorId="1" shapeId="0" xr:uid="{7E551379-9E26-4870-B846-5F207B2033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59" authorId="1" shapeId="0" xr:uid="{F06D2679-3B28-4A5B-929C-BC08277BB4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59" authorId="1" shapeId="0" xr:uid="{93855C0E-BCBC-4351-8D9D-161306C2E8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59" authorId="1" shapeId="0" xr:uid="{DD0E9090-64CD-4D75-B48B-A1BA717723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59" authorId="1" shapeId="0" xr:uid="{2EF626DE-17F9-42CC-A326-BE429AE188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59" authorId="1" shapeId="0" xr:uid="{27937844-8915-4B9E-A59E-30B092D8E2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59" authorId="1" shapeId="0" xr:uid="{FDA602A9-932F-46FF-8EEB-19DF946E5B7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59" authorId="1" shapeId="0" xr:uid="{DA00CAE4-8981-4A02-B321-21E79BB097A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0" authorId="1" shapeId="0" xr:uid="{1D32B599-5228-42BE-894C-FCD00BCDDD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0" authorId="1" shapeId="0" xr:uid="{4762DE40-BBAD-43BD-8559-0E2728D8AB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0" authorId="1" shapeId="0" xr:uid="{F4FD43E5-5444-447F-8CDC-4660C9D27DE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0" authorId="1" shapeId="0" xr:uid="{B1CF5789-CEBA-4777-8564-F5BBA9F1EB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0" authorId="1" shapeId="0" xr:uid="{25006E61-FBAB-4F22-9538-EC55D1B386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0" authorId="1" shapeId="0" xr:uid="{4B2C3A6A-BE1F-46D0-B85A-F7AE586837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0" authorId="1" shapeId="0" xr:uid="{BC13FB93-B5B3-42B6-88C9-BBA84BB438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0" authorId="1" shapeId="0" xr:uid="{981A3272-1E96-4B39-B301-4BFF9C253F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0" authorId="1" shapeId="0" xr:uid="{AB47FB1C-EACE-4823-8832-CC5F8F2024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0" authorId="1" shapeId="0" xr:uid="{09E49F40-1AB4-4EB0-A2CC-CAF27BA4B61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0" authorId="1" shapeId="0" xr:uid="{BD519AFD-303A-4E4B-A1D8-7295A7BE4A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0" authorId="1" shapeId="0" xr:uid="{9C22B06D-F203-4721-AB67-1EF246F046F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1" authorId="1" shapeId="0" xr:uid="{DF427613-F94D-45A6-8FB5-1F2C7ABDFE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1" authorId="1" shapeId="0" xr:uid="{4435E750-2386-4A5B-BCE1-81B8D86F515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1" authorId="1" shapeId="0" xr:uid="{34972146-D02A-46F2-BE7E-C6F56C4D07B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1" authorId="1" shapeId="0" xr:uid="{66B7AAE1-291F-419D-AA27-67103710A76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1" authorId="1" shapeId="0" xr:uid="{AC4D2F96-39A0-4166-86DA-2CFDBE768E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1" authorId="1" shapeId="0" xr:uid="{85925C64-FA6E-4579-A2B3-228FCC65AC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1" authorId="1" shapeId="0" xr:uid="{ACCF5F6B-6A37-4E28-BA30-62EC8EF162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1" authorId="1" shapeId="0" xr:uid="{13280BF4-8A94-454B-9F79-6F9DE8CC28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1" authorId="1" shapeId="0" xr:uid="{DB6C2A51-AF00-4B60-B3D0-1CEB6F2785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1" authorId="1" shapeId="0" xr:uid="{027A0987-56B9-443A-9868-499C91990E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1" authorId="1" shapeId="0" xr:uid="{1F1336FB-EEC7-40E2-8F3C-AF55FE3A88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1" authorId="1" shapeId="0" xr:uid="{050C2EB6-D04F-47B8-AC8E-BF03BE9FE5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2" authorId="1" shapeId="0" xr:uid="{165BCB13-F164-4546-BF04-62258A724F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2" authorId="1" shapeId="0" xr:uid="{127EA601-F530-4A9B-B375-8336B26266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2" authorId="1" shapeId="0" xr:uid="{AB1CDBC2-8734-4C31-954D-7709EE8AFD2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2" authorId="1" shapeId="0" xr:uid="{34ACC259-5FCA-44EF-A015-D5D58FBB5E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2" authorId="1" shapeId="0" xr:uid="{28AED53D-F195-4464-BD5B-3C73AE7A95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2" authorId="1" shapeId="0" xr:uid="{1D039E45-8EEF-4F63-9FD3-999AC4885C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2" authorId="1" shapeId="0" xr:uid="{947C456D-45C2-4D19-874E-0B6DC20CA59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2" authorId="1" shapeId="0" xr:uid="{66EDE65B-F16A-4F78-A167-82C3A1F2B6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2" authorId="1" shapeId="0" xr:uid="{76A6C171-076C-4F28-92DE-F34FA7C1E2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2" authorId="1" shapeId="0" xr:uid="{CC3D0A7D-4328-4EDB-A1F4-B74B0C4F0C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2" authorId="1" shapeId="0" xr:uid="{2AF53221-3F0A-4B2A-B3A8-2FA1FFCF25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2" authorId="1" shapeId="0" xr:uid="{B82F1034-AD54-41BE-8D84-4CA7CB849C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3" authorId="1" shapeId="0" xr:uid="{EA5C3F55-898E-4F5D-AB3A-1ACFDF2F1C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3" authorId="1" shapeId="0" xr:uid="{D335CABF-468B-4FCD-9EA9-D4F42B72BD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3" authorId="1" shapeId="0" xr:uid="{D9124A26-E6E8-43EB-8492-1B6FA567583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3" authorId="1" shapeId="0" xr:uid="{28A1A123-01A2-4AF1-B6B6-650EE0DD13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3" authorId="1" shapeId="0" xr:uid="{FED2875D-71A3-45A1-BA4D-2CDA586C51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3" authorId="1" shapeId="0" xr:uid="{30F9031A-84C1-4177-A988-3E947A5F75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3" authorId="1" shapeId="0" xr:uid="{6C586B34-7ECC-4E40-BFBD-A9CC4723D9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3" authorId="1" shapeId="0" xr:uid="{08E7A456-317C-4D0D-8098-96CECB8E02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3" authorId="1" shapeId="0" xr:uid="{3B1FE613-FEC1-4327-9D24-47A31405CEF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3" authorId="1" shapeId="0" xr:uid="{C0E775B3-6D01-4522-A4CC-2B99B58E16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3" authorId="1" shapeId="0" xr:uid="{08D37764-F3E1-4DE8-96BD-C700EB4FA4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3" authorId="1" shapeId="0" xr:uid="{F106F993-A22C-4CDC-B1DF-DF0B906F60C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4" authorId="1" shapeId="0" xr:uid="{D2DC2C8E-E751-4E5A-B982-6D589ACA27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4" authorId="1" shapeId="0" xr:uid="{91807A6C-C4D8-4819-B9BD-8531102073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4" authorId="1" shapeId="0" xr:uid="{1BCFFB96-3A99-40CF-AF0B-625F390531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4" authorId="1" shapeId="0" xr:uid="{319CBD8A-1B47-4004-A87E-0C2DC16829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4" authorId="1" shapeId="0" xr:uid="{6260A434-2636-4B49-8559-394CFB0D894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4" authorId="1" shapeId="0" xr:uid="{77413B98-4EB3-4C54-9373-6B69A9262D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4" authorId="1" shapeId="0" xr:uid="{1C8B41F5-D8ED-454F-B287-9F8DEDD709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4" authorId="1" shapeId="0" xr:uid="{C62A5108-169E-4AF4-997C-903CB9DC63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4" authorId="1" shapeId="0" xr:uid="{3D00BB99-18FE-4D79-B53F-51ACB69B46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4" authorId="1" shapeId="0" xr:uid="{AB32923B-18AD-41F0-BC91-5DC0C075B4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4" authorId="1" shapeId="0" xr:uid="{AA02AD6C-F553-44B3-8EDC-C716D27941E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4" authorId="1" shapeId="0" xr:uid="{FE2EBECC-2F62-41D4-811C-BEE3C73D0A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5" authorId="1" shapeId="0" xr:uid="{C0C912B7-4ACF-4FCB-9780-F0CB26B88E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5" authorId="1" shapeId="0" xr:uid="{CEB38C6E-35B4-48DA-AE64-9B70572C57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5" authorId="1" shapeId="0" xr:uid="{1342C18E-1645-4DE8-AB0B-92E66D9800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5" authorId="1" shapeId="0" xr:uid="{FE43C361-8F66-4028-BE70-B3761BC2BF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5" authorId="1" shapeId="0" xr:uid="{534C10EC-220C-47F0-8E25-7595446082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5" authorId="1" shapeId="0" xr:uid="{17608711-11CE-4757-B141-29508B11A2A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5" authorId="1" shapeId="0" xr:uid="{5ED51710-6BFA-40FC-AD1D-C0D7C0A6735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5" authorId="1" shapeId="0" xr:uid="{DF9658C4-E9CB-4801-8F1B-C79EBA3A30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5" authorId="1" shapeId="0" xr:uid="{25BA629C-05FF-46FB-A80C-D106A1226DF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5" authorId="1" shapeId="0" xr:uid="{FF19AF4E-A16C-417F-BF0C-2E68C9A262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5" authorId="1" shapeId="0" xr:uid="{FCD02BAA-94CE-472D-BC83-EBBB2490CB7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5" authorId="1" shapeId="0" xr:uid="{EF63B571-FC99-473A-8FD8-28376F39ED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6" authorId="1" shapeId="0" xr:uid="{C7774B3C-30BC-4449-9C14-C694C1B32A4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6" authorId="1" shapeId="0" xr:uid="{CC52C0A9-3BFA-426C-A488-B45BA7585C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6" authorId="1" shapeId="0" xr:uid="{96483CB6-5EC8-4125-B245-D4EA814EB02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6" authorId="1" shapeId="0" xr:uid="{1E0B72CE-E709-476A-9F7B-F672381F80A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6" authorId="1" shapeId="0" xr:uid="{2FCF358D-6ACA-4C93-98C7-60EAACF05F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6" authorId="1" shapeId="0" xr:uid="{B8682191-6F1A-48AC-B76D-C0E80906E5F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6" authorId="1" shapeId="0" xr:uid="{25930615-2E58-47C5-ABB8-D38354ADD8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6" authorId="1" shapeId="0" xr:uid="{2CF282E8-A37A-4408-BE48-F3C58D7FE6C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6" authorId="1" shapeId="0" xr:uid="{FDCE63BC-2B40-4B3D-838F-3B9F1D5272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6" authorId="1" shapeId="0" xr:uid="{49E526A5-45A0-41F3-B1F8-3194E7AC2E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6" authorId="1" shapeId="0" xr:uid="{4F319BB5-3600-4A0E-91DF-6D40C85414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6" authorId="1" shapeId="0" xr:uid="{15E399C5-90A6-4C22-8FF3-338EF9CD08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7" authorId="1" shapeId="0" xr:uid="{5732325B-190D-4A28-8CED-AF590BD604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7" authorId="1" shapeId="0" xr:uid="{8C6D6B77-3BBE-4FB4-A549-191C018CE6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7" authorId="1" shapeId="0" xr:uid="{2F86372B-5B9E-4773-9FF0-6E18FBD130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7" authorId="1" shapeId="0" xr:uid="{CCB7DA82-429D-46ED-AE10-94E7EC402C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7" authorId="1" shapeId="0" xr:uid="{DB8287C4-D333-431A-8E7F-862620AB76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7" authorId="1" shapeId="0" xr:uid="{D7471EB3-7EBE-4B0C-A194-3F795205E7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7" authorId="1" shapeId="0" xr:uid="{552EB76F-4530-421E-ADA3-BB96CABEB5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7" authorId="1" shapeId="0" xr:uid="{D540F05A-761B-4312-AD18-676CCC3A3A2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7" authorId="1" shapeId="0" xr:uid="{B80F8578-3F0D-4D0E-AD63-1920A27D20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7" authorId="1" shapeId="0" xr:uid="{9D9ED24D-FEF9-4DD0-A8D7-C555E5AAA9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7" authorId="1" shapeId="0" xr:uid="{90287006-5E88-4298-96E0-095F4596CA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7" authorId="1" shapeId="0" xr:uid="{1278D8EF-ECC1-4356-8133-3BCA956709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8" authorId="1" shapeId="0" xr:uid="{D1AEC877-433C-4E39-8183-EB37B5A0C7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8" authorId="1" shapeId="0" xr:uid="{CBB0E55E-05C7-4F22-BC8E-54C33B643E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8" authorId="1" shapeId="0" xr:uid="{1C821E11-B0E1-451C-B404-A045782F3B7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8" authorId="1" shapeId="0" xr:uid="{9E4AADA5-3EB0-490F-9429-CA579BDEB95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8" authorId="1" shapeId="0" xr:uid="{5AFC351D-486F-4BE2-91FF-E9DB85BE46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8" authorId="1" shapeId="0" xr:uid="{CE9EFC6A-5333-467E-B971-81914F3BB9F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8" authorId="1" shapeId="0" xr:uid="{630E4D36-3DED-4182-A74C-305FAE4912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8" authorId="1" shapeId="0" xr:uid="{054FC7BA-3F49-4907-85F8-EBCED62C7A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8" authorId="1" shapeId="0" xr:uid="{F614FD58-1F23-4570-9170-C6AED0E48E7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8" authorId="1" shapeId="0" xr:uid="{61D44EEB-B4B7-414F-AFB9-E71B253897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8" authorId="1" shapeId="0" xr:uid="{D7B2516B-DAAB-43FE-BBDA-5D25E785B9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8" authorId="1" shapeId="0" xr:uid="{9421244D-9008-4D4F-897A-2A499728D1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69" authorId="1" shapeId="0" xr:uid="{7C63E880-A58E-4AE6-BF7F-8B3EB3551EE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69" authorId="1" shapeId="0" xr:uid="{741E0596-28DF-4578-9A81-3D74BEFA35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69" authorId="1" shapeId="0" xr:uid="{7FA21029-6510-48A0-995D-F38851BFEE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69" authorId="1" shapeId="0" xr:uid="{41C7310E-7155-4D46-947D-CDCD6F89FF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69" authorId="1" shapeId="0" xr:uid="{AAD6F304-A12A-44F9-81FA-2A59886BC9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69" authorId="1" shapeId="0" xr:uid="{44965DE7-0587-4E57-AEC1-ED221582931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69" authorId="1" shapeId="0" xr:uid="{E7E3C184-3B39-4B60-A859-4980E90DE7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69" authorId="1" shapeId="0" xr:uid="{AD922BFA-C65E-4628-A1F2-4A25C7B589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69" authorId="1" shapeId="0" xr:uid="{0DDC63BE-A24A-4D57-8FBC-2598075ACB0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69" authorId="1" shapeId="0" xr:uid="{014D27BB-B742-48E1-8243-7F68A8A25BF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69" authorId="1" shapeId="0" xr:uid="{2886C36E-DC9E-497C-9453-DE766B9B52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69" authorId="1" shapeId="0" xr:uid="{ACF03ABD-B0BE-4746-B64A-0BE9E60EDC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0" authorId="1" shapeId="0" xr:uid="{47CC4B40-D03D-4C5D-97CF-886FD70F6C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0" authorId="1" shapeId="0" xr:uid="{8D01B877-2292-4F31-965F-A0B41463F7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0" authorId="1" shapeId="0" xr:uid="{78515518-7E51-4DD8-AAFD-8BFFC91338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0" authorId="1" shapeId="0" xr:uid="{6BB74397-B84E-4DA7-93AA-84E891A6E6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0" authorId="1" shapeId="0" xr:uid="{71DD5D8D-A933-4C52-8C7F-67F914B9DD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0" authorId="1" shapeId="0" xr:uid="{D8F34CB0-BF38-4640-87B6-DA853018332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0" authorId="1" shapeId="0" xr:uid="{16D298BC-E8B7-484F-962A-A22B822C0E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0" authorId="1" shapeId="0" xr:uid="{A4A32C37-6288-4998-A0D4-97B9C555CBF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0" authorId="1" shapeId="0" xr:uid="{7BC22430-30B4-452A-8C12-29B15C563D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0" authorId="1" shapeId="0" xr:uid="{546AF54F-1186-4961-8C2C-F9321D4A04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0" authorId="1" shapeId="0" xr:uid="{3FC7DF88-32A0-4FAA-9108-44F0D16530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0" authorId="1" shapeId="0" xr:uid="{0EE345C8-C627-4D06-82D6-57412D79E3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1" authorId="1" shapeId="0" xr:uid="{13F4A811-1A88-49D3-98EF-6FD4F48CF2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1" authorId="1" shapeId="0" xr:uid="{4C550466-81F6-4DB4-B623-FBE78CA271D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1" authorId="1" shapeId="0" xr:uid="{2B35CB47-DB4F-4A1F-88E9-09FDA05EA2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1" authorId="1" shapeId="0" xr:uid="{62649DC1-1C8B-407B-81FD-0A1EF3E7CAF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1" authorId="1" shapeId="0" xr:uid="{1A8AC5B5-CA11-4980-8BD4-EAF3D6D350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1" authorId="1" shapeId="0" xr:uid="{3BA1A71E-456F-47FE-8897-55362DEE9B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1" authorId="1" shapeId="0" xr:uid="{BD4399A0-AC63-4EDF-967C-4423C656CD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1" authorId="1" shapeId="0" xr:uid="{48C1BCDC-D061-4235-B694-B711C8EA7E6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1" authorId="1" shapeId="0" xr:uid="{1A894DB1-619F-4835-98D7-F907872C00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1" authorId="1" shapeId="0" xr:uid="{B393322D-F7DE-484B-932C-1ACC948085C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1" authorId="1" shapeId="0" xr:uid="{36C47177-D758-47C7-8570-3A24D1766D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1" authorId="1" shapeId="0" xr:uid="{D31E00DC-C4D2-4A58-B6F1-04C67F4136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2" authorId="1" shapeId="0" xr:uid="{550A9219-A514-4C92-8023-265F19B1C9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2" authorId="1" shapeId="0" xr:uid="{526FAAD7-23C9-434D-BB76-643A16FFAD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2" authorId="1" shapeId="0" xr:uid="{5AE9DE00-8D0A-4501-9700-BDEEB9C625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2" authorId="1" shapeId="0" xr:uid="{43B55A32-F82D-4FD2-80E8-6D92054DCFB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2" authorId="1" shapeId="0" xr:uid="{0AA6CD4E-AA38-4E37-8D8E-3EA3880B39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2" authorId="1" shapeId="0" xr:uid="{F46C30A3-CEC9-4E49-BAA4-E4177C58B0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2" authorId="1" shapeId="0" xr:uid="{69ED7682-20D3-4A10-985A-F64843C37E0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2" authorId="1" shapeId="0" xr:uid="{666BD2AC-BD36-49CC-BE1E-15306773E2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2" authorId="1" shapeId="0" xr:uid="{8960A8B8-A6B9-4CA7-B6F6-394C596F1D2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2" authorId="1" shapeId="0" xr:uid="{62F9862D-3D8A-4480-AC3C-DFA1937A68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2" authorId="1" shapeId="0" xr:uid="{00C670A3-3ECA-4883-9FCC-FCC29CA763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2" authorId="1" shapeId="0" xr:uid="{C1829E7C-7722-44C4-A5C7-BA29876C7F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3" authorId="1" shapeId="0" xr:uid="{ED5ADE1D-1074-4BAD-B86F-94B95D98FB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3" authorId="1" shapeId="0" xr:uid="{D0E79574-B488-4ADD-A634-E60665C033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3" authorId="1" shapeId="0" xr:uid="{8F210C7F-7C0E-443A-BFF8-02C5093576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3" authorId="1" shapeId="0" xr:uid="{A76963AA-B8DF-459D-A8CB-349D426939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3" authorId="1" shapeId="0" xr:uid="{7252E583-092D-4E53-B507-EF937D8529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3" authorId="1" shapeId="0" xr:uid="{4B0D6AEB-FD61-4FC1-ABE7-0A4C5A8CDF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3" authorId="1" shapeId="0" xr:uid="{7CB97C9C-F4DB-4E66-A4F0-95EAE60692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3" authorId="1" shapeId="0" xr:uid="{47557223-7D63-4851-8AA0-FA3BC9B15A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3" authorId="1" shapeId="0" xr:uid="{32CDA09A-5AFA-428F-A8A3-C5025230DDC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3" authorId="1" shapeId="0" xr:uid="{13D911BA-8242-4402-820A-A5F57AB1D9C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3" authorId="1" shapeId="0" xr:uid="{F89965B1-12D9-44C9-B0B7-5093FA2458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3" authorId="1" shapeId="0" xr:uid="{8A1333AD-570E-47E6-A911-3D8096C58F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4" authorId="1" shapeId="0" xr:uid="{8B83C013-4DA0-4891-919A-B08FBF66CF7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4" authorId="1" shapeId="0" xr:uid="{3097B1F4-75E0-47A2-BCA9-4E7A103E042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4" authorId="1" shapeId="0" xr:uid="{621D5FF4-F8F8-494B-B160-E1AE0B7936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4" authorId="1" shapeId="0" xr:uid="{20480F5A-D27A-4201-AB62-CF6B9E042DA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4" authorId="1" shapeId="0" xr:uid="{FF618E44-D961-411C-BA68-24D46AA752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4" authorId="1" shapeId="0" xr:uid="{11BC3AC5-DD38-4336-8FE2-B1B8DD9A398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4" authorId="1" shapeId="0" xr:uid="{162CB92D-822E-4DFA-B0F2-106E2FF61D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4" authorId="1" shapeId="0" xr:uid="{026DFDCA-D87F-4C01-8D97-7E249A49DE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4" authorId="1" shapeId="0" xr:uid="{F73692E7-C50C-4D6D-9EAC-4EEC7B9DE6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4" authorId="1" shapeId="0" xr:uid="{C9463F90-7E68-40CF-A22C-CE0F9129ED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4" authorId="1" shapeId="0" xr:uid="{419F5AEB-649D-477C-B371-4D0A8E0C56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4" authorId="1" shapeId="0" xr:uid="{71F8BAA1-5478-4BFF-8ECB-A705FFA82C0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5" authorId="1" shapeId="0" xr:uid="{83AE8679-066D-4C48-9CD9-443978DC791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5" authorId="1" shapeId="0" xr:uid="{D7BD8151-2EF1-4E67-9F2B-9EFE7D05101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5" authorId="1" shapeId="0" xr:uid="{1B9FEE3C-7EAE-4C00-959F-147F75F430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5" authorId="1" shapeId="0" xr:uid="{9131FE5B-1E43-412D-8B0C-A25B7212FD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5" authorId="1" shapeId="0" xr:uid="{50EFA376-3351-4D12-980D-239A4B90F0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5" authorId="1" shapeId="0" xr:uid="{62DAC0E4-1625-48F9-9186-E87291154F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5" authorId="1" shapeId="0" xr:uid="{FBB53D18-4C7E-47DC-AA72-DD96EEB18F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5" authorId="1" shapeId="0" xr:uid="{3EA31B4C-5D18-4FCF-B4BB-B88176EB30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5" authorId="1" shapeId="0" xr:uid="{EE155B32-6B81-4A23-B5D2-3C5FF9738E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5" authorId="1" shapeId="0" xr:uid="{B28766E8-9514-4210-8BC1-C21CDA803E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5" authorId="1" shapeId="0" xr:uid="{45DC8844-0F5E-4330-922C-8C5C7726E6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5" authorId="1" shapeId="0" xr:uid="{3E5907C7-84A9-4E66-B38E-91039122AD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6" authorId="1" shapeId="0" xr:uid="{B5698B8D-BC22-4533-8F8A-3692ABEB64E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6" authorId="1" shapeId="0" xr:uid="{170308B8-F023-4E63-838F-152B49F3BD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6" authorId="1" shapeId="0" xr:uid="{ADFF595E-8839-4A0B-BCB0-DDDA300694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6" authorId="1" shapeId="0" xr:uid="{263EFFB0-A081-487C-BC15-883D7AD2F1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6" authorId="1" shapeId="0" xr:uid="{B1EAC672-11DC-48CC-879C-2B4196389E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6" authorId="1" shapeId="0" xr:uid="{6F2ECC86-A078-4720-9694-BCB49B365C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6" authorId="1" shapeId="0" xr:uid="{97655774-A5EC-4091-B47B-DD811CAA37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6" authorId="1" shapeId="0" xr:uid="{7AC0C70A-2038-4FC3-AFB1-ADEF158562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6" authorId="1" shapeId="0" xr:uid="{FF9E94DB-12CD-47BA-8C45-397842BDCF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6" authorId="1" shapeId="0" xr:uid="{C841A05B-C2DA-4073-BBD7-AF36382BE0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6" authorId="1" shapeId="0" xr:uid="{A3C0EA64-CCB7-4397-8CCB-042ED84D79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6" authorId="1" shapeId="0" xr:uid="{4E8D89EC-4FA1-4789-8589-46E4DC68BA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7" authorId="1" shapeId="0" xr:uid="{A1755F52-9361-4EC8-8A3B-6DE31718A63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7" authorId="1" shapeId="0" xr:uid="{69C260A3-C805-47E9-ADDD-2697812DDCC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7" authorId="1" shapeId="0" xr:uid="{30EDFEB4-33D3-4C39-906F-BFC0DF3D3E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7" authorId="1" shapeId="0" xr:uid="{F9F4F06C-244D-433F-80E9-29A7FB1A06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7" authorId="1" shapeId="0" xr:uid="{FDB556B2-E4D4-4695-9E0B-2593E29A267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7" authorId="1" shapeId="0" xr:uid="{0E806D5A-A2BD-4C52-91F6-7456706AAD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7" authorId="1" shapeId="0" xr:uid="{4C78B595-E596-40CA-B6C7-6B7AF12600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7" authorId="1" shapeId="0" xr:uid="{C751BF20-9EB6-4F1F-9479-729A46761CA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7" authorId="1" shapeId="0" xr:uid="{5D00AC75-5F75-46D8-98CF-F6160787DBC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7" authorId="1" shapeId="0" xr:uid="{07F51B5B-1478-4988-A72F-BC1D0D94D0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7" authorId="1" shapeId="0" xr:uid="{848F3963-E1C5-46A4-B3E6-FB473BFCEE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7" authorId="1" shapeId="0" xr:uid="{387807DB-57E9-4B2D-9D4B-ABE7D13928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8" authorId="1" shapeId="0" xr:uid="{45648CAD-99D7-4770-BFA5-1FB79A58D0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8" authorId="1" shapeId="0" xr:uid="{A6CE429E-2726-4B8B-9283-6F415F42975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8" authorId="1" shapeId="0" xr:uid="{0E32AD91-1EC7-4AA3-985D-F88F41AFA9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8" authorId="1" shapeId="0" xr:uid="{E2E1E9F7-03BD-4C47-B493-0449E249297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8" authorId="1" shapeId="0" xr:uid="{0383B4A6-1EED-44EF-BB1C-E94323CF8D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8" authorId="1" shapeId="0" xr:uid="{39ACD749-8C08-4EB6-8BE9-134C444EC7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8" authorId="1" shapeId="0" xr:uid="{A152BDF5-1D05-4155-AAD7-63C76538652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8" authorId="1" shapeId="0" xr:uid="{E55C3534-60E4-4E79-B151-A05E6E8B84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8" authorId="1" shapeId="0" xr:uid="{96CD6A8C-5AB1-4DFA-A360-F099BDD8DC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8" authorId="1" shapeId="0" xr:uid="{B660CE7C-3598-47FE-B07B-F6D9A1F58C3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8" authorId="1" shapeId="0" xr:uid="{A999EEE9-95F7-4812-A1FF-ECFF17F539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8" authorId="1" shapeId="0" xr:uid="{315120B0-B0D7-4EEA-A660-75E13173DE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79" authorId="1" shapeId="0" xr:uid="{D641C872-D9A5-4E61-9EE1-87228B8F344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9" authorId="1" shapeId="0" xr:uid="{2BAD75F6-21AB-4C8E-BD65-B8C2D64E5F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9" authorId="1" shapeId="0" xr:uid="{84986930-DDFB-442F-A132-312275B1C73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9" authorId="1" shapeId="0" xr:uid="{CA81E6A9-A744-4340-8777-B2090FC485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9" authorId="1" shapeId="0" xr:uid="{4774D192-EC66-4B35-A1D5-48E0CE61EA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9" authorId="1" shapeId="0" xr:uid="{BAA4BD96-BF60-4005-9D6C-B25E2B4CAD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9" authorId="1" shapeId="0" xr:uid="{150A0816-36EA-4437-9C11-6F0CDA24292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9" authorId="1" shapeId="0" xr:uid="{D9B08E90-1915-49BD-A09A-A0473FCE1B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9" authorId="1" shapeId="0" xr:uid="{7E3C3C9B-18DB-4E60-90AB-380D2648D3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9" authorId="1" shapeId="0" xr:uid="{B8FABFA2-D6C3-4743-8DA8-A7FC9D9D24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9" authorId="1" shapeId="0" xr:uid="{EF923E3B-8D24-4B14-8BD7-4D2172751A8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9" authorId="1" shapeId="0" xr:uid="{D2F2023B-37E9-46C6-9A88-266E279BD8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0" authorId="1" shapeId="0" xr:uid="{AAEB2045-3392-46B7-91A6-1519C160A4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0" authorId="1" shapeId="0" xr:uid="{29DA0766-759D-4B45-A03A-31078CBAC4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0" authorId="1" shapeId="0" xr:uid="{7A1E0BF8-F6DD-4A6C-852B-543FB55CC9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80" authorId="1" shapeId="0" xr:uid="{AE0D596A-A397-4AC7-910C-998E84688FA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80" authorId="1" shapeId="0" xr:uid="{34653595-AAF9-49C3-B10B-1F2489E1FB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80" authorId="1" shapeId="0" xr:uid="{1999FA2E-F555-4EC5-BE14-AF09D47BE95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0" authorId="1" shapeId="0" xr:uid="{FA2AE60A-E6A4-411B-8D10-A450A99FEF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0" authorId="1" shapeId="0" xr:uid="{3C03E547-BFE8-4A25-A458-AEBD6D753B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0" authorId="1" shapeId="0" xr:uid="{EFBEFB55-2B44-4F72-86A0-04BD1B9CAC4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0" authorId="1" shapeId="0" xr:uid="{21733725-9617-46FF-B1C3-4F137BE9B3F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80" authorId="1" shapeId="0" xr:uid="{099C42EC-D34F-4313-9028-48A1EBC5028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80" authorId="1" shapeId="0" xr:uid="{621D86B6-1494-4261-B303-1660000E101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1" authorId="1" shapeId="0" xr:uid="{F1639027-313E-4219-9E85-28EFEDC372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1" authorId="1" shapeId="0" xr:uid="{749C8055-D364-4048-9E73-7F1F0950B5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1" authorId="1" shapeId="0" xr:uid="{56D1823E-182E-4BD2-BCAD-482DA97786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81" authorId="1" shapeId="0" xr:uid="{D6BFE5D1-6332-40E6-83C8-70E3DB16395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81" authorId="1" shapeId="0" xr:uid="{BF9F2E40-143A-43E1-B981-15DEACC313A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81" authorId="1" shapeId="0" xr:uid="{D756F46F-53FA-4F13-80D0-89530790595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1" authorId="1" shapeId="0" xr:uid="{E602B17A-FF06-4AC7-81C7-C33923B080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1" authorId="1" shapeId="0" xr:uid="{3BFFE464-3D2A-4B14-A092-6AC092FC4F7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1" authorId="1" shapeId="0" xr:uid="{03A9100A-0E7A-45F0-A562-0F77DC8736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1" authorId="1" shapeId="0" xr:uid="{8BDD00EF-AB74-4FBA-A7F8-D5D6F84024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81" authorId="1" shapeId="0" xr:uid="{173D4D72-F868-47D5-9001-647E209AA3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81" authorId="1" shapeId="0" xr:uid="{BC141A73-7A68-4C50-8171-2F70410CCF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  <author>kkurova</author>
  </authors>
  <commentList>
    <comment ref="A1" authorId="0" shapeId="0" xr:uid="{88FB839B-9437-42EC-8EAC-48D4F4CE25AD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450D07B1-DD1F-44B2-9476-BB5CA35F3F2F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I7" authorId="1" shapeId="0" xr:uid="{8723D05E-DA2A-4E4A-BAC0-22DD7FEF54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" authorId="1" shapeId="0" xr:uid="{450DCBFD-54F7-4BC4-B4D2-F0B26160757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" authorId="1" shapeId="0" xr:uid="{3882896A-E105-43C8-A225-C751283D7FA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" authorId="1" shapeId="0" xr:uid="{F5DAFE0F-13A5-4F63-8D12-EBC7F8E78E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" authorId="1" shapeId="0" xr:uid="{66AB21BE-8C6E-4C54-86CB-45F44C81B4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" authorId="1" shapeId="0" xr:uid="{C53C497D-7189-46B3-8EE2-3B2DC2BAE8B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" authorId="1" shapeId="0" xr:uid="{350C9178-C926-45F4-AA41-3B07F5413FD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" authorId="1" shapeId="0" xr:uid="{1BCC9C1F-7AB2-4CF4-9619-395EC2C2C43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" authorId="1" shapeId="0" xr:uid="{BAC2CD61-8DE6-4FFC-BA20-34760FE313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" authorId="1" shapeId="0" xr:uid="{9305F8ED-1B87-41D0-86F3-DDF2FA9D4E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" authorId="1" shapeId="0" xr:uid="{C692F49F-311E-4287-9523-9FC83E385E9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" authorId="1" shapeId="0" xr:uid="{DBF2C29B-68B1-4C75-9A9F-C3AD3671ED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" authorId="1" shapeId="0" xr:uid="{F09B096F-E808-4013-B50F-FE65D69AA4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" authorId="1" shapeId="0" xr:uid="{029407C9-FF07-48A0-9955-F5A23D88F6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" authorId="1" shapeId="0" xr:uid="{09812D56-9005-4A70-8D50-E5716CDE71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8" authorId="1" shapeId="0" xr:uid="{794C4971-0F73-47CD-969E-BBCD7C8DB0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8" authorId="1" shapeId="0" xr:uid="{D5BAAD58-6918-4769-A578-E2DCC2C9E9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8" authorId="1" shapeId="0" xr:uid="{5E5CF143-8E5C-462C-8781-1F2069FE05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" authorId="1" shapeId="0" xr:uid="{330D842F-FA23-4D20-A82C-B4F42580D6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" authorId="1" shapeId="0" xr:uid="{9C460699-B63D-4993-93E0-1FE2E8F171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" authorId="1" shapeId="0" xr:uid="{49A83754-EA81-4B86-AC52-DC380A1332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" authorId="1" shapeId="0" xr:uid="{4CA38DB7-F05F-4835-AD96-47DBFD0FC3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8" authorId="1" shapeId="0" xr:uid="{CEFC3325-EA0C-471B-8140-8D644DCAE2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8" authorId="1" shapeId="0" xr:uid="{9EF70199-757C-4DA6-A1EE-373D4849CC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9" authorId="1" shapeId="0" xr:uid="{3F390CAD-5C3C-4712-A914-9E8C2B842B9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9" authorId="1" shapeId="0" xr:uid="{98D283E1-9BFB-477A-8B4F-A2D7561F98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9" authorId="1" shapeId="0" xr:uid="{693D9E07-113C-4BFC-9346-70739892E9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9" authorId="1" shapeId="0" xr:uid="{5B46F07B-8BF2-48FF-BD15-EE4D6B6FF3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9" authorId="1" shapeId="0" xr:uid="{91C420FD-FB5E-43A2-AEB4-AD62729A257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9" authorId="1" shapeId="0" xr:uid="{9B36FE11-7820-4DFF-BE79-092AAEE3FF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9" authorId="1" shapeId="0" xr:uid="{BA284E13-7DF4-4D8D-8AC4-AD0C53674A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9" authorId="1" shapeId="0" xr:uid="{8134199B-018E-4CE6-B631-E2114D4D91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9" authorId="1" shapeId="0" xr:uid="{BF16A1D2-9799-4D01-8F97-14E508224A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9" authorId="1" shapeId="0" xr:uid="{AB6CBFBF-4CBA-48BD-8E6E-B275C87623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9" authorId="1" shapeId="0" xr:uid="{87B0E3A9-CAF7-495E-AD47-812489EEF4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9" authorId="1" shapeId="0" xr:uid="{F875F82D-F03F-48F4-AD32-C2870F7282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0" authorId="1" shapeId="0" xr:uid="{0626B78C-D446-4050-807D-5604D83ED9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0" authorId="1" shapeId="0" xr:uid="{4FD94FA8-008E-4AE2-8E44-783B3F2E6AB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0" authorId="1" shapeId="0" xr:uid="{4D5C579F-7C28-40C3-9A3F-F59186C105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0" authorId="1" shapeId="0" xr:uid="{C3A11D2E-A5E0-4FFC-803D-DDC7DCEA1F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0" authorId="1" shapeId="0" xr:uid="{D72141D5-CF08-4C85-BB4B-3FC1D887FB1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0" authorId="1" shapeId="0" xr:uid="{7E539783-048F-4247-A667-E9B87C247E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0" authorId="1" shapeId="0" xr:uid="{550567A7-3700-4007-B161-DF97DEF234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0" authorId="1" shapeId="0" xr:uid="{8B691288-A47A-41E2-A9C4-363F8A7091C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0" authorId="1" shapeId="0" xr:uid="{F6E2E445-8623-4A3D-9D7F-52AA402336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0" authorId="1" shapeId="0" xr:uid="{AFFE7D67-7595-4504-9D28-F8A6F1EBF0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0" authorId="1" shapeId="0" xr:uid="{2F9EB739-22BD-4B54-9BA1-2E77932007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0" authorId="1" shapeId="0" xr:uid="{CA07AE4B-DBFA-4D16-B1A0-3CDA136BDF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4" authorId="1" shapeId="0" xr:uid="{85967A1C-A694-4DAE-A132-8AA5F982493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4" authorId="1" shapeId="0" xr:uid="{295A8A15-FAF1-4086-9F1C-7C79941A99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4" authorId="1" shapeId="0" xr:uid="{C243C14B-EE91-4975-BF34-978C5B2F474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4" authorId="1" shapeId="0" xr:uid="{4FAC24E0-00D9-4FB3-8035-B6862E099F0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4" authorId="1" shapeId="0" xr:uid="{7560D762-9BA7-4D21-841E-C34242B671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4" authorId="1" shapeId="0" xr:uid="{36712B7A-2FD9-4B83-8A3A-7DBC1CE60D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4" authorId="1" shapeId="0" xr:uid="{FB3D7A73-8DFE-484C-AB70-94AE7FA3D0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materiálu) byl zaúčtován na účet 542 + se správným datem</t>
        </r>
      </text>
    </comment>
    <comment ref="P14" authorId="1" shapeId="0" xr:uid="{A2A232BE-63C6-48F3-8CCF-E6CA93DE64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4" authorId="1" shapeId="0" xr:uid="{486DC719-FB37-4722-91B8-EE40D1DF35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4" authorId="1" shapeId="0" xr:uid="{24209501-0E69-4439-A878-C5E60DB8E96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4" authorId="1" shapeId="0" xr:uid="{388ABD92-EA04-42AE-8AC4-480625B361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4" authorId="1" shapeId="0" xr:uid="{C4086F61-ABB2-4690-A387-FC0C7ED769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8" authorId="1" shapeId="0" xr:uid="{F62926E3-B21F-4EA8-A5A5-1C3D4ADCAA7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8" authorId="1" shapeId="0" xr:uid="{F21CD88C-D00B-4BEF-9ABA-66BF226F13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8" authorId="1" shapeId="0" xr:uid="{F73A91E9-5C4D-465E-8649-8909B948E3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8" authorId="1" shapeId="0" xr:uid="{C3FA9AA2-8716-4145-8A29-B8F86F4123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8" authorId="1" shapeId="0" xr:uid="{A136C076-904D-4670-ADD4-425A52D2766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8" authorId="1" shapeId="0" xr:uid="{9B43D9BE-7162-428A-B751-DE7AC4522D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8" authorId="1" shapeId="0" xr:uid="{E9CA0CF6-1CB7-483B-9E4E-EE7B236C68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8" authorId="1" shapeId="0" xr:uid="{733AC0E8-3B73-4EC5-9B7C-AADC5DB86A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8" authorId="1" shapeId="0" xr:uid="{0BCB49D2-0F66-4294-A3DD-8706291735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8" authorId="1" shapeId="0" xr:uid="{A131C9D7-2747-47D8-BB3E-A6795EE50E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8" authorId="1" shapeId="0" xr:uid="{46048A80-F14C-4391-8412-CAA7630E58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8" authorId="1" shapeId="0" xr:uid="{EDD8D3AF-2492-4317-93BE-EF1070E3C7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9" authorId="1" shapeId="0" xr:uid="{5AC9175A-5264-4731-B15F-9340128A09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9" authorId="1" shapeId="0" xr:uid="{8131A147-6D0A-4C72-9D38-68BDDDF35D3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9" authorId="1" shapeId="0" xr:uid="{2DC17A01-54BA-4A39-9337-9B53754787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9" authorId="1" shapeId="0" xr:uid="{07A507AC-0959-43D1-A1DC-B8195CFC984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9" authorId="1" shapeId="0" xr:uid="{5F69ACFE-F30D-4C4F-8CF1-8F0D7E1378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9" authorId="1" shapeId="0" xr:uid="{E4469F38-9720-46D9-8F8E-C471FC1ADB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9" authorId="1" shapeId="0" xr:uid="{4B22061D-CFB3-4620-B928-CE5610BDDD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9" authorId="1" shapeId="0" xr:uid="{F504614D-60EC-4949-8C43-41A1C89BB7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9" authorId="1" shapeId="0" xr:uid="{11E0BFEB-D148-4710-9D5D-AB8CE864BD4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9" authorId="1" shapeId="0" xr:uid="{D1DBE44F-7CA0-4B8D-9959-884C8A8AA54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9" authorId="1" shapeId="0" xr:uid="{9716DC06-507C-4583-9399-2CB0D6830B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9" authorId="1" shapeId="0" xr:uid="{4AEAF1D9-3911-4AA8-BFB9-2D99751CAC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0" authorId="1" shapeId="0" xr:uid="{645C9D5A-92BC-4DFA-B941-43F380D025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0" authorId="1" shapeId="0" xr:uid="{6435AC6F-652C-48A9-A9AD-B22D7A4B73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0" authorId="1" shapeId="0" xr:uid="{9908978F-4700-423E-850B-A428D362E7A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0" authorId="1" shapeId="0" xr:uid="{AC67FD55-522A-4E85-B4EC-9DA123A456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0" authorId="1" shapeId="0" xr:uid="{3DB10D54-E30E-4BC6-BBDC-DA100CB90ED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0" authorId="1" shapeId="0" xr:uid="{779302FA-D0E7-4644-8B2B-63343EBC5C0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0" authorId="1" shapeId="0" xr:uid="{CCA96940-F05E-4ABA-8939-AE0A33964C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0" authorId="1" shapeId="0" xr:uid="{ECBF8D2F-CFFF-47F9-91A0-C146D54C788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0" authorId="1" shapeId="0" xr:uid="{657D1B0C-F41C-4A66-85A6-5D1C5DD9E7B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0" authorId="1" shapeId="0" xr:uid="{059FDE39-3AA7-4ECA-A883-17F939E18A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0" authorId="1" shapeId="0" xr:uid="{A5F19958-9322-49E4-8378-7325C9BC3BF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0" authorId="1" shapeId="0" xr:uid="{AF103C36-F20A-4164-A2E9-5662418CF9A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1" authorId="1" shapeId="0" xr:uid="{CF5F0BE9-58AD-4D3A-8287-6E2A5D03A4D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1" authorId="1" shapeId="0" xr:uid="{B07B1F2A-303B-47B3-B40F-F09318B65E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1" authorId="1" shapeId="0" xr:uid="{5C681663-F227-4F3F-B80A-4D68F449C4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1" authorId="1" shapeId="0" xr:uid="{BC2B1480-BA8F-4FBD-8F4D-56238EAB99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1" authorId="1" shapeId="0" xr:uid="{9B5B4CA3-FD0B-4372-A959-5592AD8551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1" authorId="1" shapeId="0" xr:uid="{647A700D-EFBD-4B17-86C4-1248E35811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1" authorId="1" shapeId="0" xr:uid="{833AA30B-4C0A-4772-8CAF-B4C09CFE6C8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1" authorId="1" shapeId="0" xr:uid="{973BA30A-0BFA-4F80-85D7-E889B207A0F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1" authorId="1" shapeId="0" xr:uid="{D12ED3DD-011A-4A74-A0AD-AB72EE9154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1" authorId="1" shapeId="0" xr:uid="{ED1E4EC9-6FA7-4158-AB5F-A9B83814886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1" authorId="1" shapeId="0" xr:uid="{718CBDC4-5539-4693-BA36-32AD79213B0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1" authorId="1" shapeId="0" xr:uid="{2B03AF38-6158-489C-9A26-160775D2F92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2" authorId="1" shapeId="0" xr:uid="{182B4BB1-4048-4FF4-B542-42D77FB70D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2" authorId="1" shapeId="0" xr:uid="{95D25D9A-4195-4E08-BCF0-FB59E9952B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2" authorId="1" shapeId="0" xr:uid="{B9D53CEB-629B-46D7-9EC3-83C5B74C4C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2" authorId="1" shapeId="0" xr:uid="{F9309FE8-1E75-4CF8-92BE-43D6BB8942A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2" authorId="1" shapeId="0" xr:uid="{A5FB334E-72C9-4E92-8AFB-7FF740C070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2" authorId="1" shapeId="0" xr:uid="{5E21C1D5-F3C0-4E2E-A5C4-1F87DB3C6D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2" authorId="1" shapeId="0" xr:uid="{DCE50B50-408B-4057-A88F-B40010C8DE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2" authorId="1" shapeId="0" xr:uid="{FDF8B533-7758-4835-A95D-3E6E46E6698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2" authorId="1" shapeId="0" xr:uid="{A1C97158-C5D4-4593-A93A-A328917EA5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2" authorId="1" shapeId="0" xr:uid="{3B3EF078-6ABC-4751-B6D1-9127EA5A27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2" authorId="1" shapeId="0" xr:uid="{173EE513-52A4-420A-A08A-EF38CCC665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2" authorId="1" shapeId="0" xr:uid="{F6DD3F08-1286-448F-9A2F-8E96872A93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3" authorId="1" shapeId="0" xr:uid="{E0A7113E-D21C-4D53-876E-0D229A9C78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3" authorId="1" shapeId="0" xr:uid="{ACEF6A82-561D-440F-AC0E-C1E45E16F0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3" authorId="1" shapeId="0" xr:uid="{50F27EDC-D27C-43E9-A6F2-8234042AC1E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3" authorId="1" shapeId="0" xr:uid="{196A6110-CDAC-4CBB-BAE2-18322A9FE1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3" authorId="1" shapeId="0" xr:uid="{135E3504-0675-4AD7-865C-3072BBD203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3" authorId="1" shapeId="0" xr:uid="{8C6C7229-8B5B-43D0-97CC-4231618D95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3" authorId="1" shapeId="0" xr:uid="{EC21AFBF-BED7-487E-85D2-CA57D33526A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3" authorId="1" shapeId="0" xr:uid="{B9106C81-1C97-4E8D-B98B-B35FBCE1F5D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3" authorId="1" shapeId="0" xr:uid="{FFFCC8A5-4F50-4E35-B936-D6D9221EBE5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3" authorId="1" shapeId="0" xr:uid="{F4ABEF8A-0CCF-4473-9FA2-803ACF88983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3" authorId="1" shapeId="0" xr:uid="{90BB867F-F5BB-473C-B600-859E0D30EF4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3" authorId="1" shapeId="0" xr:uid="{EAF544A4-D206-43DF-8432-10C5EC379CA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4" authorId="1" shapeId="0" xr:uid="{06F94BDD-7AE5-49FF-9AF7-FD7D8F00AD1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4" authorId="1" shapeId="0" xr:uid="{84E81CA5-B068-45FC-A230-C41FB3CFA9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4" authorId="1" shapeId="0" xr:uid="{D3786842-38D0-4C31-B7FA-775421D4AB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4" authorId="1" shapeId="0" xr:uid="{6DE83239-66C8-408F-AB5B-DBD0E23D572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4" authorId="1" shapeId="0" xr:uid="{2FC540C0-CD57-41A3-84DE-82D057E86C9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4" authorId="1" shapeId="0" xr:uid="{BFF63AB3-6ABE-48C9-BB12-F2C213611B9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4" authorId="1" shapeId="0" xr:uid="{32E569E7-EF5C-44DE-AEF8-C25886F9034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4" authorId="1" shapeId="0" xr:uid="{36ED09C3-67D3-4905-A162-9ABCEE4748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4" authorId="1" shapeId="0" xr:uid="{5B718E37-DA88-4A34-8C16-39FB2C44C6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4" authorId="1" shapeId="0" xr:uid="{F42D170F-424E-4D4A-8AB5-64C4A54189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4" authorId="1" shapeId="0" xr:uid="{4D762C98-1B77-4847-B4BF-FE21F682DB1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4" authorId="1" shapeId="0" xr:uid="{542DAF4C-203A-460E-8E81-5E9D711FBE3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5" authorId="1" shapeId="0" xr:uid="{6D6C14E7-DA23-4531-B5BA-2271466A1A1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5" authorId="1" shapeId="0" xr:uid="{A9A13A58-04D8-4D5C-B05C-1399D0C522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5" authorId="1" shapeId="0" xr:uid="{80AAAA2C-99FB-4682-B884-C19C8654B8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5" authorId="1" shapeId="0" xr:uid="{AADE3330-094B-4D1D-B6AA-EBFF09E71E0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5" authorId="1" shapeId="0" xr:uid="{DF119CEF-2516-436B-A6BF-77A74C6A53C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5" authorId="1" shapeId="0" xr:uid="{B8CA5D7A-254B-4B98-A3ED-C28D0FF73A5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5" authorId="1" shapeId="0" xr:uid="{DB0DF88C-5900-4225-8C7A-0E7C6D4075B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5" authorId="1" shapeId="0" xr:uid="{134316BF-46F5-4237-85CF-AB27364A912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5" authorId="1" shapeId="0" xr:uid="{81EDE06D-D22C-44D7-9D19-261DFAA334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5" authorId="1" shapeId="0" xr:uid="{D8BBDC20-0DC8-4386-9A8B-E7AC2F51CA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5" authorId="1" shapeId="0" xr:uid="{68EDB3AD-619E-47A6-9DA9-289AE8994F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5" authorId="1" shapeId="0" xr:uid="{E0F60622-72A1-4537-A732-FE4CBEC12B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6" authorId="1" shapeId="0" xr:uid="{E5889D8F-7FA4-49BC-BD36-E32082C3EB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6" authorId="1" shapeId="0" xr:uid="{AEDDADB8-109D-49AA-8DE1-56A281BA1A7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6" authorId="1" shapeId="0" xr:uid="{A070D5C0-865F-46E1-93CD-B1398E62537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6" authorId="1" shapeId="0" xr:uid="{46CE3550-9767-4AF9-ACD2-C9E821FFCCB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6" authorId="1" shapeId="0" xr:uid="{46FE78D7-FE4C-4569-B8B2-234B8B3E61D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6" authorId="1" shapeId="0" xr:uid="{DF103D47-2718-41A0-A772-D2E6F7C622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6" authorId="1" shapeId="0" xr:uid="{1A7C82EF-720C-44C6-8D80-77372B06415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6" authorId="1" shapeId="0" xr:uid="{74FD6649-66CD-41DB-B1B0-44A814857E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6" authorId="1" shapeId="0" xr:uid="{379F79BB-6B01-4E4E-AF1C-A40165B91B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6" authorId="1" shapeId="0" xr:uid="{6E25B875-1DC2-4D81-BAC8-2FD37F1E8CC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6" authorId="1" shapeId="0" xr:uid="{BAEEDAE8-1B4C-4797-8737-69102E6409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6" authorId="1" shapeId="0" xr:uid="{4169FA87-3940-45A3-A0F5-60E3C52D72F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7" authorId="1" shapeId="0" xr:uid="{A6260458-4610-4460-98A3-ADE60272C89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7" authorId="1" shapeId="0" xr:uid="{C4D595BA-DC78-4E97-B2BA-1644D02F43B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7" authorId="1" shapeId="0" xr:uid="{2B5C971F-E651-4103-974F-80D2B36B30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7" authorId="1" shapeId="0" xr:uid="{37A5D89B-542B-4BCD-8ECD-CAD209AACB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7" authorId="1" shapeId="0" xr:uid="{D6DD7B3E-11E1-43EE-A12E-D3A865FB474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7" authorId="1" shapeId="0" xr:uid="{F778B4CC-710B-490D-A5C0-6FE9451A4E3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7" authorId="1" shapeId="0" xr:uid="{2D7303B8-C408-4D26-9CF3-45E33181F59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7" authorId="1" shapeId="0" xr:uid="{E894A30F-64D5-4D28-AE33-68A39D12B4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7" authorId="1" shapeId="0" xr:uid="{629560CC-4A90-40B3-A086-B619680242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7" authorId="1" shapeId="0" xr:uid="{F54B9EEB-E2FD-4EFF-B079-154F208F905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7" authorId="1" shapeId="0" xr:uid="{85C4DA2C-C673-45FD-8B5B-DC5E475DCA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7" authorId="1" shapeId="0" xr:uid="{16A5000D-47DB-4F1B-8EED-A986985092E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8" authorId="1" shapeId="0" xr:uid="{535BFA8E-F036-4362-91FD-257705EF6D0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8" authorId="1" shapeId="0" xr:uid="{0E59E260-2F9D-445B-8151-40B91E0036D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8" authorId="1" shapeId="0" xr:uid="{00457300-5C1E-4C6D-AA56-B7C03F2A3E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8" authorId="1" shapeId="0" xr:uid="{26D62298-7403-45E4-A7FF-8E5C32D8CD3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8" authorId="1" shapeId="0" xr:uid="{B61A18C0-0B5D-438A-8A53-7CCE07E59AA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8" authorId="1" shapeId="0" xr:uid="{534D0A11-F16E-47F7-807D-1BB0E013969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8" authorId="1" shapeId="0" xr:uid="{614B44ED-C3D1-4B88-AA2B-CBBDBA6479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8" authorId="1" shapeId="0" xr:uid="{05B30AFD-B041-43D6-AD15-3A31081100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8" authorId="1" shapeId="0" xr:uid="{4D7265C2-AF6E-4992-A824-B41EE43605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8" authorId="1" shapeId="0" xr:uid="{CB29EB1E-0AD2-4B13-810E-42BD7C53E7B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8" authorId="1" shapeId="0" xr:uid="{69606B5A-311D-45C0-ABAC-3CF4DDA322B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8" authorId="1" shapeId="0" xr:uid="{3CB2AF45-C102-486A-B898-7E13B236AB9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29" authorId="1" shapeId="0" xr:uid="{BAA882B4-52FF-4DAB-94E8-60F2E6C693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29" authorId="1" shapeId="0" xr:uid="{6FD6F519-DF71-4C48-8883-62BFE2DE8D9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29" authorId="1" shapeId="0" xr:uid="{3E6B084F-7886-4E6E-95DE-FEC4B30419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29" authorId="1" shapeId="0" xr:uid="{1D70E78D-69E3-4350-9911-BABB75DE445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29" authorId="1" shapeId="0" xr:uid="{35F3D84A-38FB-4CA0-B690-F5F4BE899F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29" authorId="1" shapeId="0" xr:uid="{18423C30-E843-427B-8B91-E7B86775EB1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29" authorId="1" shapeId="0" xr:uid="{2E12074E-230E-40F4-A4B4-C21AA073069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29" authorId="1" shapeId="0" xr:uid="{3CC0C07B-04A6-4706-9758-35D8D327E5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29" authorId="1" shapeId="0" xr:uid="{58D4E26C-B0C1-4FD6-B44E-ED753603615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29" authorId="1" shapeId="0" xr:uid="{69C4AEE2-6EBA-4003-B0C8-6F737E9389D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29" authorId="1" shapeId="0" xr:uid="{BDDCFD8D-CE67-4171-AB26-45AC57F5CEC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29" authorId="1" shapeId="0" xr:uid="{9CF396EE-21C1-4642-BABC-7A279419868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0" authorId="1" shapeId="0" xr:uid="{2C2CA27A-1DF0-481E-B0A3-3284FD8E40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0" authorId="1" shapeId="0" xr:uid="{0118696A-2AD4-4A08-8535-8A4BCF53D9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0" authorId="1" shapeId="0" xr:uid="{9559A992-36A3-484C-BBCA-55C159F459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0" authorId="1" shapeId="0" xr:uid="{C4A5A7AF-041D-4752-BC8A-A0F8E385566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0" authorId="1" shapeId="0" xr:uid="{B14C98A5-ADCA-482C-96C3-C26BF2C5F6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0" authorId="1" shapeId="0" xr:uid="{6DA82780-2869-4B11-B270-624AB43CEA5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0" authorId="1" shapeId="0" xr:uid="{E075B89C-4533-47C3-88A5-AAEDA6E830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0" authorId="1" shapeId="0" xr:uid="{9395DB71-EE7F-4C38-9FFF-5642F33093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0" authorId="1" shapeId="0" xr:uid="{93020D55-E428-4E74-A8DC-4885586F26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0" authorId="1" shapeId="0" xr:uid="{94BAB036-9FDD-4B8A-B1FA-F7FAED595F7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0" authorId="1" shapeId="0" xr:uid="{AE8EB921-390D-46A3-AD00-8FB85DC6801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0" authorId="1" shapeId="0" xr:uid="{21D4ADAE-9826-47BD-9FFE-172AEC1AF0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1" authorId="1" shapeId="0" xr:uid="{B62A95F9-7107-40B7-8A57-DE0A97C96B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1" authorId="1" shapeId="0" xr:uid="{22BDE455-20BF-4D1A-BC0A-5184189EAB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1" authorId="1" shapeId="0" xr:uid="{A723CE03-5B14-47D8-A74E-E3F5F1FC720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1" authorId="1" shapeId="0" xr:uid="{4C738184-80B1-4C63-A1CA-064E0870D77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1" authorId="1" shapeId="0" xr:uid="{16EC7A14-7A8C-4495-8FEF-2F492BD9CDF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1" authorId="1" shapeId="0" xr:uid="{27A3CB9F-84BC-44BD-B859-7D74609D7D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1" authorId="1" shapeId="0" xr:uid="{E88C7516-F88F-4F94-871B-C28A176D450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1" authorId="1" shapeId="0" xr:uid="{8BFC4375-1902-4708-9244-6526AA53577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1" authorId="1" shapeId="0" xr:uid="{2B75BCA0-C0D6-4CE0-AFDB-C61645D9A26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1" authorId="1" shapeId="0" xr:uid="{A9B58044-4F2F-4A69-BDEF-C2547A9648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1" authorId="1" shapeId="0" xr:uid="{D8F076EC-66C8-4DA2-BDC3-75E180A64D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1" authorId="1" shapeId="0" xr:uid="{7BE26939-6942-4375-8812-CC4778C555F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2" authorId="1" shapeId="0" xr:uid="{D1681C53-FBDC-4771-AFE7-610DDCE857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2" authorId="1" shapeId="0" xr:uid="{C4FDA050-545B-43CC-B8D2-AEF38A522AB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2" authorId="1" shapeId="0" xr:uid="{AA744B25-C8AE-4070-A784-161331AE74E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2" authorId="1" shapeId="0" xr:uid="{53B8E52F-F544-4C53-BFE3-6AAD80BD0E5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2" authorId="1" shapeId="0" xr:uid="{8F41FAA1-F237-4642-9557-1CF685FDC26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2" authorId="1" shapeId="0" xr:uid="{EC8CDAE1-2BE9-4F39-B80B-D10115C118E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2" authorId="1" shapeId="0" xr:uid="{CE19D142-994D-421D-9506-D233A8D4AE8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2" authorId="1" shapeId="0" xr:uid="{748565C8-4547-492F-ACA7-2007C3F3ED5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2" authorId="1" shapeId="0" xr:uid="{082FC9A6-778B-4298-86A3-CF1EE2F98D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2" authorId="1" shapeId="0" xr:uid="{CA283835-8F88-42F9-9D10-6EC35200A08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2" authorId="1" shapeId="0" xr:uid="{19FA5777-0408-4663-AFB4-8396C66D3C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2" authorId="1" shapeId="0" xr:uid="{3A4E23EB-AA96-4A0F-A8E4-E98C45EE81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3" authorId="1" shapeId="0" xr:uid="{CE42D497-95B4-4C7B-89E2-A4C3E0AA9BD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3" authorId="1" shapeId="0" xr:uid="{BBE1195D-6D67-4309-9B3E-381DE76C5A0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3" authorId="1" shapeId="0" xr:uid="{37429397-8D6B-4795-B85E-F133B8943DD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3" authorId="1" shapeId="0" xr:uid="{CB313B35-59B0-4D72-AE2F-8F0485DA87F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3" authorId="1" shapeId="0" xr:uid="{7007C82C-18BE-45FD-A7A1-8FE25A87135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3" authorId="1" shapeId="0" xr:uid="{5EA22407-AE24-4CE1-9632-A0A06E4EBA1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3" authorId="1" shapeId="0" xr:uid="{B0B602D6-42CC-4800-9625-49808A9E224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3" authorId="1" shapeId="0" xr:uid="{940D7A5E-3C11-4C9E-A0BC-8BFE8466E8C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3" authorId="1" shapeId="0" xr:uid="{63067BF7-A612-468A-A405-362F8943323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3" authorId="1" shapeId="0" xr:uid="{65B57F0A-54E4-4803-A357-51AE485A541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3" authorId="1" shapeId="0" xr:uid="{4D428F5D-2974-4688-B255-E6CC79E10AD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3" authorId="1" shapeId="0" xr:uid="{6F17EFAD-2AA2-4D0D-B0A4-122C9CBB658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4" authorId="1" shapeId="0" xr:uid="{381339E1-83C4-4BDE-B99C-1FFC09BBB0E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4" authorId="1" shapeId="0" xr:uid="{7E188111-3212-43AE-9C07-CA722EA2D4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4" authorId="1" shapeId="0" xr:uid="{3B4317DD-69E8-4261-8A7A-2C9E7FDE866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4" authorId="1" shapeId="0" xr:uid="{36AE181E-5577-4977-BD7C-3995F17D908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4" authorId="1" shapeId="0" xr:uid="{096494B9-855B-4B10-9C55-60A8BE1D712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4" authorId="1" shapeId="0" xr:uid="{0FA2A648-CBA7-429D-96FE-82FC246580E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4" authorId="1" shapeId="0" xr:uid="{A456714A-CC8C-47E7-AA80-D7621EFEF7F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4" authorId="1" shapeId="0" xr:uid="{ADCC4769-5A67-4151-A6AE-435618281C4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4" authorId="1" shapeId="0" xr:uid="{5A56A0B8-FF83-454A-872F-163577C88AF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4" authorId="1" shapeId="0" xr:uid="{181158C3-0677-4ACA-8F67-5297273CA14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4" authorId="1" shapeId="0" xr:uid="{D2674B17-7C4F-4DE6-8586-FA8E3EA79FF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4" authorId="1" shapeId="0" xr:uid="{50E402C5-5C30-4326-857B-FFFAA0B6206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35" authorId="1" shapeId="0" xr:uid="{A6BCEB14-02C1-42E8-A6B9-D5C82E1DEA2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35" authorId="1" shapeId="0" xr:uid="{FEAD1C6C-EE38-4DA5-813C-0E1E4A825C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35" authorId="1" shapeId="0" xr:uid="{89AF9171-83E3-4D4A-8C71-586C95401E8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35" authorId="1" shapeId="0" xr:uid="{6EC013F1-878D-405F-B444-A33ED0912C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35" authorId="1" shapeId="0" xr:uid="{CED00866-5793-4151-B0BD-5ACB005DF16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35" authorId="1" shapeId="0" xr:uid="{31572328-2DEE-43CE-A2EF-643ECC7FE66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35" authorId="1" shapeId="0" xr:uid="{5AFF9EC9-4BE0-4DAA-9AB2-3F8D6825B23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35" authorId="1" shapeId="0" xr:uid="{5C24200F-B314-41A9-BFDF-52046678A8B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35" authorId="1" shapeId="0" xr:uid="{4F4650B9-0181-43A2-A5C6-11AA7A4D66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35" authorId="1" shapeId="0" xr:uid="{AB94FCD7-20B4-4BC3-A794-67E70C5FFBC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35" authorId="1" shapeId="0" xr:uid="{1AADE908-0F28-4735-9A30-FAC26A5A20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35" authorId="1" shapeId="0" xr:uid="{CBC2B0A3-82BD-4B59-BE2B-56593F1A079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DFicbauer</author>
    <author>kkurova</author>
  </authors>
  <commentList>
    <comment ref="A1" authorId="0" shapeId="0" xr:uid="{7F28EF0B-9660-4467-A7A5-482F8A29C4B6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" authorId="0" shapeId="0" xr:uid="{C1D5F823-76F7-467F-9897-B0A057D6C153}">
      <text>
        <r>
          <rPr>
            <sz val="8"/>
            <color indexed="81"/>
            <rFont val="Tahoma"/>
            <family val="2"/>
            <charset val="238"/>
          </rPr>
          <t>Nutné vyplnit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I7" authorId="1" shapeId="0" xr:uid="{560B420B-0851-41A1-8940-16F1F8B6CC1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7" authorId="1" shapeId="0" xr:uid="{34667D14-403E-4153-8497-509004C8DE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7" authorId="1" shapeId="0" xr:uid="{48A875D7-9432-469F-8BE2-4D5A20C8A89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7" authorId="1" shapeId="0" xr:uid="{F9E98AEA-076B-45A0-9E10-32711F5D95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7" authorId="1" shapeId="0" xr:uid="{2236E904-0B91-4F35-8BD8-BB6E3C9386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7" authorId="1" shapeId="0" xr:uid="{C836A2A5-0130-4974-B1B2-3354A09F055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7" authorId="1" shapeId="0" xr:uid="{506D0F7B-CD4F-426F-BBF1-BD334D69EF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7" authorId="1" shapeId="0" xr:uid="{EC2A8589-C38F-4C1B-BB32-57E9AEA5208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7" authorId="1" shapeId="0" xr:uid="{E5D1A415-2940-4B8D-BEBE-35A61D7FB17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7" authorId="1" shapeId="0" xr:uid="{441F873C-6EFD-4971-9237-06FCE7278E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7" authorId="1" shapeId="0" xr:uid="{F4AB0F37-35A6-4F37-B48C-27E6E12A4F0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7" authorId="1" shapeId="0" xr:uid="{E3D4A1A2-E7E4-4FEF-A129-0B33FE08DC3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8" authorId="1" shapeId="0" xr:uid="{F49EF040-671F-40DE-BA7C-026CBCBCE79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8" authorId="1" shapeId="0" xr:uid="{9B03CBAD-6141-4220-AA6C-2A4A6C053B5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8" authorId="1" shapeId="0" xr:uid="{0D9CECE4-DE35-4227-BFF2-4564ED92829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8" authorId="1" shapeId="0" xr:uid="{3F541064-E044-486C-B093-B2AF6425A61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8" authorId="1" shapeId="0" xr:uid="{DBFCEF98-556E-4CF5-BCF9-1A0547841C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8" authorId="1" shapeId="0" xr:uid="{31CA6E2F-6379-4B0A-B2D6-A5F0BADB491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8" authorId="1" shapeId="0" xr:uid="{2F852988-5786-493F-94CE-68C21F780C1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8" authorId="1" shapeId="0" xr:uid="{9A70290D-5810-48CA-9959-05CDA93F930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8" authorId="1" shapeId="0" xr:uid="{DB9BC978-1DD2-4238-9C10-B925EBDBDBA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8" authorId="1" shapeId="0" xr:uid="{8F68C315-3ADA-4002-A33E-327784FD433C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8" authorId="1" shapeId="0" xr:uid="{8B9816A6-9251-4321-B038-D28BD8C4990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8" authorId="1" shapeId="0" xr:uid="{F2396240-894F-484A-B9E5-012EDFFE78E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9" authorId="1" shapeId="0" xr:uid="{03CE01A5-281C-4C57-B2E2-313ED623523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9" authorId="1" shapeId="0" xr:uid="{6B718A8A-6DB5-43C8-93EF-534D26E4AB6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9" authorId="1" shapeId="0" xr:uid="{3BD31BF6-87CE-434C-8373-CFA36373F66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9" authorId="1" shapeId="0" xr:uid="{B2844008-E208-4507-86E1-EE2E04DD30A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9" authorId="1" shapeId="0" xr:uid="{ED53C382-CD5E-4CE8-83CC-8062E7312D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9" authorId="1" shapeId="0" xr:uid="{B885CD31-1D94-43AE-AA99-2939930B1DD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9" authorId="1" shapeId="0" xr:uid="{84D8664A-D39D-447A-9C78-A8A400A924B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9" authorId="1" shapeId="0" xr:uid="{7DA9E410-0BB7-47A0-BA26-D0B0CD5ECAF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9" authorId="1" shapeId="0" xr:uid="{4F382C78-207E-48C0-AB55-79AABB7651B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9" authorId="1" shapeId="0" xr:uid="{07D5CD71-C553-4688-99D6-F0338FE5EC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9" authorId="1" shapeId="0" xr:uid="{5CD50A8C-86C8-4B68-9F89-1D941CA1163D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9" authorId="1" shapeId="0" xr:uid="{0DCDC26A-C1B7-46B2-A4CB-528875A9318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0" authorId="1" shapeId="0" xr:uid="{A5CCE31C-26B8-4079-B003-8724FAC765B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0" authorId="1" shapeId="0" xr:uid="{C5EB92D3-074F-4E17-94E0-58A51D80A4B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0" authorId="1" shapeId="0" xr:uid="{6346AA08-BC57-498A-BF95-CBE2273A874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0" authorId="1" shapeId="0" xr:uid="{35505002-9A3A-4C92-87AD-DB1E2DB7505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0" authorId="1" shapeId="0" xr:uid="{F68AE97F-0047-4E22-A2FB-15284FDC627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0" authorId="1" shapeId="0" xr:uid="{12891AFB-0C69-4420-8FAC-7B1996C1BF2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0" authorId="1" shapeId="0" xr:uid="{8E321322-6C36-4C1E-8C3B-065A2FCC31D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0" authorId="1" shapeId="0" xr:uid="{4B33AC5E-644E-419E-942D-4E16E604EAD7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0" authorId="1" shapeId="0" xr:uid="{79EA9546-0F77-426D-BA6E-690E33329EC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0" authorId="1" shapeId="0" xr:uid="{01176B83-6DAF-435A-9091-5D2C039E8A0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0" authorId="1" shapeId="0" xr:uid="{70FFB033-9A10-4867-85BD-0AAAC67703D2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0" authorId="1" shapeId="0" xr:uid="{C89CFCC2-A524-4493-8A9C-D49B8922383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1" authorId="1" shapeId="0" xr:uid="{BD0AA3C0-1D71-47E6-BA79-691A028958F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1" authorId="1" shapeId="0" xr:uid="{1BDBDCE9-1E9B-4D25-88BD-20838D21D76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1" authorId="1" shapeId="0" xr:uid="{88B19F98-1F1E-462E-AB75-99666150D8E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1" authorId="1" shapeId="0" xr:uid="{F703259E-C97F-4F1F-8693-663FD2A3B8D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1" authorId="1" shapeId="0" xr:uid="{6AEC06F4-703E-43D4-A4D9-E2EF47BB6CA1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1" authorId="1" shapeId="0" xr:uid="{036D70EE-2CFC-4296-B44A-B0C3A45D1C0B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1" authorId="1" shapeId="0" xr:uid="{F1A72866-D849-4563-8718-91D178A2CCB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1" authorId="1" shapeId="0" xr:uid="{A7E615E4-EA08-4050-B5A5-085A47763E3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1" authorId="1" shapeId="0" xr:uid="{BB1D2E8B-B530-4FB6-879A-2BAA14681F2E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1" authorId="1" shapeId="0" xr:uid="{ECE17A82-980A-4533-A7F4-31DEF03DE4F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1" authorId="1" shapeId="0" xr:uid="{02803297-9AEE-4856-AAB5-D5FEBFEB3ED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1" authorId="1" shapeId="0" xr:uid="{7F957694-F0DD-4E17-992B-A06FEDC0128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  <comment ref="I12" authorId="1" shapeId="0" xr:uid="{862FD2E6-4C9B-406C-B32B-B45FE19E361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částka, artikl a cena na faktuře souhlasí s objednávkou, případně ceníkem
</t>
        </r>
      </text>
    </comment>
    <comment ref="J12" authorId="1" shapeId="0" xr:uid="{3CD84AB0-2F41-4EBC-BCB6-BE2E65C3CED9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fakturovaná částka souhlasí se zaúčtovanou částkou</t>
        </r>
      </text>
    </comment>
    <comment ref="K12" authorId="1" shapeId="0" xr:uid="{366ED67D-25B4-4D4B-950F-D7A802CDD7F8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na správný účet</t>
        </r>
      </text>
    </comment>
    <comment ref="L12" authorId="1" shapeId="0" xr:uid="{872F88E7-DCAB-4E70-9487-C686CECCAB8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výnos zaúčtován do správného období</t>
        </r>
      </text>
    </comment>
    <comment ref="M12" authorId="1" shapeId="0" xr:uid="{8BB07C41-99AA-4834-964F-6940E0A5F77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datum dodacího listu souhlasí s fakturou, dodání potvrzeno zákazníkem na dodacím listu</t>
        </r>
      </text>
    </comment>
    <comment ref="N12" authorId="1" shapeId="0" xr:uid="{ED8B48A6-215C-4D91-ABA2-FC66DBD31D90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nebyl vystaven dodací list</t>
        </r>
      </text>
    </comment>
    <comment ref="O12" authorId="1" shapeId="0" xr:uid="{818B6F8C-9C5C-45B3-B4CE-885AEF13B97F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související náklad (vyskladnění zboží/výrobků) byl zaúčtován na účet 504 resp. 58x + se správným datem</t>
        </r>
      </text>
    </comment>
    <comment ref="P12" authorId="1" shapeId="0" xr:uid="{6BEEF8BB-934E-4589-A1C7-4D2D42B79626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jedná se o službu - N/A</t>
        </r>
      </text>
    </comment>
    <comment ref="Q12" authorId="1" shapeId="0" xr:uid="{3CA9A720-FEE7-4C07-832C-C8DA607AAD6A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sazba DPH je správná</t>
        </r>
      </text>
    </comment>
    <comment ref="R12" authorId="1" shapeId="0" xr:uid="{A7AA2752-DBD5-4A05-9B78-97E7F71A17E5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od zákazníka obdržena a ověřena na bankovní výpis 
</t>
        </r>
      </text>
    </comment>
    <comment ref="S12" authorId="1" shapeId="0" xr:uid="{99CCD243-9AA9-4A80-901D-4DC991C21D43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platba neobdržena, ale pohledávka je ve splatnosti</t>
        </r>
      </text>
    </comment>
    <comment ref="T12" authorId="1" shapeId="0" xr:uid="{95E7B470-00B7-47F5-9B4A-38AD0F5B4724}">
      <text>
        <r>
          <rPr>
            <b/>
            <sz val="9"/>
            <color indexed="81"/>
            <rFont val="Tahoma"/>
            <family val="2"/>
            <charset val="238"/>
          </rPr>
          <t>kkurova:</t>
        </r>
        <r>
          <rPr>
            <sz val="9"/>
            <color indexed="81"/>
            <rFont val="Tahoma"/>
            <family val="2"/>
            <charset val="238"/>
          </rPr>
          <t xml:space="preserve">
u cizoměnové faktury ověřen kurz</t>
        </r>
      </text>
    </comment>
  </commentList>
</comments>
</file>

<file path=xl/sharedStrings.xml><?xml version="1.0" encoding="utf-8"?>
<sst xmlns="http://schemas.openxmlformats.org/spreadsheetml/2006/main" count="3492" uniqueCount="290">
  <si>
    <t>Jméno a Příjmení</t>
  </si>
  <si>
    <t>Výběr:</t>
  </si>
  <si>
    <t>Zpracoval:</t>
  </si>
  <si>
    <t>vzorek ks:</t>
  </si>
  <si>
    <t>celkem ks:</t>
  </si>
  <si>
    <t>Suma:</t>
  </si>
  <si>
    <t>Částka dokladu v CZK</t>
  </si>
  <si>
    <t>Hodnota chyby dokladu v CZK</t>
  </si>
  <si>
    <t>Popis chyby</t>
  </si>
  <si>
    <t>Pořadové číslo</t>
  </si>
  <si>
    <t>Název firmy:</t>
  </si>
  <si>
    <t>Vzorek dokladů (ks)</t>
  </si>
  <si>
    <t>Dokladů celkem (ks)</t>
  </si>
  <si>
    <t>Celková hodnota ve vzorku (CZK)</t>
  </si>
  <si>
    <t>Suma chyb (CZK)</t>
  </si>
  <si>
    <t>Suma druhých mocnin chyb (CZK)</t>
  </si>
  <si>
    <t>Četnost chyb (ks):</t>
  </si>
  <si>
    <t>Číslo dokladu</t>
  </si>
  <si>
    <t>Číslo dokladu dle účetního deníku</t>
  </si>
  <si>
    <t>Datum zaúčtování dokladu</t>
  </si>
  <si>
    <t>Číslo objednávky</t>
  </si>
  <si>
    <t>Datum vyskladnění</t>
  </si>
  <si>
    <t>Datum úhrady zákazníkem</t>
  </si>
  <si>
    <t>Sazba DPH</t>
  </si>
  <si>
    <t>Testované atributy</t>
  </si>
  <si>
    <t>A</t>
  </si>
  <si>
    <t>B</t>
  </si>
  <si>
    <t>C</t>
  </si>
  <si>
    <t>D</t>
  </si>
  <si>
    <t>E</t>
  </si>
  <si>
    <t>F</t>
  </si>
  <si>
    <t>G</t>
  </si>
  <si>
    <t>H</t>
  </si>
  <si>
    <t>Číslo dodacího listu</t>
  </si>
  <si>
    <t>E*</t>
  </si>
  <si>
    <t>F*</t>
  </si>
  <si>
    <t>H*</t>
  </si>
  <si>
    <t>I</t>
  </si>
  <si>
    <t>rev. charge</t>
  </si>
  <si>
    <t>0% osvobozeno</t>
  </si>
  <si>
    <r>
      <t xml:space="preserve">účet 602 - doložit: </t>
    </r>
    <r>
      <rPr>
        <b/>
        <sz val="10"/>
        <color rgb="FF0070C0"/>
        <rFont val="Arial"/>
        <family val="2"/>
        <charset val="238"/>
      </rPr>
      <t>faktura, objednávka/smlouva, ceník (pokud existuje), úhrada</t>
    </r>
    <r>
      <rPr>
        <b/>
        <sz val="10"/>
        <rFont val="Arial"/>
        <family val="2"/>
      </rPr>
      <t xml:space="preserve"> </t>
    </r>
    <r>
      <rPr>
        <b/>
        <sz val="10"/>
        <color rgb="FF0070C0"/>
        <rFont val="Arial"/>
        <family val="2"/>
        <charset val="238"/>
      </rPr>
      <t>zákazníkem</t>
    </r>
  </si>
  <si>
    <t>N/A</t>
  </si>
  <si>
    <t>Datum úhrady</t>
  </si>
  <si>
    <t>Datum naskladnění</t>
  </si>
  <si>
    <r>
      <t xml:space="preserve">účet 504 (způsob B) - doložit: </t>
    </r>
    <r>
      <rPr>
        <b/>
        <sz val="10"/>
        <color rgb="FF0070C0"/>
        <rFont val="Arial"/>
        <family val="2"/>
        <charset val="238"/>
      </rPr>
      <t>faktura, objednávka, dodací list, úhrada</t>
    </r>
  </si>
  <si>
    <t>atribut zkontrolován, vše ok</t>
  </si>
  <si>
    <t>atribut N/A</t>
  </si>
  <si>
    <t>atribut zkontrolován, nalezena chyba</t>
  </si>
  <si>
    <t>Popis chyby, poznámky</t>
  </si>
  <si>
    <r>
      <t xml:space="preserve">MD 111 a 112 (způsob A) - doložit: </t>
    </r>
    <r>
      <rPr>
        <b/>
        <sz val="10"/>
        <color rgb="FF0070C0"/>
        <rFont val="Arial"/>
        <family val="2"/>
        <charset val="238"/>
      </rPr>
      <t>faktura, objednávka, dodací list, úhrada, číslo skladové příjemky (dle úč. deníku)</t>
    </r>
  </si>
  <si>
    <t>Období 1 - 12 / 2022</t>
  </si>
  <si>
    <t>Fakultní nemocnice Olomouc</t>
  </si>
  <si>
    <t>DP-2022-01-000001</t>
  </si>
  <si>
    <t>FP-2022-01-000939</t>
  </si>
  <si>
    <t>FP-2022-01-002285</t>
  </si>
  <si>
    <t>FP-2022-01-003255</t>
  </si>
  <si>
    <t>FP-2022-01-003692</t>
  </si>
  <si>
    <t>FP-2022-02-000286</t>
  </si>
  <si>
    <t>FP-2022-02-001421</t>
  </si>
  <si>
    <t>FP-2022-02-002478</t>
  </si>
  <si>
    <t>FP-2022-02-003620</t>
  </si>
  <si>
    <t>FP-2022-02-004709</t>
  </si>
  <si>
    <t>FP-2022-02-005753</t>
  </si>
  <si>
    <t>FP-2022-02-006739</t>
  </si>
  <si>
    <t>FP-2022-02-007440</t>
  </si>
  <si>
    <t>FP-2022-02-008411</t>
  </si>
  <si>
    <t>FP-2022-02-009483</t>
  </si>
  <si>
    <t>FP-2022-02-010574</t>
  </si>
  <si>
    <t>FP-2022-02-011396</t>
  </si>
  <si>
    <t>FP-2022-02-012363</t>
  </si>
  <si>
    <t>FP-2022-02-013260</t>
  </si>
  <si>
    <t>FP-2022-02-014071</t>
  </si>
  <si>
    <t>FP-2022-06-000712</t>
  </si>
  <si>
    <t>FP-2022-702-000051</t>
  </si>
  <si>
    <t>FP-2022-702-000511</t>
  </si>
  <si>
    <t>FP-2022-702-000876</t>
  </si>
  <si>
    <t>FP-2022-702-001504</t>
  </si>
  <si>
    <t>FP-2022-702-002141</t>
  </si>
  <si>
    <t>FP-2022-702-002727</t>
  </si>
  <si>
    <t>FP-2022-702-003337</t>
  </si>
  <si>
    <t>FP-2022-702-003993</t>
  </si>
  <si>
    <t>FP-2022-702-004617</t>
  </si>
  <si>
    <t>FP-2022-702-005239</t>
  </si>
  <si>
    <r>
      <t xml:space="preserve">účet 501 - doložit: </t>
    </r>
    <r>
      <rPr>
        <b/>
        <sz val="10"/>
        <color rgb="FF0070C0"/>
        <rFont val="Arial"/>
        <family val="2"/>
        <charset val="238"/>
      </rPr>
      <t>faktura, objednávka, dodací list, úhrada</t>
    </r>
  </si>
  <si>
    <t>DP-2022-10-000031</t>
  </si>
  <si>
    <t>DP-2022-707-000049</t>
  </si>
  <si>
    <t>FP-2022-10-002320</t>
  </si>
  <si>
    <t>FP-2022-16-000615</t>
  </si>
  <si>
    <t>FP-2022-25-000009</t>
  </si>
  <si>
    <t>FP-2022-25-000010</t>
  </si>
  <si>
    <t>FP-2022-25-000025</t>
  </si>
  <si>
    <t>FP-2022-25-000030</t>
  </si>
  <si>
    <t>FP-2022-25-000033</t>
  </si>
  <si>
    <t>FP-2022-707-000025</t>
  </si>
  <si>
    <t>FP-2022-707-000048</t>
  </si>
  <si>
    <t>ID-2022-01-000029</t>
  </si>
  <si>
    <t>ID-2022-01-000092</t>
  </si>
  <si>
    <t>ID-2022-01-000119</t>
  </si>
  <si>
    <t>ID-2022-01-000188</t>
  </si>
  <si>
    <t>ID-2022-01-000243</t>
  </si>
  <si>
    <t>ID-2022-01-000271</t>
  </si>
  <si>
    <t>ID-2022-01-000337</t>
  </si>
  <si>
    <t>ID-2022-01-000446</t>
  </si>
  <si>
    <t>ID-2022-56-000010</t>
  </si>
  <si>
    <t>ID-2022-56-000125</t>
  </si>
  <si>
    <t>ID-2022-56-000259</t>
  </si>
  <si>
    <r>
      <t xml:space="preserve">účet 502 - doložit: </t>
    </r>
    <r>
      <rPr>
        <b/>
        <sz val="10"/>
        <color rgb="FF0070C0"/>
        <rFont val="Arial"/>
        <family val="2"/>
        <charset val="238"/>
      </rPr>
      <t>faktura, smlouva, úhrada</t>
    </r>
  </si>
  <si>
    <t>FP-2022-10-000351</t>
  </si>
  <si>
    <t>ID-2022-01-000081</t>
  </si>
  <si>
    <t>ID-2022-01-000110</t>
  </si>
  <si>
    <t>ID-2022-01-000153</t>
  </si>
  <si>
    <t>ID-2022-01-000236</t>
  </si>
  <si>
    <t>ID-2022-01-000329</t>
  </si>
  <si>
    <t>ID-2022-01-000430</t>
  </si>
  <si>
    <t>ID-2022-01-000570</t>
  </si>
  <si>
    <t>DP-2022-707-000005</t>
  </si>
  <si>
    <t>FP-2022-707-000009</t>
  </si>
  <si>
    <t>ID-2022-01-000380</t>
  </si>
  <si>
    <t>ID-2022-743-000028</t>
  </si>
  <si>
    <t>ID-2022-743-000057</t>
  </si>
  <si>
    <t>ID-2022-743-000093</t>
  </si>
  <si>
    <t>ID-2022-743-000119</t>
  </si>
  <si>
    <t>ID-2022-743-000142</t>
  </si>
  <si>
    <t>ID-2022-743-000168</t>
  </si>
  <si>
    <t>ID-2022-743-000208</t>
  </si>
  <si>
    <t>ID-2022-743-000239</t>
  </si>
  <si>
    <t>ID-2022-743-000282</t>
  </si>
  <si>
    <t>ID-2022-743-000306</t>
  </si>
  <si>
    <t>ID-2022-743-000332</t>
  </si>
  <si>
    <t>ID-2022-743-000358</t>
  </si>
  <si>
    <t>ID-2022-743-000401</t>
  </si>
  <si>
    <t>ID-2022-743-000443</t>
  </si>
  <si>
    <t>ID-2022-743-000470</t>
  </si>
  <si>
    <t>ID-2022-743-000510</t>
  </si>
  <si>
    <t>ID-2022-743-000539</t>
  </si>
  <si>
    <t>ID-2022-743-000569</t>
  </si>
  <si>
    <t>ID-2022-743-000608</t>
  </si>
  <si>
    <t>ID-2022-743-000635</t>
  </si>
  <si>
    <t>ID-2022-743-000666</t>
  </si>
  <si>
    <r>
      <t xml:space="preserve">účet 511 - doložit: </t>
    </r>
    <r>
      <rPr>
        <b/>
        <sz val="10"/>
        <color rgb="FF0070C0"/>
        <rFont val="Arial"/>
        <family val="2"/>
        <charset val="238"/>
      </rPr>
      <t>faktura, objednávka, dodací list, úhrada</t>
    </r>
  </si>
  <si>
    <r>
      <t xml:space="preserve">účet 512 - doložit: </t>
    </r>
    <r>
      <rPr>
        <b/>
        <sz val="10"/>
        <color rgb="FF0070C0"/>
        <rFont val="Arial"/>
        <family val="2"/>
        <charset val="238"/>
      </rPr>
      <t>cestovní příkaz, relevantní podklady, úhrada</t>
    </r>
  </si>
  <si>
    <t>DP-2022-10-000001</t>
  </si>
  <si>
    <t>FP-2022-10-002800</t>
  </si>
  <si>
    <t>FP-2022-10-005320</t>
  </si>
  <si>
    <t>FP-2022-10-007621</t>
  </si>
  <si>
    <t>FP-2022-15-000373</t>
  </si>
  <si>
    <t>FP-2022-15-000672</t>
  </si>
  <si>
    <t>FP-2022-15-001028</t>
  </si>
  <si>
    <t>FP-2022-15-001188</t>
  </si>
  <si>
    <t>FP-2022-15-001342</t>
  </si>
  <si>
    <t>BV-2022-01CA-0169(129)</t>
  </si>
  <si>
    <r>
      <t xml:space="preserve">účet 518 - doložit: </t>
    </r>
    <r>
      <rPr>
        <b/>
        <sz val="10"/>
        <color rgb="FF0070C0"/>
        <rFont val="Arial"/>
        <family val="2"/>
        <charset val="238"/>
      </rPr>
      <t>faktura, objednávka/smlouva, úhrada</t>
    </r>
  </si>
  <si>
    <t>BV-2022-01CA-0227(144)</t>
  </si>
  <si>
    <t>FP-2022-10-000625</t>
  </si>
  <si>
    <t>FP-2022-10-001382</t>
  </si>
  <si>
    <t>FP-2022-10-002035</t>
  </si>
  <si>
    <t>FP-2022-10-002277</t>
  </si>
  <si>
    <t>FP-2022-10-002768</t>
  </si>
  <si>
    <t>FP-2022-10-003519</t>
  </si>
  <si>
    <t>FP-2022-10-003772</t>
  </si>
  <si>
    <t>FP-2022-10-004117</t>
  </si>
  <si>
    <t>FP-2022-10-004803</t>
  </si>
  <si>
    <t>FP-2022-10-006134</t>
  </si>
  <si>
    <t>FP-2022-10-007874</t>
  </si>
  <si>
    <t>FP-2022-26-000003</t>
  </si>
  <si>
    <t>FP-2022-610-000003</t>
  </si>
  <si>
    <t>FP-2022-611-000001</t>
  </si>
  <si>
    <t>FP-2022-614-000005</t>
  </si>
  <si>
    <t>FP-2022-619-000001</t>
  </si>
  <si>
    <t>FP-2022-619-000278</t>
  </si>
  <si>
    <r>
      <t xml:space="preserve">účet 544 - doložit: </t>
    </r>
    <r>
      <rPr>
        <b/>
        <sz val="10"/>
        <color rgb="FF0070C0"/>
        <rFont val="Arial"/>
        <family val="2"/>
        <charset val="238"/>
      </rPr>
      <t>relevatní podklady (příjemka, výdejka atd.), úhrada</t>
    </r>
  </si>
  <si>
    <t>ID-2022-90-000001</t>
  </si>
  <si>
    <t>ID-2022-90-000051</t>
  </si>
  <si>
    <t>ID-2022-90-000083</t>
  </si>
  <si>
    <t>BV-2022-01CA-0020(17)</t>
  </si>
  <si>
    <t>ID-2022-01-000052</t>
  </si>
  <si>
    <r>
      <t xml:space="preserve">účet 604  - doložit: </t>
    </r>
    <r>
      <rPr>
        <b/>
        <sz val="10"/>
        <color rgb="FF0070C0"/>
        <rFont val="Arial"/>
        <family val="2"/>
        <charset val="238"/>
      </rPr>
      <t xml:space="preserve"> faktura, objednávka, ceník (pokud existuje), dodací list, úhrada zákazníkem, číslo skladové výdejky (dle úč. deníku)</t>
    </r>
  </si>
  <si>
    <r>
      <t xml:space="preserve">účet 603 - doložit: </t>
    </r>
    <r>
      <rPr>
        <b/>
        <sz val="10"/>
        <color rgb="FF0070C0"/>
        <rFont val="Arial"/>
        <family val="2"/>
        <charset val="238"/>
      </rPr>
      <t>faktura, objednávka/smlouva, ceník (pokud existuje), úhrada</t>
    </r>
    <r>
      <rPr>
        <b/>
        <sz val="10"/>
        <rFont val="Arial"/>
        <family val="2"/>
      </rPr>
      <t xml:space="preserve"> </t>
    </r>
    <r>
      <rPr>
        <b/>
        <sz val="10"/>
        <color rgb="FF0070C0"/>
        <rFont val="Arial"/>
        <family val="2"/>
        <charset val="238"/>
      </rPr>
      <t>zákazníkem</t>
    </r>
  </si>
  <si>
    <t>BV-2022-01CA-0001(25)</t>
  </si>
  <si>
    <t>FV-2022-22-900001</t>
  </si>
  <si>
    <t>FV-2022-22-900002</t>
  </si>
  <si>
    <t>FV-2022-22-900006</t>
  </si>
  <si>
    <t>FV-2022-22-900009</t>
  </si>
  <si>
    <t>FV-2022-22-900012</t>
  </si>
  <si>
    <t>FV-2022-22-900015</t>
  </si>
  <si>
    <t>FV-2022-22-900018</t>
  </si>
  <si>
    <t>FV-2022-22-900021</t>
  </si>
  <si>
    <t>FV-2022-22-900024</t>
  </si>
  <si>
    <t>FV-2022-22-900027</t>
  </si>
  <si>
    <t>FV-2022-22-900030</t>
  </si>
  <si>
    <t>FV-2022-22-900033</t>
  </si>
  <si>
    <t>FV-2022-23-900002</t>
  </si>
  <si>
    <t>FV-2022-23-900006</t>
  </si>
  <si>
    <t>FV-2022-23-900009</t>
  </si>
  <si>
    <t>FV-2022-23-900021</t>
  </si>
  <si>
    <t>FV-2022-23-900029</t>
  </si>
  <si>
    <t>FV-2022-23-900031</t>
  </si>
  <si>
    <t>FV-2022-23-900038</t>
  </si>
  <si>
    <t>FV-2022-23-900044</t>
  </si>
  <si>
    <t>FV-2022-23-900057</t>
  </si>
  <si>
    <t>FV-2022-23-900060</t>
  </si>
  <si>
    <t>FV-2022-23-900070</t>
  </si>
  <si>
    <t>FV-2022-23-900074</t>
  </si>
  <si>
    <t>FV-2022-23-900077</t>
  </si>
  <si>
    <t>FV-2022-23-900082</t>
  </si>
  <si>
    <t>FV-2022-23-900091</t>
  </si>
  <si>
    <t>FV-2022-23-900093</t>
  </si>
  <si>
    <t>FV-2022-23-900095</t>
  </si>
  <si>
    <t>FV-2022-23-900101</t>
  </si>
  <si>
    <t>FV-2022-25-900011</t>
  </si>
  <si>
    <t>FV-2022-26-900016</t>
  </si>
  <si>
    <t>FV-2022-26-900026</t>
  </si>
  <si>
    <t>FV-2022-26-900027</t>
  </si>
  <si>
    <t>FV-2022-26-900028</t>
  </si>
  <si>
    <t>FV-2022-26-900030</t>
  </si>
  <si>
    <t>ID-2022-01-000319</t>
  </si>
  <si>
    <t>ID-2022-01-000684</t>
  </si>
  <si>
    <t>ID-2022-01-000686</t>
  </si>
  <si>
    <t>ID-2022-01-000688</t>
  </si>
  <si>
    <t>DV-2022-040-000032</t>
  </si>
  <si>
    <t>FV-2022-40-000599</t>
  </si>
  <si>
    <t>DV-2022-822-000003</t>
  </si>
  <si>
    <t>FV-2022-721-000069</t>
  </si>
  <si>
    <t>FV-2022-722-000031</t>
  </si>
  <si>
    <t>FV-2022-722-000063</t>
  </si>
  <si>
    <t>FV-2022-722-000110</t>
  </si>
  <si>
    <t>FV-2022-722-000141</t>
  </si>
  <si>
    <t>FV-2022-722-000179</t>
  </si>
  <si>
    <t>FV-2022-722-000201</t>
  </si>
  <si>
    <t>FV-2022-722-000247</t>
  </si>
  <si>
    <t>FV-2022-722-000273</t>
  </si>
  <si>
    <t>FV-2022-723-000086</t>
  </si>
  <si>
    <t>FV-2022-723-000180</t>
  </si>
  <si>
    <t>FV-2022-723-000250</t>
  </si>
  <si>
    <t>FV-2022-723-000322</t>
  </si>
  <si>
    <t>FV-2022-723-000413</t>
  </si>
  <si>
    <t>FV-2022-723-000473</t>
  </si>
  <si>
    <t>FV-2022-723-000591</t>
  </si>
  <si>
    <t>FV-2022-723-000694</t>
  </si>
  <si>
    <t>FV-2022-723-000769</t>
  </si>
  <si>
    <t>FV-2022-723-000863</t>
  </si>
  <si>
    <t>FV-2022-723-000940</t>
  </si>
  <si>
    <t>FV-2022-723-001033</t>
  </si>
  <si>
    <t>ID-2022-794-000003</t>
  </si>
  <si>
    <t>ID-2022-794-000100</t>
  </si>
  <si>
    <t>ID-2022-794-000199</t>
  </si>
  <si>
    <t>ID-2022-794-000300</t>
  </si>
  <si>
    <r>
      <t xml:space="preserve">účet 648 - doložit: </t>
    </r>
    <r>
      <rPr>
        <b/>
        <sz val="10"/>
        <color rgb="FF0070C0"/>
        <rFont val="Arial"/>
        <family val="2"/>
        <charset val="238"/>
      </rPr>
      <t>faktura, objednávka, ceník (pokud existuje), dodací list, úhrada zákazníkem, číslo skladové výdejky (dle úč. deníku)</t>
    </r>
  </si>
  <si>
    <r>
      <t xml:space="preserve">účet 644 - doložit: </t>
    </r>
    <r>
      <rPr>
        <b/>
        <sz val="10"/>
        <color rgb="FF0070C0"/>
        <rFont val="Arial"/>
        <family val="2"/>
        <charset val="238"/>
      </rPr>
      <t>relevatní podklady (příjemka, výdejka atd.), úhrada</t>
    </r>
  </si>
  <si>
    <t>DV-2022-050-000001</t>
  </si>
  <si>
    <t>FV-2022-50-000070</t>
  </si>
  <si>
    <t>FV-2022-50-000135</t>
  </si>
  <si>
    <t>FV-2022-50-000186</t>
  </si>
  <si>
    <t>ID-2022-01-000665</t>
  </si>
  <si>
    <t>BV-2022-01CA-0001(108)</t>
  </si>
  <si>
    <t>FV-2022-40-000801</t>
  </si>
  <si>
    <t>FV-2022-43-003552</t>
  </si>
  <si>
    <t>FV-2022-44-000171</t>
  </si>
  <si>
    <t>FV-2022-44-000393</t>
  </si>
  <si>
    <t>FV-2022-44-000661</t>
  </si>
  <si>
    <t>FV-2022-46-000027</t>
  </si>
  <si>
    <t>ID-2022-01-000104</t>
  </si>
  <si>
    <t>ID-2022-01-000171</t>
  </si>
  <si>
    <t>ID-2022-01-000501</t>
  </si>
  <si>
    <t>ID-2022-01-000677</t>
  </si>
  <si>
    <t>ID-2022-91-000042</t>
  </si>
  <si>
    <r>
      <t xml:space="preserve">účet 549 - doložit: </t>
    </r>
    <r>
      <rPr>
        <b/>
        <sz val="10"/>
        <color rgb="FF0070C0"/>
        <rFont val="Arial"/>
        <family val="2"/>
        <charset val="238"/>
      </rPr>
      <t>faktura, smlouva, jiné relevantní podklady, úhrada</t>
    </r>
  </si>
  <si>
    <r>
      <t xml:space="preserve">účet 649 - doložit: </t>
    </r>
    <r>
      <rPr>
        <b/>
        <sz val="10"/>
        <color rgb="FF0070C0"/>
        <rFont val="Arial"/>
        <family val="2"/>
        <charset val="238"/>
      </rPr>
      <t>faktura, smlouva, jiné relevantní podklady, úhrada</t>
    </r>
  </si>
  <si>
    <r>
      <t xml:space="preserve">účet 671 - doložit: </t>
    </r>
    <r>
      <rPr>
        <b/>
        <sz val="10"/>
        <color rgb="FF0070C0"/>
        <rFont val="Arial"/>
        <family val="2"/>
        <charset val="238"/>
      </rPr>
      <t>relevatní podklady (smlouva atd.), úhrada</t>
    </r>
  </si>
  <si>
    <t>ID-2022-01-000003</t>
  </si>
  <si>
    <t>ID-2022-01-000128</t>
  </si>
  <si>
    <t>ID-2022-01-000195</t>
  </si>
  <si>
    <t>ID-2022-01-000239</t>
  </si>
  <si>
    <t>ID-2022-01-000527</t>
  </si>
  <si>
    <t>ID-2022-03-000011</t>
  </si>
  <si>
    <t>OFI - Trochtová</t>
  </si>
  <si>
    <t>OUC - Kunická</t>
  </si>
  <si>
    <t>OUC - Přikrylová</t>
  </si>
  <si>
    <t>OFI - Davidová</t>
  </si>
  <si>
    <t>OUC - Buzková</t>
  </si>
  <si>
    <t>OUC - Slívová</t>
  </si>
  <si>
    <t>OUC - Buzková (viz.účet 501)</t>
  </si>
  <si>
    <t>OFI - Schwarzová</t>
  </si>
  <si>
    <t>OZPI - Procházková</t>
  </si>
  <si>
    <t>OUC - Reifová</t>
  </si>
  <si>
    <t>OPP - Hochmannová</t>
  </si>
  <si>
    <t>OUC - Buzková (viz 501)</t>
  </si>
  <si>
    <t xml:space="preserve">OUC - Buzková </t>
  </si>
  <si>
    <t>OUC - Jakšová</t>
  </si>
  <si>
    <t>OFI - Applová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</si>
</sst>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K_č_-;\-* #,##0.00\ _K_č_-;_-* &quot;-&quot;??\ _K_č_-;_-@_-"/>
  </numFmts>
  <fonts count="25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</font>
    <font>
      <b/>
      <sz val="12"/>
      <name val="Times New Roman CE"/>
      <family val="1"/>
      <charset val="238"/>
    </font>
    <font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6"/>
      <name val="Times New Roman CE"/>
      <family val="1"/>
      <charset val="238"/>
    </font>
    <font>
      <sz val="8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0"/>
      <color rgb="FF0070C0"/>
      <name val="Arial"/>
      <family val="2"/>
      <charset val="238"/>
    </font>
    <font>
      <i/>
      <sz val="10"/>
      <name val="Arial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sz val="10"/>
      <color rgb="FF0070C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00B050"/>
      <name val="Arial"/>
      <family val="2"/>
      <charset val="238"/>
    </font>
    <font>
      <sz val="10"/>
      <color theme="9" tint="-0.499984740745262"/>
      <name val="Arial"/>
      <family val="2"/>
      <charset val="238"/>
    </font>
    <font>
      <sz val="10"/>
      <color rgb="FF7030A0"/>
      <name val="Arial"/>
      <family val="2"/>
      <charset val="238"/>
    </font>
    <font>
      <sz val="10"/>
      <color theme="9" tint="-0.249977111117893"/>
      <name val="Arial"/>
      <family val="2"/>
      <charset val="238"/>
    </font>
    <font>
      <sz val="10"/>
      <color theme="3" tint="0.39997558519241921"/>
      <name val="Arial"/>
      <family val="2"/>
      <charset val="238"/>
    </font>
    <font>
      <sz val="10"/>
      <color rgb="FFC00000"/>
      <name val="Arial"/>
      <family val="2"/>
      <charset val="238"/>
    </font>
    <font>
      <sz val="10"/>
      <color theme="8" tint="-0.249977111117893"/>
      <name val="Arial"/>
      <family val="2"/>
      <charset val="238"/>
    </font>
    <font>
      <sz val="10"/>
      <color rgb="FF00B0F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double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4" fillId="0" borderId="0" applyFont="0" applyFill="0" applyBorder="0" applyAlignment="0" applyProtection="0"/>
  </cellStyleXfs>
  <cellXfs count="155">
    <xf numFmtId="0" fontId="0" fillId="0" borderId="0" xfId="0"/>
    <xf numFmtId="4" fontId="4" fillId="0" borderId="2" xfId="1" applyNumberFormat="1" applyFont="1" applyFill="1" applyBorder="1" applyAlignment="1" applyProtection="1">
      <alignment horizontal="center" vertical="center" wrapText="1"/>
      <protection locked="0"/>
    </xf>
    <xf numFmtId="43" fontId="2" fillId="0" borderId="0" xfId="1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43" fontId="0" fillId="0" borderId="0" xfId="1" applyFont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4" fontId="0" fillId="0" borderId="0" xfId="1" applyNumberFormat="1" applyFont="1" applyAlignment="1" applyProtection="1">
      <alignment horizontal="right" vertical="center"/>
      <protection locked="0"/>
    </xf>
    <xf numFmtId="0" fontId="0" fillId="0" borderId="5" xfId="0" applyBorder="1" applyAlignment="1">
      <alignment vertical="center"/>
    </xf>
    <xf numFmtId="11" fontId="2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11" xfId="0" applyFont="1" applyFill="1" applyBorder="1" applyAlignment="1" applyProtection="1">
      <alignment horizontal="right" vertical="center"/>
      <protection locked="0"/>
    </xf>
    <xf numFmtId="0" fontId="2" fillId="2" borderId="11" xfId="0" applyFont="1" applyFill="1" applyBorder="1" applyAlignment="1" applyProtection="1">
      <alignment horizontal="left" vertical="center"/>
      <protection locked="0"/>
    </xf>
    <xf numFmtId="4" fontId="0" fillId="2" borderId="11" xfId="1" applyNumberFormat="1" applyFont="1" applyFill="1" applyBorder="1" applyAlignment="1" applyProtection="1">
      <alignment horizontal="right" vertical="center"/>
      <protection locked="0"/>
    </xf>
    <xf numFmtId="3" fontId="2" fillId="2" borderId="11" xfId="1" applyNumberFormat="1" applyFont="1" applyFill="1" applyBorder="1" applyAlignment="1" applyProtection="1">
      <alignment horizontal="left" vertical="center"/>
      <protection locked="0"/>
    </xf>
    <xf numFmtId="43" fontId="2" fillId="2" borderId="11" xfId="1" applyFont="1" applyFill="1" applyBorder="1" applyAlignment="1" applyProtection="1">
      <alignment vertical="center" wrapText="1"/>
      <protection locked="0"/>
    </xf>
    <xf numFmtId="11" fontId="6" fillId="0" borderId="0" xfId="1" applyNumberFormat="1" applyFont="1" applyFill="1" applyAlignment="1" applyProtection="1">
      <alignment horizontal="center" vertical="center" wrapText="1"/>
      <protection locked="0"/>
    </xf>
    <xf numFmtId="4" fontId="0" fillId="0" borderId="0" xfId="1" applyNumberFormat="1" applyFont="1" applyAlignment="1" applyProtection="1">
      <alignment vertical="center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vertical="center"/>
      <protection locked="0"/>
    </xf>
    <xf numFmtId="4" fontId="0" fillId="0" borderId="12" xfId="1" applyNumberFormat="1" applyFont="1" applyBorder="1" applyAlignment="1" applyProtection="1">
      <alignment vertical="center"/>
      <protection locked="0"/>
    </xf>
    <xf numFmtId="0" fontId="0" fillId="0" borderId="12" xfId="0" applyBorder="1" applyAlignment="1" applyProtection="1">
      <alignment vertical="center" wrapText="1"/>
      <protection locked="0"/>
    </xf>
    <xf numFmtId="10" fontId="5" fillId="0" borderId="0" xfId="0" applyNumberFormat="1" applyFont="1" applyAlignment="1" applyProtection="1">
      <alignment horizontal="left" vertical="center" wrapText="1"/>
      <protection locked="0"/>
    </xf>
    <xf numFmtId="4" fontId="0" fillId="3" borderId="4" xfId="0" applyNumberFormat="1" applyFill="1" applyBorder="1" applyAlignment="1" applyProtection="1">
      <alignment vertical="center" wrapText="1"/>
      <protection locked="0"/>
    </xf>
    <xf numFmtId="3" fontId="3" fillId="0" borderId="0" xfId="0" applyNumberFormat="1" applyFont="1" applyAlignment="1" applyProtection="1">
      <alignment horizontal="center" vertical="center" wrapText="1"/>
      <protection locked="0"/>
    </xf>
    <xf numFmtId="3" fontId="4" fillId="0" borderId="0" xfId="0" applyNumberFormat="1" applyFont="1" applyAlignment="1" applyProtection="1">
      <alignment horizontal="center" vertical="center" wrapText="1"/>
      <protection locked="0"/>
    </xf>
    <xf numFmtId="3" fontId="4" fillId="0" borderId="1" xfId="0" applyNumberFormat="1" applyFont="1" applyBorder="1" applyAlignment="1" applyProtection="1">
      <alignment horizontal="center" vertical="center" wrapText="1"/>
      <protection locked="0"/>
    </xf>
    <xf numFmtId="3" fontId="4" fillId="0" borderId="2" xfId="0" applyNumberFormat="1" applyFont="1" applyBorder="1" applyAlignment="1" applyProtection="1">
      <alignment horizontal="center" vertical="center" wrapText="1"/>
      <protection locked="0"/>
    </xf>
    <xf numFmtId="3" fontId="2" fillId="0" borderId="8" xfId="1" applyNumberFormat="1" applyFont="1" applyFill="1" applyBorder="1" applyAlignment="1" applyProtection="1">
      <alignment horizontal="center" vertical="center" wrapText="1"/>
      <protection locked="0"/>
    </xf>
    <xf numFmtId="3" fontId="2" fillId="0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0" xfId="1" applyNumberFormat="1" applyFont="1" applyFill="1" applyAlignment="1" applyProtection="1">
      <alignment horizontal="center" vertical="center" wrapText="1"/>
      <protection locked="0"/>
    </xf>
    <xf numFmtId="3" fontId="0" fillId="0" borderId="0" xfId="0" applyNumberFormat="1" applyAlignment="1" applyProtection="1">
      <alignment horizontal="center" vertical="center" wrapText="1"/>
      <protection locked="0"/>
    </xf>
    <xf numFmtId="3" fontId="0" fillId="0" borderId="0" xfId="0" applyNumberFormat="1" applyAlignment="1" applyProtection="1">
      <alignment horizontal="center" vertical="center"/>
      <protection locked="0"/>
    </xf>
    <xf numFmtId="4" fontId="3" fillId="0" borderId="0" xfId="0" applyNumberFormat="1" applyFont="1" applyAlignment="1" applyProtection="1">
      <alignment horizontal="center" vertical="center" wrapText="1"/>
      <protection locked="0"/>
    </xf>
    <xf numFmtId="4" fontId="0" fillId="0" borderId="0" xfId="0" applyNumberFormat="1" applyAlignment="1" applyProtection="1">
      <alignment horizontal="center" vertical="center"/>
      <protection locked="0"/>
    </xf>
    <xf numFmtId="4" fontId="4" fillId="0" borderId="0" xfId="0" applyNumberFormat="1" applyFont="1" applyAlignment="1" applyProtection="1">
      <alignment horizontal="center" vertical="center" wrapText="1"/>
      <protection locked="0"/>
    </xf>
    <xf numFmtId="4" fontId="5" fillId="0" borderId="6" xfId="0" applyNumberFormat="1" applyFont="1" applyBorder="1" applyAlignment="1" applyProtection="1">
      <alignment horizontal="center" vertical="center"/>
      <protection locked="0"/>
    </xf>
    <xf numFmtId="4" fontId="4" fillId="0" borderId="2" xfId="0" applyNumberFormat="1" applyFont="1" applyBorder="1" applyAlignment="1" applyProtection="1">
      <alignment horizontal="center" vertical="center" wrapText="1"/>
      <protection locked="0"/>
    </xf>
    <xf numFmtId="4" fontId="2" fillId="0" borderId="9" xfId="1" applyNumberFormat="1" applyFont="1" applyFill="1" applyBorder="1" applyAlignment="1" applyProtection="1">
      <alignment horizontal="center" vertical="center" wrapText="1"/>
      <protection locked="0"/>
    </xf>
    <xf numFmtId="4" fontId="6" fillId="0" borderId="0" xfId="1" applyNumberFormat="1" applyFont="1" applyFill="1" applyAlignment="1" applyProtection="1">
      <alignment horizontal="center" vertical="center" wrapText="1"/>
      <protection locked="0"/>
    </xf>
    <xf numFmtId="4" fontId="0" fillId="0" borderId="0" xfId="0" applyNumberFormat="1" applyAlignment="1" applyProtection="1">
      <alignment horizontal="center" vertical="center" wrapText="1"/>
      <protection locked="0"/>
    </xf>
    <xf numFmtId="11" fontId="0" fillId="0" borderId="0" xfId="0" applyNumberFormat="1" applyAlignment="1" applyProtection="1">
      <alignment horizontal="center" vertical="center"/>
      <protection locked="0"/>
    </xf>
    <xf numFmtId="11" fontId="0" fillId="0" borderId="7" xfId="0" applyNumberFormat="1" applyBorder="1" applyAlignment="1" applyProtection="1">
      <alignment horizontal="center" vertical="center"/>
      <protection locked="0"/>
    </xf>
    <xf numFmtId="11" fontId="4" fillId="0" borderId="3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right" vertical="center"/>
      <protection locked="0"/>
    </xf>
    <xf numFmtId="0" fontId="2" fillId="2" borderId="0" xfId="0" applyFont="1" applyFill="1" applyAlignment="1" applyProtection="1">
      <alignment horizontal="left" vertical="center"/>
      <protection locked="0"/>
    </xf>
    <xf numFmtId="4" fontId="0" fillId="2" borderId="0" xfId="1" applyNumberFormat="1" applyFont="1" applyFill="1" applyBorder="1" applyAlignment="1" applyProtection="1">
      <alignment horizontal="right" vertical="center"/>
      <protection locked="0"/>
    </xf>
    <xf numFmtId="3" fontId="2" fillId="2" borderId="0" xfId="1" applyNumberFormat="1" applyFont="1" applyFill="1" applyBorder="1" applyAlignment="1" applyProtection="1">
      <alignment horizontal="left" vertical="center"/>
      <protection locked="0"/>
    </xf>
    <xf numFmtId="43" fontId="2" fillId="2" borderId="0" xfId="1" applyFont="1" applyFill="1" applyBorder="1" applyAlignment="1" applyProtection="1">
      <alignment vertical="center" wrapText="1"/>
      <protection locked="0"/>
    </xf>
    <xf numFmtId="4" fontId="0" fillId="0" borderId="0" xfId="1" applyNumberFormat="1" applyFont="1" applyBorder="1" applyAlignment="1" applyProtection="1">
      <alignment vertical="center"/>
      <protection locked="0"/>
    </xf>
    <xf numFmtId="49" fontId="2" fillId="2" borderId="11" xfId="1" applyNumberFormat="1" applyFont="1" applyFill="1" applyBorder="1" applyAlignment="1" applyProtection="1">
      <alignment vertical="center" wrapText="1"/>
      <protection locked="0"/>
    </xf>
    <xf numFmtId="49" fontId="2" fillId="2" borderId="0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4" fontId="0" fillId="0" borderId="4" xfId="0" applyNumberFormat="1" applyBorder="1" applyAlignment="1" applyProtection="1">
      <alignment vertical="center" wrapText="1"/>
      <protection locked="0"/>
    </xf>
    <xf numFmtId="4" fontId="0" fillId="0" borderId="0" xfId="1" applyNumberFormat="1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4" fontId="0" fillId="2" borderId="11" xfId="1" applyNumberFormat="1" applyFont="1" applyFill="1" applyBorder="1" applyAlignment="1" applyProtection="1">
      <alignment horizontal="center" vertical="center"/>
      <protection locked="0"/>
    </xf>
    <xf numFmtId="4" fontId="0" fillId="0" borderId="0" xfId="1" applyNumberFormat="1" applyFont="1" applyBorder="1" applyAlignment="1" applyProtection="1">
      <alignment horizontal="center" vertical="center"/>
      <protection locked="0"/>
    </xf>
    <xf numFmtId="4" fontId="0" fillId="0" borderId="12" xfId="1" applyNumberFormat="1" applyFont="1" applyBorder="1" applyAlignment="1" applyProtection="1">
      <alignment horizontal="center" vertical="center"/>
      <protection locked="0"/>
    </xf>
    <xf numFmtId="4" fontId="0" fillId="2" borderId="0" xfId="1" applyNumberFormat="1" applyFont="1" applyFill="1" applyBorder="1" applyAlignment="1" applyProtection="1">
      <alignment horizontal="center" vertical="center"/>
      <protection locked="0"/>
    </xf>
    <xf numFmtId="4" fontId="0" fillId="0" borderId="0" xfId="1" applyNumberFormat="1" applyFont="1" applyFill="1" applyBorder="1" applyAlignment="1" applyProtection="1">
      <alignment horizontal="center" vertical="center"/>
      <protection locked="0"/>
    </xf>
    <xf numFmtId="4" fontId="1" fillId="0" borderId="0" xfId="1" applyNumberFormat="1" applyFont="1" applyBorder="1" applyAlignment="1" applyProtection="1">
      <alignment horizontal="center" vertical="center"/>
      <protection locked="0"/>
    </xf>
    <xf numFmtId="14" fontId="0" fillId="4" borderId="0" xfId="0" applyNumberFormat="1" applyFill="1" applyAlignment="1" applyProtection="1">
      <alignment vertical="center"/>
      <protection locked="0"/>
    </xf>
    <xf numFmtId="49" fontId="0" fillId="0" borderId="0" xfId="0" applyNumberFormat="1" applyAlignment="1" applyProtection="1">
      <alignment horizontal="center" vertical="center"/>
      <protection locked="0"/>
    </xf>
    <xf numFmtId="9" fontId="0" fillId="0" borderId="0" xfId="0" applyNumberFormat="1" applyAlignment="1" applyProtection="1">
      <alignment vertical="center"/>
      <protection locked="0"/>
    </xf>
    <xf numFmtId="9" fontId="1" fillId="0" borderId="0" xfId="0" applyNumberFormat="1" applyFont="1" applyAlignment="1" applyProtection="1">
      <alignment vertical="center"/>
      <protection locked="0"/>
    </xf>
    <xf numFmtId="0" fontId="5" fillId="0" borderId="0" xfId="0" applyFont="1" applyAlignment="1" applyProtection="1">
      <alignment vertical="center" wrapText="1"/>
      <protection locked="0"/>
    </xf>
    <xf numFmtId="49" fontId="0" fillId="0" borderId="12" xfId="0" applyNumberFormat="1" applyBorder="1" applyAlignment="1" applyProtection="1">
      <alignment horizontal="center" vertical="center"/>
      <protection locked="0"/>
    </xf>
    <xf numFmtId="14" fontId="0" fillId="4" borderId="12" xfId="0" applyNumberFormat="1" applyFill="1" applyBorder="1" applyAlignment="1" applyProtection="1">
      <alignment vertical="center"/>
      <protection locked="0"/>
    </xf>
    <xf numFmtId="4" fontId="0" fillId="0" borderId="12" xfId="1" applyNumberFormat="1" applyFont="1" applyFill="1" applyBorder="1" applyAlignment="1" applyProtection="1">
      <alignment horizontal="center" vertical="center"/>
      <protection locked="0"/>
    </xf>
    <xf numFmtId="4" fontId="1" fillId="0" borderId="12" xfId="1" applyNumberFormat="1" applyFont="1" applyBorder="1" applyAlignment="1" applyProtection="1">
      <alignment horizontal="center" vertical="center"/>
      <protection locked="0"/>
    </xf>
    <xf numFmtId="49" fontId="0" fillId="4" borderId="0" xfId="1" applyNumberFormat="1" applyFont="1" applyFill="1" applyBorder="1" applyAlignment="1" applyProtection="1">
      <alignment horizontal="center" vertical="center"/>
      <protection locked="0"/>
    </xf>
    <xf numFmtId="14" fontId="0" fillId="4" borderId="0" xfId="1" applyNumberFormat="1" applyFont="1" applyFill="1" applyBorder="1" applyAlignment="1" applyProtection="1">
      <alignment horizontal="center" vertical="center"/>
      <protection locked="0"/>
    </xf>
    <xf numFmtId="49" fontId="0" fillId="4" borderId="12" xfId="1" applyNumberFormat="1" applyFont="1" applyFill="1" applyBorder="1" applyAlignment="1" applyProtection="1">
      <alignment horizontal="center" vertical="center"/>
      <protection locked="0"/>
    </xf>
    <xf numFmtId="14" fontId="0" fillId="4" borderId="12" xfId="1" applyNumberFormat="1" applyFont="1" applyFill="1" applyBorder="1" applyAlignment="1" applyProtection="1">
      <alignment horizontal="center" vertical="center"/>
      <protection locked="0"/>
    </xf>
    <xf numFmtId="4" fontId="1" fillId="0" borderId="0" xfId="1" applyNumberFormat="1" applyFont="1" applyFill="1" applyBorder="1" applyAlignment="1" applyProtection="1">
      <alignment horizontal="center" vertical="center"/>
      <protection locked="0"/>
    </xf>
    <xf numFmtId="4" fontId="1" fillId="0" borderId="12" xfId="1" applyNumberFormat="1" applyFont="1" applyFill="1" applyBorder="1" applyAlignment="1" applyProtection="1">
      <alignment horizontal="center" vertical="center"/>
      <protection locked="0"/>
    </xf>
    <xf numFmtId="4" fontId="0" fillId="5" borderId="0" xfId="1" applyNumberFormat="1" applyFont="1" applyFill="1" applyBorder="1" applyAlignment="1" applyProtection="1">
      <alignment horizontal="center" vertical="center"/>
      <protection locked="0"/>
    </xf>
    <xf numFmtId="4" fontId="0" fillId="5" borderId="12" xfId="1" applyNumberFormat="1" applyFont="1" applyFill="1" applyBorder="1" applyAlignment="1" applyProtection="1">
      <alignment horizontal="center" vertical="center"/>
      <protection locked="0"/>
    </xf>
    <xf numFmtId="0" fontId="7" fillId="0" borderId="0" xfId="0" applyFont="1" applyAlignment="1">
      <alignment vertical="center" wrapText="1"/>
    </xf>
    <xf numFmtId="0" fontId="5" fillId="0" borderId="0" xfId="0" applyFont="1" applyAlignment="1" applyProtection="1">
      <alignment vertical="center"/>
      <protection locked="0"/>
    </xf>
    <xf numFmtId="0" fontId="7" fillId="0" borderId="0" xfId="0" applyFont="1" applyAlignment="1" applyProtection="1">
      <alignment vertical="center"/>
      <protection locked="0"/>
    </xf>
    <xf numFmtId="0" fontId="7" fillId="6" borderId="0" xfId="0" applyFont="1" applyFill="1" applyAlignment="1" applyProtection="1">
      <alignment horizontal="center" vertical="center" wrapText="1"/>
      <protection locked="0"/>
    </xf>
    <xf numFmtId="0" fontId="5" fillId="5" borderId="0" xfId="0" applyFont="1" applyFill="1" applyAlignment="1" applyProtection="1">
      <alignment horizontal="center" vertical="center" wrapText="1"/>
      <protection locked="0"/>
    </xf>
    <xf numFmtId="4" fontId="0" fillId="7" borderId="0" xfId="1" applyNumberFormat="1" applyFont="1" applyFill="1" applyAlignment="1" applyProtection="1">
      <alignment horizontal="center" vertical="center"/>
      <protection locked="0"/>
    </xf>
    <xf numFmtId="4" fontId="12" fillId="0" borderId="0" xfId="1" applyNumberFormat="1" applyFont="1" applyAlignment="1" applyProtection="1">
      <alignment horizontal="left" vertical="center"/>
      <protection locked="0"/>
    </xf>
    <xf numFmtId="0" fontId="12" fillId="0" borderId="0" xfId="0" applyFont="1" applyAlignment="1" applyProtection="1">
      <alignment horizontal="left" vertical="center"/>
      <protection locked="0"/>
    </xf>
    <xf numFmtId="0" fontId="13" fillId="0" borderId="0" xfId="0" applyFont="1" applyAlignment="1">
      <alignment vertical="center"/>
    </xf>
    <xf numFmtId="0" fontId="13" fillId="0" borderId="0" xfId="0" applyFont="1" applyAlignment="1" applyProtection="1">
      <alignment vertical="center"/>
      <protection locked="0"/>
    </xf>
    <xf numFmtId="4" fontId="1" fillId="5" borderId="0" xfId="1" applyNumberFormat="1" applyFont="1" applyFill="1" applyBorder="1" applyAlignment="1" applyProtection="1">
      <alignment horizontal="center" vertical="center"/>
      <protection locked="0"/>
    </xf>
    <xf numFmtId="4" fontId="1" fillId="5" borderId="12" xfId="1" applyNumberFormat="1" applyFont="1" applyFill="1" applyBorder="1" applyAlignment="1" applyProtection="1">
      <alignment horizontal="center" vertical="center"/>
      <protection locked="0"/>
    </xf>
    <xf numFmtId="49" fontId="1" fillId="4" borderId="0" xfId="1" applyNumberFormat="1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9" fontId="0" fillId="4" borderId="0" xfId="2" applyFont="1" applyFill="1" applyBorder="1" applyAlignment="1" applyProtection="1">
      <alignment horizontal="center" vertical="center"/>
      <protection locked="0"/>
    </xf>
    <xf numFmtId="9" fontId="0" fillId="4" borderId="12" xfId="2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5" fillId="8" borderId="0" xfId="0" applyFont="1" applyFill="1" applyAlignment="1" applyProtection="1">
      <alignment vertical="center"/>
      <protection locked="0"/>
    </xf>
    <xf numFmtId="4" fontId="0" fillId="8" borderId="0" xfId="1" applyNumberFormat="1" applyFont="1" applyFill="1" applyBorder="1" applyAlignment="1" applyProtection="1">
      <alignment horizontal="center" vertical="center"/>
      <protection locked="0"/>
    </xf>
    <xf numFmtId="4" fontId="1" fillId="8" borderId="0" xfId="1" applyNumberFormat="1" applyFont="1" applyFill="1" applyBorder="1" applyAlignment="1" applyProtection="1">
      <alignment horizontal="center" vertical="center"/>
      <protection locked="0"/>
    </xf>
    <xf numFmtId="4" fontId="0" fillId="8" borderId="12" xfId="1" applyNumberFormat="1" applyFont="1" applyFill="1" applyBorder="1" applyAlignment="1" applyProtection="1">
      <alignment horizontal="center" vertical="center"/>
      <protection locked="0"/>
    </xf>
    <xf numFmtId="4" fontId="1" fillId="8" borderId="12" xfId="1" applyNumberFormat="1" applyFont="1" applyFill="1" applyBorder="1" applyAlignment="1" applyProtection="1">
      <alignment horizontal="center" vertical="center"/>
      <protection locked="0"/>
    </xf>
    <xf numFmtId="49" fontId="15" fillId="4" borderId="0" xfId="1" applyNumberFormat="1" applyFont="1" applyFill="1" applyBorder="1" applyAlignment="1" applyProtection="1">
      <alignment vertical="center"/>
      <protection locked="0"/>
    </xf>
    <xf numFmtId="49" fontId="16" fillId="4" borderId="0" xfId="1" applyNumberFormat="1" applyFont="1" applyFill="1" applyBorder="1" applyAlignment="1" applyProtection="1">
      <alignment vertical="center"/>
      <protection locked="0"/>
    </xf>
    <xf numFmtId="49" fontId="17" fillId="4" borderId="0" xfId="1" applyNumberFormat="1" applyFont="1" applyFill="1" applyBorder="1" applyAlignment="1" applyProtection="1">
      <alignment vertical="center"/>
      <protection locked="0"/>
    </xf>
    <xf numFmtId="49" fontId="17" fillId="4" borderId="12" xfId="1" applyNumberFormat="1" applyFont="1" applyFill="1" applyBorder="1" applyAlignment="1" applyProtection="1">
      <alignment vertical="center"/>
      <protection locked="0"/>
    </xf>
    <xf numFmtId="49" fontId="15" fillId="4" borderId="0" xfId="1" applyNumberFormat="1" applyFont="1" applyFill="1" applyBorder="1" applyAlignment="1" applyProtection="1">
      <alignment horizontal="left" vertical="center"/>
      <protection locked="0"/>
    </xf>
    <xf numFmtId="49" fontId="1" fillId="4" borderId="12" xfId="1" applyNumberFormat="1" applyFont="1" applyFill="1" applyBorder="1" applyAlignment="1" applyProtection="1">
      <alignment horizontal="left" vertical="center"/>
      <protection locked="0"/>
    </xf>
    <xf numFmtId="49" fontId="18" fillId="4" borderId="12" xfId="1" applyNumberFormat="1" applyFont="1" applyFill="1" applyBorder="1" applyAlignment="1" applyProtection="1">
      <alignment horizontal="left" vertical="center"/>
      <protection locked="0"/>
    </xf>
    <xf numFmtId="49" fontId="15" fillId="4" borderId="12" xfId="1" applyNumberFormat="1" applyFont="1" applyFill="1" applyBorder="1" applyAlignment="1" applyProtection="1">
      <alignment vertical="center"/>
      <protection locked="0"/>
    </xf>
    <xf numFmtId="49" fontId="18" fillId="4" borderId="0" xfId="1" applyNumberFormat="1" applyFont="1" applyFill="1" applyBorder="1" applyAlignment="1" applyProtection="1">
      <alignment horizontal="left" vertical="center"/>
      <protection locked="0"/>
    </xf>
    <xf numFmtId="49" fontId="0" fillId="0" borderId="12" xfId="0" applyNumberFormat="1" applyBorder="1" applyAlignment="1" applyProtection="1">
      <alignment horizontal="center" vertical="center" wrapText="1"/>
      <protection locked="0"/>
    </xf>
    <xf numFmtId="14" fontId="0" fillId="4" borderId="12" xfId="0" applyNumberFormat="1" applyFill="1" applyBorder="1" applyAlignment="1" applyProtection="1">
      <alignment vertical="center" wrapText="1"/>
      <protection locked="0"/>
    </xf>
    <xf numFmtId="4" fontId="0" fillId="0" borderId="12" xfId="1" applyNumberFormat="1" applyFont="1" applyBorder="1" applyAlignment="1" applyProtection="1">
      <alignment vertical="center" wrapText="1"/>
      <protection locked="0"/>
    </xf>
    <xf numFmtId="49" fontId="0" fillId="4" borderId="12" xfId="1" applyNumberFormat="1" applyFont="1" applyFill="1" applyBorder="1" applyAlignment="1" applyProtection="1">
      <alignment horizontal="center" vertical="center" wrapText="1"/>
      <protection locked="0"/>
    </xf>
    <xf numFmtId="14" fontId="0" fillId="4" borderId="12" xfId="1" applyNumberFormat="1" applyFont="1" applyFill="1" applyBorder="1" applyAlignment="1" applyProtection="1">
      <alignment horizontal="center" vertical="center" wrapText="1"/>
      <protection locked="0"/>
    </xf>
    <xf numFmtId="9" fontId="0" fillId="4" borderId="12" xfId="2" applyFont="1" applyFill="1" applyBorder="1" applyAlignment="1" applyProtection="1">
      <alignment horizontal="center" vertical="center" wrapText="1"/>
      <protection locked="0"/>
    </xf>
    <xf numFmtId="4" fontId="0" fillId="8" borderId="12" xfId="1" applyNumberFormat="1" applyFont="1" applyFill="1" applyBorder="1" applyAlignment="1" applyProtection="1">
      <alignment horizontal="center" vertical="center" wrapText="1"/>
      <protection locked="0"/>
    </xf>
    <xf numFmtId="4" fontId="0" fillId="5" borderId="12" xfId="1" applyNumberFormat="1" applyFont="1" applyFill="1" applyBorder="1" applyAlignment="1" applyProtection="1">
      <alignment horizontal="center" vertical="center" wrapText="1"/>
      <protection locked="0"/>
    </xf>
    <xf numFmtId="4" fontId="1" fillId="5" borderId="12" xfId="1" applyNumberFormat="1" applyFont="1" applyFill="1" applyBorder="1" applyAlignment="1" applyProtection="1">
      <alignment horizontal="center" vertical="center" wrapText="1"/>
      <protection locked="0"/>
    </xf>
    <xf numFmtId="4" fontId="1" fillId="8" borderId="12" xfId="1" applyNumberFormat="1" applyFont="1" applyFill="1" applyBorder="1" applyAlignment="1" applyProtection="1">
      <alignment horizontal="center" vertical="center" wrapText="1"/>
      <protection locked="0"/>
    </xf>
    <xf numFmtId="49" fontId="1" fillId="4" borderId="0" xfId="1" applyNumberFormat="1" applyFont="1" applyFill="1" applyBorder="1" applyAlignment="1" applyProtection="1">
      <alignment horizontal="left" vertical="center"/>
      <protection locked="0"/>
    </xf>
    <xf numFmtId="49" fontId="19" fillId="4" borderId="0" xfId="1" applyNumberFormat="1" applyFont="1" applyFill="1" applyBorder="1" applyAlignment="1" applyProtection="1">
      <alignment horizontal="left" vertical="center"/>
      <protection locked="0"/>
    </xf>
    <xf numFmtId="49" fontId="20" fillId="4" borderId="0" xfId="1" applyNumberFormat="1" applyFont="1" applyFill="1" applyBorder="1" applyAlignment="1" applyProtection="1">
      <alignment horizontal="left" vertical="center"/>
      <protection locked="0"/>
    </xf>
    <xf numFmtId="49" fontId="20" fillId="4" borderId="12" xfId="1" applyNumberFormat="1" applyFont="1" applyFill="1" applyBorder="1" applyAlignment="1" applyProtection="1">
      <alignment horizontal="left" vertical="center"/>
      <protection locked="0"/>
    </xf>
    <xf numFmtId="49" fontId="15" fillId="4" borderId="12" xfId="1" applyNumberFormat="1" applyFont="1" applyFill="1" applyBorder="1" applyAlignment="1" applyProtection="1">
      <alignment horizontal="left" vertical="center"/>
      <protection locked="0"/>
    </xf>
    <xf numFmtId="49" fontId="21" fillId="4" borderId="0" xfId="1" applyNumberFormat="1" applyFont="1" applyFill="1" applyBorder="1" applyAlignment="1" applyProtection="1">
      <alignment horizontal="left" vertical="center"/>
      <protection locked="0"/>
    </xf>
    <xf numFmtId="49" fontId="21" fillId="4" borderId="12" xfId="1" applyNumberFormat="1" applyFont="1" applyFill="1" applyBorder="1" applyAlignment="1" applyProtection="1">
      <alignment horizontal="left" vertical="center"/>
      <protection locked="0"/>
    </xf>
    <xf numFmtId="49" fontId="22" fillId="4" borderId="12" xfId="1" applyNumberFormat="1" applyFont="1" applyFill="1" applyBorder="1" applyAlignment="1" applyProtection="1">
      <alignment horizontal="left" vertical="center"/>
      <protection locked="0"/>
    </xf>
    <xf numFmtId="49" fontId="23" fillId="4" borderId="0" xfId="1" applyNumberFormat="1" applyFont="1" applyFill="1" applyBorder="1" applyAlignment="1" applyProtection="1">
      <alignment horizontal="left" vertical="center"/>
      <protection locked="0"/>
    </xf>
    <xf numFmtId="49" fontId="22" fillId="4" borderId="0" xfId="1" applyNumberFormat="1" applyFont="1" applyFill="1" applyBorder="1" applyAlignment="1" applyProtection="1">
      <alignment horizontal="left" vertical="center"/>
      <protection locked="0"/>
    </xf>
    <xf numFmtId="49" fontId="24" fillId="4" borderId="12" xfId="1" applyNumberFormat="1" applyFont="1" applyFill="1" applyBorder="1" applyAlignment="1" applyProtection="1">
      <alignment horizontal="left" vertical="center"/>
      <protection locked="0"/>
    </xf>
    <xf numFmtId="49" fontId="15" fillId="4" borderId="12" xfId="1" applyNumberFormat="1" applyFont="1" applyFill="1" applyBorder="1" applyAlignment="1" applyProtection="1">
      <alignment horizontal="left" vertical="center" wrapText="1"/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 wrapText="1"/>
      <protection locked="0"/>
    </xf>
    <xf numFmtId="4" fontId="5" fillId="0" borderId="13" xfId="0" applyNumberFormat="1" applyFont="1" applyBorder="1" applyAlignment="1" applyProtection="1">
      <alignment horizontal="right" vertical="center" wrapText="1"/>
      <protection locked="0"/>
    </xf>
    <xf numFmtId="4" fontId="5" fillId="0" borderId="6" xfId="0" applyNumberFormat="1" applyFont="1" applyBorder="1" applyAlignment="1" applyProtection="1">
      <alignment horizontal="right" vertical="center" wrapText="1"/>
      <protection locked="0"/>
    </xf>
    <xf numFmtId="0" fontId="0" fillId="0" borderId="6" xfId="0" applyBorder="1" applyAlignment="1" applyProtection="1">
      <alignment horizontal="right" vertical="center" wrapText="1"/>
      <protection locked="0"/>
    </xf>
    <xf numFmtId="0" fontId="5" fillId="0" borderId="14" xfId="0" applyFont="1" applyBorder="1" applyAlignment="1" applyProtection="1">
      <alignment horizontal="center" vertical="center" wrapText="1"/>
      <protection locked="0"/>
    </xf>
    <xf numFmtId="0" fontId="5" fillId="0" borderId="15" xfId="0" applyFont="1" applyBorder="1" applyAlignment="1" applyProtection="1">
      <alignment vertical="center" wrapText="1"/>
      <protection locked="0"/>
    </xf>
    <xf numFmtId="0" fontId="5" fillId="0" borderId="16" xfId="0" applyFont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horizontal="center" vertical="center" wrapText="1"/>
      <protection locked="0"/>
    </xf>
    <xf numFmtId="4" fontId="5" fillId="0" borderId="16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vertical="center" wrapText="1"/>
      <protection locked="0"/>
    </xf>
    <xf numFmtId="0" fontId="5" fillId="0" borderId="18" xfId="0" applyFont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 applyProtection="1">
      <alignment vertical="center" wrapText="1"/>
      <protection locked="0"/>
    </xf>
    <xf numFmtId="4" fontId="0" fillId="3" borderId="4" xfId="1" applyNumberFormat="1" applyFont="1" applyFill="1" applyBorder="1" applyAlignment="1" applyProtection="1">
      <alignment horizontal="center" vertical="center"/>
      <protection locked="0"/>
    </xf>
    <xf numFmtId="4" fontId="5" fillId="0" borderId="17" xfId="1" applyNumberFormat="1" applyFont="1" applyFill="1" applyBorder="1" applyAlignment="1" applyProtection="1">
      <alignment horizontal="center" vertical="center" wrapText="1"/>
      <protection locked="0"/>
    </xf>
    <xf numFmtId="4" fontId="5" fillId="0" borderId="20" xfId="1" applyNumberFormat="1" applyFont="1" applyFill="1" applyBorder="1" applyAlignment="1" applyProtection="1">
      <alignment horizontal="center" vertical="center" wrapText="1"/>
      <protection locked="0"/>
    </xf>
    <xf numFmtId="4" fontId="5" fillId="0" borderId="11" xfId="1" applyNumberFormat="1" applyFont="1" applyFill="1" applyBorder="1" applyAlignment="1" applyProtection="1">
      <alignment horizontal="center" vertical="center" wrapText="1"/>
      <protection locked="0"/>
    </xf>
    <xf numFmtId="4" fontId="5" fillId="0" borderId="21" xfId="1" applyNumberFormat="1" applyFont="1" applyFill="1" applyBorder="1" applyAlignment="1" applyProtection="1">
      <alignment horizontal="center" vertical="center" wrapText="1"/>
      <protection locked="0"/>
    </xf>
    <xf numFmtId="4" fontId="5" fillId="0" borderId="22" xfId="1" applyNumberFormat="1" applyFont="1" applyFill="1" applyBorder="1" applyAlignment="1" applyProtection="1">
      <alignment horizontal="center" vertical="center" wrapText="1"/>
      <protection locked="0"/>
    </xf>
    <xf numFmtId="4" fontId="5" fillId="0" borderId="4" xfId="1" applyNumberFormat="1" applyFont="1" applyFill="1" applyBorder="1" applyAlignment="1" applyProtection="1">
      <alignment horizontal="center" vertical="center" wrapText="1"/>
      <protection locked="0"/>
    </xf>
    <xf numFmtId="4" fontId="5" fillId="0" borderId="23" xfId="1" applyNumberFormat="1" applyFont="1" applyFill="1" applyBorder="1" applyAlignment="1" applyProtection="1">
      <alignment horizontal="center" vertical="center" wrapText="1"/>
      <protection locked="0"/>
    </xf>
  </cellXfs>
  <cellStyles count="3">
    <cellStyle name="Čárka" xfId="1" builtinId="3"/>
    <cellStyle name="Normální" xfId="0" builtinId="0"/>
    <cellStyle name="Procenta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585E7-133B-40A9-B392-9F6C8D4CB338}">
  <dimension ref="A1:K25"/>
  <sheetViews>
    <sheetView zoomScaleNormal="100" zoomScalePageLayoutView="75" workbookViewId="0">
      <pane ySplit="5" topLeftCell="A6" activePane="bottomLeft" state="frozen"/>
      <selection activeCell="I3" sqref="I3"/>
      <selection pane="bottomLeft" activeCell="I3" sqref="I3"/>
    </sheetView>
  </sheetViews>
  <sheetFormatPr defaultColWidth="9.28515625" defaultRowHeight="12.75" x14ac:dyDescent="0.2"/>
  <cols>
    <col min="1" max="1" width="10.5703125" style="4" customWidth="1"/>
    <col min="2" max="2" width="10.5703125" style="6" customWidth="1"/>
    <col min="3" max="4" width="15.5703125" style="17" customWidth="1"/>
    <col min="5" max="5" width="39.7109375" style="18" customWidth="1"/>
    <col min="6" max="7" width="15.7109375" style="33" customWidth="1"/>
    <col min="8" max="9" width="15.7109375" style="35" customWidth="1"/>
    <col min="10" max="10" width="15.7109375" style="42" customWidth="1"/>
    <col min="11" max="16384" width="9.28515625" style="6"/>
  </cols>
  <sheetData>
    <row r="1" spans="1:11" ht="21" customHeight="1" x14ac:dyDescent="0.2">
      <c r="A1" s="134" t="e">
        <f>#REF!</f>
        <v>#REF!</v>
      </c>
      <c r="B1" s="134"/>
      <c r="C1" s="134"/>
      <c r="D1" s="134"/>
      <c r="E1" s="134"/>
      <c r="F1" s="25"/>
      <c r="G1" s="25"/>
      <c r="H1" s="34"/>
      <c r="K1" s="5"/>
    </row>
    <row r="2" spans="1:11" ht="18.75" customHeight="1" thickBot="1" x14ac:dyDescent="0.25">
      <c r="A2" s="7" t="s">
        <v>10</v>
      </c>
      <c r="B2" s="135" t="e">
        <f>#REF!</f>
        <v>#REF!</v>
      </c>
      <c r="C2" s="135"/>
      <c r="D2" s="8" t="s">
        <v>1</v>
      </c>
      <c r="E2" s="23" t="e">
        <f>G5/F5</f>
        <v>#DIV/0!</v>
      </c>
      <c r="F2" s="26"/>
      <c r="G2" s="26"/>
      <c r="H2" s="36"/>
      <c r="K2" s="5"/>
    </row>
    <row r="3" spans="1:11" ht="14.25" thickTop="1" thickBot="1" x14ac:dyDescent="0.25">
      <c r="C3" s="8" t="s">
        <v>2</v>
      </c>
      <c r="D3" s="24" t="s">
        <v>0</v>
      </c>
      <c r="E3" s="9"/>
      <c r="F3" s="136" t="s">
        <v>16</v>
      </c>
      <c r="G3" s="137"/>
      <c r="H3" s="138"/>
      <c r="I3" s="37">
        <f>COUNT(I7:I1978)</f>
        <v>0</v>
      </c>
      <c r="J3" s="43"/>
      <c r="K3" s="5"/>
    </row>
    <row r="4" spans="1:11" s="3" customFormat="1" ht="36.75" customHeight="1" thickTop="1" thickBot="1" x14ac:dyDescent="0.25">
      <c r="A4" s="139" t="s">
        <v>9</v>
      </c>
      <c r="B4" s="141" t="s">
        <v>17</v>
      </c>
      <c r="C4" s="143" t="s">
        <v>6</v>
      </c>
      <c r="D4" s="143" t="s">
        <v>7</v>
      </c>
      <c r="E4" s="145" t="s">
        <v>8</v>
      </c>
      <c r="F4" s="27" t="s">
        <v>12</v>
      </c>
      <c r="G4" s="28" t="s">
        <v>11</v>
      </c>
      <c r="H4" s="38" t="s">
        <v>13</v>
      </c>
      <c r="I4" s="1" t="s">
        <v>14</v>
      </c>
      <c r="J4" s="44" t="s">
        <v>15</v>
      </c>
      <c r="K4" s="2"/>
    </row>
    <row r="5" spans="1:11" ht="18" customHeight="1" thickTop="1" thickBot="1" x14ac:dyDescent="0.25">
      <c r="A5" s="140"/>
      <c r="B5" s="142"/>
      <c r="C5" s="144"/>
      <c r="D5" s="142"/>
      <c r="E5" s="146"/>
      <c r="F5" s="29">
        <f>SUM(F6:F1978)</f>
        <v>0</v>
      </c>
      <c r="G5" s="30">
        <f>SUM(G6:G1978)</f>
        <v>0</v>
      </c>
      <c r="H5" s="39">
        <f>SUM(H6:H1978)</f>
        <v>0</v>
      </c>
      <c r="I5" s="39">
        <f>SUM(I6:I1978)</f>
        <v>0</v>
      </c>
      <c r="J5" s="10">
        <f>SUM(J6:J1978)</f>
        <v>0</v>
      </c>
      <c r="K5" s="5"/>
    </row>
    <row r="6" spans="1:11" ht="18" customHeight="1" thickTop="1" x14ac:dyDescent="0.2">
      <c r="A6" s="11" t="s">
        <v>4</v>
      </c>
      <c r="B6" s="12"/>
      <c r="C6" s="13" t="s">
        <v>3</v>
      </c>
      <c r="D6" s="14"/>
      <c r="E6" s="15"/>
      <c r="F6" s="31" t="str">
        <f>IF(AND(A6="celkem ks:",B6&gt;0,C6="vzorek ks:"),B6,"")</f>
        <v/>
      </c>
      <c r="G6" s="31" t="str">
        <f>IF(AND(A6="celkem ks:",B6&gt;0,C6="vzorek ks:",D6&gt;0),D6,"")</f>
        <v/>
      </c>
      <c r="H6" s="40" t="str">
        <f>IF(OR(C6="",C6&lt;=0,A6="Suma:",A6="celkem ks:"),"",C6)</f>
        <v/>
      </c>
      <c r="I6" s="40" t="str">
        <f>IF(OR(D6="",D6&lt;=0,A6="Suma:",A6="celkem ks:"),"",D6)</f>
        <v/>
      </c>
      <c r="J6" s="16" t="str">
        <f>IF(OR(D6="",D6&lt;=0,A6="Suma:",A6="celkem ks:"),"",D6*D6)</f>
        <v/>
      </c>
      <c r="K6" s="5"/>
    </row>
    <row r="7" spans="1:11" x14ac:dyDescent="0.2">
      <c r="C7" s="50"/>
      <c r="D7" s="50"/>
      <c r="F7" s="32" t="str">
        <f t="shared" ref="F7:F25" si="0">IF(AND(A7="celkem ks:",B7&gt;0,C7="vzorek ks:"),B7,"")</f>
        <v/>
      </c>
      <c r="G7" s="32" t="str">
        <f t="shared" ref="G7:G25" si="1">IF(AND(A7="celkem ks:",B7&gt;0,C7="vzorek ks:",D7&gt;0),D7,"")</f>
        <v/>
      </c>
      <c r="H7" s="41" t="str">
        <f t="shared" ref="H7:H25" si="2">IF(OR(C7="",C7&lt;=0,A7="Suma:",A7="celkem ks:"),"",C7)</f>
        <v/>
      </c>
      <c r="I7" s="35" t="str">
        <f t="shared" ref="I7:I25" si="3">IF(OR(D7="",D7&lt;=0,A7="Suma:",A7="celkem ks:"),"",D7)</f>
        <v/>
      </c>
      <c r="J7" s="42" t="str">
        <f t="shared" ref="J7:J25" si="4">IF(OR(D7="",D7&lt;=0,A7="Suma:",A7="celkem ks:"),"",D7*D7)</f>
        <v/>
      </c>
    </row>
    <row r="8" spans="1:11" x14ac:dyDescent="0.2">
      <c r="C8" s="50"/>
      <c r="D8" s="50"/>
      <c r="F8" s="32" t="str">
        <f t="shared" si="0"/>
        <v/>
      </c>
      <c r="G8" s="32" t="str">
        <f t="shared" si="1"/>
        <v/>
      </c>
      <c r="H8" s="41" t="str">
        <f t="shared" si="2"/>
        <v/>
      </c>
      <c r="I8" s="35" t="str">
        <f t="shared" si="3"/>
        <v/>
      </c>
      <c r="J8" s="42" t="str">
        <f t="shared" si="4"/>
        <v/>
      </c>
    </row>
    <row r="9" spans="1:11" x14ac:dyDescent="0.2">
      <c r="C9" s="50"/>
      <c r="D9" s="50"/>
      <c r="F9" s="32" t="str">
        <f t="shared" si="0"/>
        <v/>
      </c>
      <c r="G9" s="32" t="str">
        <f t="shared" si="1"/>
        <v/>
      </c>
      <c r="H9" s="41" t="str">
        <f t="shared" si="2"/>
        <v/>
      </c>
      <c r="I9" s="35" t="str">
        <f t="shared" si="3"/>
        <v/>
      </c>
      <c r="J9" s="42" t="str">
        <f t="shared" si="4"/>
        <v/>
      </c>
    </row>
    <row r="10" spans="1:11" x14ac:dyDescent="0.2">
      <c r="C10" s="50"/>
      <c r="D10" s="50"/>
      <c r="F10" s="32" t="str">
        <f t="shared" si="0"/>
        <v/>
      </c>
      <c r="G10" s="32" t="str">
        <f t="shared" si="1"/>
        <v/>
      </c>
      <c r="H10" s="41" t="str">
        <f t="shared" si="2"/>
        <v/>
      </c>
      <c r="I10" s="35" t="str">
        <f t="shared" si="3"/>
        <v/>
      </c>
      <c r="J10" s="42" t="str">
        <f t="shared" si="4"/>
        <v/>
      </c>
    </row>
    <row r="11" spans="1:11" x14ac:dyDescent="0.2">
      <c r="C11" s="50"/>
      <c r="D11" s="50"/>
      <c r="F11" s="32" t="str">
        <f t="shared" si="0"/>
        <v/>
      </c>
      <c r="G11" s="32" t="str">
        <f t="shared" si="1"/>
        <v/>
      </c>
      <c r="H11" s="41" t="str">
        <f t="shared" si="2"/>
        <v/>
      </c>
      <c r="I11" s="35" t="str">
        <f t="shared" si="3"/>
        <v/>
      </c>
      <c r="J11" s="42" t="str">
        <f t="shared" si="4"/>
        <v/>
      </c>
    </row>
    <row r="12" spans="1:11" x14ac:dyDescent="0.2">
      <c r="C12" s="50"/>
      <c r="D12" s="50"/>
      <c r="F12" s="32" t="str">
        <f t="shared" si="0"/>
        <v/>
      </c>
      <c r="G12" s="32" t="str">
        <f t="shared" si="1"/>
        <v/>
      </c>
      <c r="H12" s="41" t="str">
        <f t="shared" si="2"/>
        <v/>
      </c>
      <c r="I12" s="35" t="str">
        <f t="shared" si="3"/>
        <v/>
      </c>
      <c r="J12" s="42" t="str">
        <f t="shared" si="4"/>
        <v/>
      </c>
    </row>
    <row r="13" spans="1:11" x14ac:dyDescent="0.2">
      <c r="A13" s="19"/>
      <c r="B13" s="20"/>
      <c r="C13" s="21"/>
      <c r="D13" s="21"/>
      <c r="E13" s="22"/>
      <c r="F13" s="32" t="str">
        <f t="shared" si="0"/>
        <v/>
      </c>
      <c r="G13" s="32" t="str">
        <f t="shared" si="1"/>
        <v/>
      </c>
      <c r="H13" s="41" t="str">
        <f t="shared" si="2"/>
        <v/>
      </c>
      <c r="I13" s="35" t="str">
        <f t="shared" si="3"/>
        <v/>
      </c>
      <c r="J13" s="42" t="str">
        <f t="shared" si="4"/>
        <v/>
      </c>
    </row>
    <row r="14" spans="1:11" x14ac:dyDescent="0.2">
      <c r="A14" s="4" t="s">
        <v>5</v>
      </c>
      <c r="C14" s="17">
        <f>SUM(C7:C13)</f>
        <v>0</v>
      </c>
      <c r="D14" s="17">
        <f>SUM(D7:D13)</f>
        <v>0</v>
      </c>
      <c r="F14" s="33" t="str">
        <f t="shared" si="0"/>
        <v/>
      </c>
      <c r="G14" s="33" t="str">
        <f t="shared" si="1"/>
        <v/>
      </c>
      <c r="H14" s="35" t="str">
        <f t="shared" si="2"/>
        <v/>
      </c>
      <c r="I14" s="35" t="str">
        <f t="shared" si="3"/>
        <v/>
      </c>
      <c r="J14" s="42" t="str">
        <f t="shared" si="4"/>
        <v/>
      </c>
    </row>
    <row r="15" spans="1:11" x14ac:dyDescent="0.2">
      <c r="F15" s="33" t="str">
        <f t="shared" si="0"/>
        <v/>
      </c>
      <c r="G15" s="33" t="str">
        <f t="shared" si="1"/>
        <v/>
      </c>
      <c r="H15" s="35" t="str">
        <f t="shared" si="2"/>
        <v/>
      </c>
      <c r="I15" s="35" t="str">
        <f t="shared" si="3"/>
        <v/>
      </c>
      <c r="J15" s="42" t="str">
        <f t="shared" si="4"/>
        <v/>
      </c>
    </row>
    <row r="16" spans="1:11" ht="18" customHeight="1" x14ac:dyDescent="0.2">
      <c r="A16" s="45" t="s">
        <v>4</v>
      </c>
      <c r="B16" s="46"/>
      <c r="C16" s="47" t="s">
        <v>3</v>
      </c>
      <c r="D16" s="48"/>
      <c r="E16" s="49"/>
      <c r="F16" s="31" t="str">
        <f t="shared" si="0"/>
        <v/>
      </c>
      <c r="G16" s="31" t="str">
        <f t="shared" si="1"/>
        <v/>
      </c>
      <c r="H16" s="40" t="str">
        <f t="shared" si="2"/>
        <v/>
      </c>
      <c r="I16" s="40" t="str">
        <f t="shared" si="3"/>
        <v/>
      </c>
      <c r="J16" s="16" t="str">
        <f t="shared" si="4"/>
        <v/>
      </c>
      <c r="K16" s="5"/>
    </row>
    <row r="17" spans="1:10" x14ac:dyDescent="0.2">
      <c r="C17" s="50"/>
      <c r="D17" s="50"/>
      <c r="F17" s="32" t="str">
        <f t="shared" si="0"/>
        <v/>
      </c>
      <c r="G17" s="32" t="str">
        <f t="shared" si="1"/>
        <v/>
      </c>
      <c r="H17" s="41" t="str">
        <f t="shared" si="2"/>
        <v/>
      </c>
      <c r="I17" s="35" t="str">
        <f t="shared" si="3"/>
        <v/>
      </c>
      <c r="J17" s="42" t="str">
        <f t="shared" si="4"/>
        <v/>
      </c>
    </row>
    <row r="18" spans="1:10" x14ac:dyDescent="0.2">
      <c r="C18" s="50"/>
      <c r="D18" s="50"/>
      <c r="F18" s="32" t="str">
        <f t="shared" si="0"/>
        <v/>
      </c>
      <c r="G18" s="32" t="str">
        <f t="shared" si="1"/>
        <v/>
      </c>
      <c r="H18" s="41" t="str">
        <f t="shared" si="2"/>
        <v/>
      </c>
      <c r="I18" s="35" t="str">
        <f t="shared" si="3"/>
        <v/>
      </c>
      <c r="J18" s="42" t="str">
        <f t="shared" si="4"/>
        <v/>
      </c>
    </row>
    <row r="19" spans="1:10" x14ac:dyDescent="0.2">
      <c r="C19" s="50"/>
      <c r="D19" s="50"/>
      <c r="F19" s="32" t="str">
        <f t="shared" si="0"/>
        <v/>
      </c>
      <c r="G19" s="32" t="str">
        <f t="shared" si="1"/>
        <v/>
      </c>
      <c r="H19" s="41" t="str">
        <f t="shared" si="2"/>
        <v/>
      </c>
      <c r="I19" s="35" t="str">
        <f t="shared" si="3"/>
        <v/>
      </c>
      <c r="J19" s="42" t="str">
        <f t="shared" si="4"/>
        <v/>
      </c>
    </row>
    <row r="20" spans="1:10" x14ac:dyDescent="0.2">
      <c r="C20" s="50"/>
      <c r="D20" s="50"/>
      <c r="F20" s="32" t="str">
        <f t="shared" si="0"/>
        <v/>
      </c>
      <c r="G20" s="32" t="str">
        <f t="shared" si="1"/>
        <v/>
      </c>
      <c r="H20" s="41" t="str">
        <f t="shared" si="2"/>
        <v/>
      </c>
      <c r="I20" s="35" t="str">
        <f t="shared" si="3"/>
        <v/>
      </c>
      <c r="J20" s="42" t="str">
        <f t="shared" si="4"/>
        <v/>
      </c>
    </row>
    <row r="21" spans="1:10" x14ac:dyDescent="0.2">
      <c r="C21" s="50"/>
      <c r="D21" s="50"/>
      <c r="F21" s="32" t="str">
        <f t="shared" si="0"/>
        <v/>
      </c>
      <c r="G21" s="32" t="str">
        <f t="shared" si="1"/>
        <v/>
      </c>
      <c r="H21" s="41" t="str">
        <f t="shared" si="2"/>
        <v/>
      </c>
      <c r="I21" s="35" t="str">
        <f t="shared" si="3"/>
        <v/>
      </c>
      <c r="J21" s="42" t="str">
        <f t="shared" si="4"/>
        <v/>
      </c>
    </row>
    <row r="22" spans="1:10" x14ac:dyDescent="0.2">
      <c r="C22" s="50"/>
      <c r="D22" s="50"/>
      <c r="F22" s="32" t="str">
        <f t="shared" si="0"/>
        <v/>
      </c>
      <c r="G22" s="32" t="str">
        <f t="shared" si="1"/>
        <v/>
      </c>
      <c r="H22" s="41" t="str">
        <f t="shared" si="2"/>
        <v/>
      </c>
      <c r="I22" s="35" t="str">
        <f t="shared" si="3"/>
        <v/>
      </c>
      <c r="J22" s="42" t="str">
        <f t="shared" si="4"/>
        <v/>
      </c>
    </row>
    <row r="23" spans="1:10" x14ac:dyDescent="0.2">
      <c r="A23" s="19"/>
      <c r="B23" s="20"/>
      <c r="C23" s="21"/>
      <c r="D23" s="21"/>
      <c r="E23" s="22"/>
      <c r="F23" s="32" t="str">
        <f t="shared" si="0"/>
        <v/>
      </c>
      <c r="G23" s="32" t="str">
        <f t="shared" si="1"/>
        <v/>
      </c>
      <c r="H23" s="41" t="str">
        <f t="shared" si="2"/>
        <v/>
      </c>
      <c r="I23" s="35" t="str">
        <f t="shared" si="3"/>
        <v/>
      </c>
      <c r="J23" s="42" t="str">
        <f t="shared" si="4"/>
        <v/>
      </c>
    </row>
    <row r="24" spans="1:10" x14ac:dyDescent="0.2">
      <c r="A24" s="4" t="s">
        <v>5</v>
      </c>
      <c r="C24" s="17">
        <f>SUM(C17:C23)</f>
        <v>0</v>
      </c>
      <c r="D24" s="17">
        <f>SUM(D17:D23)</f>
        <v>0</v>
      </c>
      <c r="F24" s="33" t="str">
        <f t="shared" si="0"/>
        <v/>
      </c>
      <c r="G24" s="33" t="str">
        <f t="shared" si="1"/>
        <v/>
      </c>
      <c r="H24" s="35" t="str">
        <f t="shared" si="2"/>
        <v/>
      </c>
      <c r="I24" s="35" t="str">
        <f t="shared" si="3"/>
        <v/>
      </c>
      <c r="J24" s="42" t="str">
        <f t="shared" si="4"/>
        <v/>
      </c>
    </row>
    <row r="25" spans="1:10" x14ac:dyDescent="0.2">
      <c r="F25" s="33" t="str">
        <f t="shared" si="0"/>
        <v/>
      </c>
      <c r="G25" s="33" t="str">
        <f t="shared" si="1"/>
        <v/>
      </c>
      <c r="H25" s="35" t="str">
        <f t="shared" si="2"/>
        <v/>
      </c>
      <c r="I25" s="35" t="str">
        <f t="shared" si="3"/>
        <v/>
      </c>
      <c r="J25" s="42" t="str">
        <f t="shared" si="4"/>
        <v/>
      </c>
    </row>
  </sheetData>
  <sheetProtection formatColumns="0" formatRows="0" insertColumns="0" insertRows="0" deleteColumns="0" deleteRows="0"/>
  <mergeCells count="8">
    <mergeCell ref="A1:E1"/>
    <mergeCell ref="B2:C2"/>
    <mergeCell ref="F3:H3"/>
    <mergeCell ref="A4:A5"/>
    <mergeCell ref="B4:B5"/>
    <mergeCell ref="C4:C5"/>
    <mergeCell ref="D4:D5"/>
    <mergeCell ref="E4:E5"/>
  </mergeCells>
  <pageMargins left="0.59055118110236227" right="0.19685039370078741" top="0.39370078740157483" bottom="0.39370078740157483" header="0.51181102362204722" footer="0.19685039370078741"/>
  <pageSetup paperSize="9" scale="70" orientation="landscape" r:id="rId1"/>
  <headerFooter alignWithMargins="0">
    <oddHeader>&amp;RPOK</oddHeader>
    <oddFooter>&amp;C&amp;P&amp;R© FIZA, a.s., 2020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F1A5E-8FFB-4937-A090-D5D13376AABE}">
  <dimension ref="A1:K24"/>
  <sheetViews>
    <sheetView zoomScaleNormal="100" zoomScalePageLayoutView="75" workbookViewId="0">
      <pane ySplit="5" topLeftCell="A6" activePane="bottomLeft" state="frozen"/>
      <selection activeCell="I3" sqref="I3"/>
      <selection pane="bottomLeft" activeCell="I3" sqref="I3"/>
    </sheetView>
  </sheetViews>
  <sheetFormatPr defaultColWidth="9.28515625" defaultRowHeight="12.75" x14ac:dyDescent="0.2"/>
  <cols>
    <col min="1" max="1" width="10.5703125" style="4" customWidth="1"/>
    <col min="2" max="2" width="10.5703125" style="6" customWidth="1"/>
    <col min="3" max="4" width="15.5703125" style="17" customWidth="1"/>
    <col min="5" max="5" width="39.7109375" style="18" customWidth="1"/>
    <col min="6" max="7" width="15.7109375" style="33" customWidth="1"/>
    <col min="8" max="9" width="15.7109375" style="35" customWidth="1"/>
    <col min="10" max="10" width="15.7109375" style="42" customWidth="1"/>
    <col min="11" max="16384" width="9.28515625" style="6"/>
  </cols>
  <sheetData>
    <row r="1" spans="1:11" ht="21" customHeight="1" x14ac:dyDescent="0.2">
      <c r="A1" s="134" t="e">
        <f>#REF!</f>
        <v>#REF!</v>
      </c>
      <c r="B1" s="134"/>
      <c r="C1" s="134"/>
      <c r="D1" s="134"/>
      <c r="E1" s="134"/>
      <c r="F1" s="25"/>
      <c r="G1" s="25"/>
      <c r="H1" s="34"/>
      <c r="K1" s="5"/>
    </row>
    <row r="2" spans="1:11" ht="18.75" customHeight="1" thickBot="1" x14ac:dyDescent="0.25">
      <c r="A2" s="7" t="s">
        <v>10</v>
      </c>
      <c r="B2" s="135" t="e">
        <f>#REF!</f>
        <v>#REF!</v>
      </c>
      <c r="C2" s="135"/>
      <c r="D2" s="8" t="s">
        <v>1</v>
      </c>
      <c r="E2" s="23" t="e">
        <f>G5/F5</f>
        <v>#DIV/0!</v>
      </c>
      <c r="F2" s="26"/>
      <c r="G2" s="26"/>
      <c r="H2" s="36"/>
      <c r="K2" s="5"/>
    </row>
    <row r="3" spans="1:11" ht="14.25" thickTop="1" thickBot="1" x14ac:dyDescent="0.25">
      <c r="C3" s="8" t="s">
        <v>2</v>
      </c>
      <c r="D3" s="24" t="s">
        <v>0</v>
      </c>
      <c r="E3" s="9"/>
      <c r="F3" s="136" t="s">
        <v>16</v>
      </c>
      <c r="G3" s="137"/>
      <c r="H3" s="138"/>
      <c r="I3" s="37">
        <f>COUNT(I7:I1977)</f>
        <v>0</v>
      </c>
      <c r="J3" s="43"/>
      <c r="K3" s="5"/>
    </row>
    <row r="4" spans="1:11" s="3" customFormat="1" ht="36.75" customHeight="1" thickTop="1" thickBot="1" x14ac:dyDescent="0.25">
      <c r="A4" s="139" t="s">
        <v>9</v>
      </c>
      <c r="B4" s="141" t="s">
        <v>17</v>
      </c>
      <c r="C4" s="143" t="s">
        <v>6</v>
      </c>
      <c r="D4" s="143" t="s">
        <v>7</v>
      </c>
      <c r="E4" s="145" t="s">
        <v>8</v>
      </c>
      <c r="F4" s="27" t="s">
        <v>12</v>
      </c>
      <c r="G4" s="28" t="s">
        <v>11</v>
      </c>
      <c r="H4" s="38" t="s">
        <v>13</v>
      </c>
      <c r="I4" s="1" t="s">
        <v>14</v>
      </c>
      <c r="J4" s="44" t="s">
        <v>15</v>
      </c>
      <c r="K4" s="2"/>
    </row>
    <row r="5" spans="1:11" ht="18" customHeight="1" thickTop="1" thickBot="1" x14ac:dyDescent="0.25">
      <c r="A5" s="140"/>
      <c r="B5" s="142"/>
      <c r="C5" s="144"/>
      <c r="D5" s="142"/>
      <c r="E5" s="146"/>
      <c r="F5" s="29">
        <f>SUM(F6:F1977)</f>
        <v>0</v>
      </c>
      <c r="G5" s="30">
        <f>SUM(G6:G1977)</f>
        <v>0</v>
      </c>
      <c r="H5" s="39">
        <f>SUM(H6:H1977)</f>
        <v>0</v>
      </c>
      <c r="I5" s="39">
        <f>SUM(I6:I1977)</f>
        <v>0</v>
      </c>
      <c r="J5" s="10">
        <f>SUM(J6:J1977)</f>
        <v>0</v>
      </c>
      <c r="K5" s="5"/>
    </row>
    <row r="6" spans="1:11" ht="18" customHeight="1" thickTop="1" x14ac:dyDescent="0.2">
      <c r="A6" s="11" t="s">
        <v>4</v>
      </c>
      <c r="B6" s="12"/>
      <c r="C6" s="13" t="s">
        <v>3</v>
      </c>
      <c r="D6" s="14"/>
      <c r="E6" s="15"/>
      <c r="F6" s="31" t="str">
        <f>IF(AND(A6="celkem ks:",B6&gt;0,C6="vzorek ks:"),B6,"")</f>
        <v/>
      </c>
      <c r="G6" s="31" t="str">
        <f>IF(AND(A6="celkem ks:",B6&gt;0,C6="vzorek ks:",D6&gt;0),D6,"")</f>
        <v/>
      </c>
      <c r="H6" s="40" t="str">
        <f>IF(OR(C6="",C6&lt;=0,A6="Suma:",A6="celkem ks:"),"",C6)</f>
        <v/>
      </c>
      <c r="I6" s="40" t="str">
        <f>IF(OR(D6="",D6&lt;=0,A6="Suma:",A6="celkem ks:"),"",D6)</f>
        <v/>
      </c>
      <c r="J6" s="16" t="str">
        <f>IF(OR(D6="",D6&lt;=0,A6="Suma:",A6="celkem ks:"),"",D6*D6)</f>
        <v/>
      </c>
      <c r="K6" s="5"/>
    </row>
    <row r="7" spans="1:11" x14ac:dyDescent="0.2">
      <c r="C7" s="50"/>
      <c r="D7" s="50"/>
      <c r="F7" s="32" t="str">
        <f t="shared" ref="F7:F24" si="0">IF(AND(A7="celkem ks:",B7&gt;0,C7="vzorek ks:"),B7,"")</f>
        <v/>
      </c>
      <c r="G7" s="32" t="str">
        <f t="shared" ref="G7:G24" si="1">IF(AND(A7="celkem ks:",B7&gt;0,C7="vzorek ks:",D7&gt;0),D7,"")</f>
        <v/>
      </c>
      <c r="H7" s="41" t="str">
        <f t="shared" ref="H7:H24" si="2">IF(OR(C7="",C7&lt;=0,A7="Suma:",A7="celkem ks:"),"",C7)</f>
        <v/>
      </c>
      <c r="I7" s="35" t="str">
        <f t="shared" ref="I7:I24" si="3">IF(OR(D7="",D7&lt;=0,A7="Suma:",A7="celkem ks:"),"",D7)</f>
        <v/>
      </c>
      <c r="J7" s="42" t="str">
        <f t="shared" ref="J7:J24" si="4">IF(OR(D7="",D7&lt;=0,A7="Suma:",A7="celkem ks:"),"",D7*D7)</f>
        <v/>
      </c>
    </row>
    <row r="8" spans="1:11" x14ac:dyDescent="0.2">
      <c r="C8" s="50"/>
      <c r="D8" s="50"/>
      <c r="F8" s="32" t="str">
        <f t="shared" si="0"/>
        <v/>
      </c>
      <c r="G8" s="32" t="str">
        <f t="shared" si="1"/>
        <v/>
      </c>
      <c r="H8" s="41" t="str">
        <f t="shared" si="2"/>
        <v/>
      </c>
      <c r="I8" s="35" t="str">
        <f t="shared" si="3"/>
        <v/>
      </c>
      <c r="J8" s="42" t="str">
        <f t="shared" si="4"/>
        <v/>
      </c>
    </row>
    <row r="9" spans="1:11" x14ac:dyDescent="0.2">
      <c r="C9" s="50"/>
      <c r="D9" s="50"/>
      <c r="F9" s="32" t="str">
        <f t="shared" si="0"/>
        <v/>
      </c>
      <c r="G9" s="32" t="str">
        <f t="shared" si="1"/>
        <v/>
      </c>
      <c r="H9" s="41" t="str">
        <f t="shared" si="2"/>
        <v/>
      </c>
      <c r="I9" s="35" t="str">
        <f t="shared" si="3"/>
        <v/>
      </c>
      <c r="J9" s="42" t="str">
        <f t="shared" si="4"/>
        <v/>
      </c>
    </row>
    <row r="10" spans="1:11" x14ac:dyDescent="0.2">
      <c r="C10" s="50"/>
      <c r="D10" s="50"/>
      <c r="F10" s="32" t="str">
        <f t="shared" si="0"/>
        <v/>
      </c>
      <c r="G10" s="32" t="str">
        <f t="shared" si="1"/>
        <v/>
      </c>
      <c r="H10" s="41" t="str">
        <f t="shared" si="2"/>
        <v/>
      </c>
      <c r="I10" s="35" t="str">
        <f t="shared" si="3"/>
        <v/>
      </c>
      <c r="J10" s="42" t="str">
        <f t="shared" si="4"/>
        <v/>
      </c>
    </row>
    <row r="11" spans="1:11" x14ac:dyDescent="0.2">
      <c r="C11" s="50"/>
      <c r="D11" s="50"/>
      <c r="F11" s="32" t="str">
        <f t="shared" si="0"/>
        <v/>
      </c>
      <c r="G11" s="32" t="str">
        <f t="shared" si="1"/>
        <v/>
      </c>
      <c r="H11" s="41" t="str">
        <f t="shared" si="2"/>
        <v/>
      </c>
      <c r="I11" s="35" t="str">
        <f t="shared" si="3"/>
        <v/>
      </c>
      <c r="J11" s="42" t="str">
        <f t="shared" si="4"/>
        <v/>
      </c>
    </row>
    <row r="12" spans="1:11" x14ac:dyDescent="0.2">
      <c r="A12" s="19"/>
      <c r="B12" s="20"/>
      <c r="C12" s="21"/>
      <c r="D12" s="21"/>
      <c r="E12" s="22"/>
      <c r="F12" s="32" t="str">
        <f t="shared" si="0"/>
        <v/>
      </c>
      <c r="G12" s="32" t="str">
        <f t="shared" si="1"/>
        <v/>
      </c>
      <c r="H12" s="41" t="str">
        <f t="shared" si="2"/>
        <v/>
      </c>
      <c r="I12" s="35" t="str">
        <f t="shared" si="3"/>
        <v/>
      </c>
      <c r="J12" s="42" t="str">
        <f t="shared" si="4"/>
        <v/>
      </c>
    </row>
    <row r="13" spans="1:11" x14ac:dyDescent="0.2">
      <c r="A13" s="4" t="s">
        <v>5</v>
      </c>
      <c r="C13" s="17">
        <f>SUM(C7:C12)</f>
        <v>0</v>
      </c>
      <c r="D13" s="17">
        <f>SUM(D7:D12)</f>
        <v>0</v>
      </c>
      <c r="F13" s="33" t="str">
        <f t="shared" si="0"/>
        <v/>
      </c>
      <c r="G13" s="33" t="str">
        <f t="shared" si="1"/>
        <v/>
      </c>
      <c r="H13" s="35" t="str">
        <f t="shared" si="2"/>
        <v/>
      </c>
      <c r="I13" s="35" t="str">
        <f t="shared" si="3"/>
        <v/>
      </c>
      <c r="J13" s="42" t="str">
        <f t="shared" si="4"/>
        <v/>
      </c>
    </row>
    <row r="14" spans="1:11" x14ac:dyDescent="0.2">
      <c r="F14" s="33" t="str">
        <f t="shared" si="0"/>
        <v/>
      </c>
      <c r="G14" s="33" t="str">
        <f t="shared" si="1"/>
        <v/>
      </c>
      <c r="H14" s="35" t="str">
        <f t="shared" si="2"/>
        <v/>
      </c>
      <c r="I14" s="35" t="str">
        <f t="shared" si="3"/>
        <v/>
      </c>
      <c r="J14" s="42" t="str">
        <f t="shared" si="4"/>
        <v/>
      </c>
    </row>
    <row r="15" spans="1:11" ht="18" customHeight="1" x14ac:dyDescent="0.2">
      <c r="A15" s="45" t="s">
        <v>4</v>
      </c>
      <c r="B15" s="46"/>
      <c r="C15" s="47" t="s">
        <v>3</v>
      </c>
      <c r="D15" s="48"/>
      <c r="E15" s="49"/>
      <c r="F15" s="31" t="str">
        <f t="shared" si="0"/>
        <v/>
      </c>
      <c r="G15" s="31" t="str">
        <f t="shared" si="1"/>
        <v/>
      </c>
      <c r="H15" s="40" t="str">
        <f t="shared" si="2"/>
        <v/>
      </c>
      <c r="I15" s="40" t="str">
        <f t="shared" si="3"/>
        <v/>
      </c>
      <c r="J15" s="16" t="str">
        <f t="shared" si="4"/>
        <v/>
      </c>
      <c r="K15" s="5"/>
    </row>
    <row r="16" spans="1:11" x14ac:dyDescent="0.2">
      <c r="C16" s="50"/>
      <c r="D16" s="50"/>
      <c r="F16" s="32" t="str">
        <f t="shared" si="0"/>
        <v/>
      </c>
      <c r="G16" s="32" t="str">
        <f t="shared" si="1"/>
        <v/>
      </c>
      <c r="H16" s="41" t="str">
        <f t="shared" si="2"/>
        <v/>
      </c>
      <c r="I16" s="35" t="str">
        <f t="shared" si="3"/>
        <v/>
      </c>
      <c r="J16" s="42" t="str">
        <f t="shared" si="4"/>
        <v/>
      </c>
    </row>
    <row r="17" spans="1:10" x14ac:dyDescent="0.2">
      <c r="C17" s="50"/>
      <c r="D17" s="50"/>
      <c r="F17" s="32" t="str">
        <f t="shared" si="0"/>
        <v/>
      </c>
      <c r="G17" s="32" t="str">
        <f t="shared" si="1"/>
        <v/>
      </c>
      <c r="H17" s="41" t="str">
        <f t="shared" si="2"/>
        <v/>
      </c>
      <c r="I17" s="35" t="str">
        <f t="shared" si="3"/>
        <v/>
      </c>
      <c r="J17" s="42" t="str">
        <f t="shared" si="4"/>
        <v/>
      </c>
    </row>
    <row r="18" spans="1:10" x14ac:dyDescent="0.2">
      <c r="C18" s="50"/>
      <c r="D18" s="50"/>
      <c r="F18" s="32" t="str">
        <f t="shared" si="0"/>
        <v/>
      </c>
      <c r="G18" s="32" t="str">
        <f t="shared" si="1"/>
        <v/>
      </c>
      <c r="H18" s="41" t="str">
        <f t="shared" si="2"/>
        <v/>
      </c>
      <c r="I18" s="35" t="str">
        <f t="shared" si="3"/>
        <v/>
      </c>
      <c r="J18" s="42" t="str">
        <f t="shared" si="4"/>
        <v/>
      </c>
    </row>
    <row r="19" spans="1:10" x14ac:dyDescent="0.2">
      <c r="C19" s="50"/>
      <c r="D19" s="50"/>
      <c r="F19" s="32" t="str">
        <f t="shared" si="0"/>
        <v/>
      </c>
      <c r="G19" s="32" t="str">
        <f t="shared" si="1"/>
        <v/>
      </c>
      <c r="H19" s="41" t="str">
        <f t="shared" si="2"/>
        <v/>
      </c>
      <c r="I19" s="35" t="str">
        <f t="shared" si="3"/>
        <v/>
      </c>
      <c r="J19" s="42" t="str">
        <f t="shared" si="4"/>
        <v/>
      </c>
    </row>
    <row r="20" spans="1:10" x14ac:dyDescent="0.2">
      <c r="C20" s="50"/>
      <c r="D20" s="50"/>
      <c r="F20" s="32" t="str">
        <f t="shared" si="0"/>
        <v/>
      </c>
      <c r="G20" s="32" t="str">
        <f t="shared" si="1"/>
        <v/>
      </c>
      <c r="H20" s="41" t="str">
        <f t="shared" si="2"/>
        <v/>
      </c>
      <c r="I20" s="35" t="str">
        <f t="shared" si="3"/>
        <v/>
      </c>
      <c r="J20" s="42" t="str">
        <f t="shared" si="4"/>
        <v/>
      </c>
    </row>
    <row r="21" spans="1:10" x14ac:dyDescent="0.2">
      <c r="C21" s="50"/>
      <c r="D21" s="50"/>
      <c r="F21" s="32" t="str">
        <f t="shared" si="0"/>
        <v/>
      </c>
      <c r="G21" s="32" t="str">
        <f t="shared" si="1"/>
        <v/>
      </c>
      <c r="H21" s="41" t="str">
        <f t="shared" si="2"/>
        <v/>
      </c>
      <c r="I21" s="35" t="str">
        <f t="shared" si="3"/>
        <v/>
      </c>
      <c r="J21" s="42" t="str">
        <f t="shared" si="4"/>
        <v/>
      </c>
    </row>
    <row r="22" spans="1:10" x14ac:dyDescent="0.2">
      <c r="A22" s="19"/>
      <c r="B22" s="20"/>
      <c r="C22" s="21"/>
      <c r="D22" s="21"/>
      <c r="E22" s="22"/>
      <c r="F22" s="32" t="str">
        <f t="shared" si="0"/>
        <v/>
      </c>
      <c r="G22" s="32" t="str">
        <f t="shared" si="1"/>
        <v/>
      </c>
      <c r="H22" s="41" t="str">
        <f t="shared" si="2"/>
        <v/>
      </c>
      <c r="I22" s="35" t="str">
        <f t="shared" si="3"/>
        <v/>
      </c>
      <c r="J22" s="42" t="str">
        <f t="shared" si="4"/>
        <v/>
      </c>
    </row>
    <row r="23" spans="1:10" x14ac:dyDescent="0.2">
      <c r="A23" s="4" t="s">
        <v>5</v>
      </c>
      <c r="C23" s="17">
        <f>SUM(C16:C22)</f>
        <v>0</v>
      </c>
      <c r="D23" s="17">
        <f>SUM(D16:D22)</f>
        <v>0</v>
      </c>
      <c r="F23" s="33" t="str">
        <f t="shared" si="0"/>
        <v/>
      </c>
      <c r="G23" s="33" t="str">
        <f t="shared" si="1"/>
        <v/>
      </c>
      <c r="H23" s="35" t="str">
        <f t="shared" si="2"/>
        <v/>
      </c>
      <c r="I23" s="35" t="str">
        <f t="shared" si="3"/>
        <v/>
      </c>
      <c r="J23" s="42" t="str">
        <f t="shared" si="4"/>
        <v/>
      </c>
    </row>
    <row r="24" spans="1:10" x14ac:dyDescent="0.2">
      <c r="F24" s="33" t="str">
        <f t="shared" si="0"/>
        <v/>
      </c>
      <c r="G24" s="33" t="str">
        <f t="shared" si="1"/>
        <v/>
      </c>
      <c r="H24" s="35" t="str">
        <f t="shared" si="2"/>
        <v/>
      </c>
      <c r="I24" s="35" t="str">
        <f t="shared" si="3"/>
        <v/>
      </c>
      <c r="J24" s="42" t="str">
        <f t="shared" si="4"/>
        <v/>
      </c>
    </row>
  </sheetData>
  <sheetProtection formatColumns="0" formatRows="0" insertColumns="0" insertRows="0" deleteColumns="0" deleteRows="0"/>
  <mergeCells count="8">
    <mergeCell ref="A1:E1"/>
    <mergeCell ref="B2:C2"/>
    <mergeCell ref="F3:H3"/>
    <mergeCell ref="A4:A5"/>
    <mergeCell ref="B4:B5"/>
    <mergeCell ref="C4:C5"/>
    <mergeCell ref="D4:D5"/>
    <mergeCell ref="E4:E5"/>
  </mergeCells>
  <pageMargins left="0.59055118110236227" right="0.19685039370078741" top="0.39370078740157483" bottom="0.39370078740157483" header="0.51181102362204722" footer="0.19685039370078741"/>
  <pageSetup paperSize="9" scale="70" orientation="landscape" r:id="rId1"/>
  <headerFooter alignWithMargins="0">
    <oddHeader>&amp;RBAN</oddHeader>
    <oddFooter>&amp;C&amp;P&amp;R© FIZA, a.s., 2020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B8F4A-EBB1-4AC1-A596-0F366BBB4B96}">
  <dimension ref="A1:K27"/>
  <sheetViews>
    <sheetView zoomScaleNormal="100" zoomScalePageLayoutView="75" workbookViewId="0">
      <pane ySplit="5" topLeftCell="A6" activePane="bottomLeft" state="frozen"/>
      <selection activeCell="I3" sqref="I3"/>
      <selection pane="bottomLeft" activeCell="I3" sqref="I3"/>
    </sheetView>
  </sheetViews>
  <sheetFormatPr defaultColWidth="9.28515625" defaultRowHeight="12.75" x14ac:dyDescent="0.2"/>
  <cols>
    <col min="1" max="1" width="10.5703125" style="4" customWidth="1"/>
    <col min="2" max="2" width="10.5703125" style="6" customWidth="1"/>
    <col min="3" max="4" width="15.5703125" style="17" customWidth="1"/>
    <col min="5" max="5" width="39.7109375" style="18" customWidth="1"/>
    <col min="6" max="7" width="15.7109375" style="33" customWidth="1"/>
    <col min="8" max="9" width="15.7109375" style="35" customWidth="1"/>
    <col min="10" max="10" width="15.7109375" style="42" customWidth="1"/>
    <col min="11" max="16384" width="9.28515625" style="6"/>
  </cols>
  <sheetData>
    <row r="1" spans="1:11" ht="21" customHeight="1" x14ac:dyDescent="0.2">
      <c r="A1" s="134" t="e">
        <f>#REF!</f>
        <v>#REF!</v>
      </c>
      <c r="B1" s="134"/>
      <c r="C1" s="134"/>
      <c r="D1" s="134"/>
      <c r="E1" s="134"/>
      <c r="F1" s="25"/>
      <c r="G1" s="25"/>
      <c r="H1" s="34"/>
      <c r="K1" s="5"/>
    </row>
    <row r="2" spans="1:11" ht="18.75" customHeight="1" thickBot="1" x14ac:dyDescent="0.25">
      <c r="A2" s="7" t="s">
        <v>10</v>
      </c>
      <c r="B2" s="135" t="e">
        <f>#REF!</f>
        <v>#REF!</v>
      </c>
      <c r="C2" s="135"/>
      <c r="D2" s="8" t="s">
        <v>1</v>
      </c>
      <c r="E2" s="23" t="e">
        <f>G5/F5</f>
        <v>#DIV/0!</v>
      </c>
      <c r="F2" s="26"/>
      <c r="G2" s="26"/>
      <c r="H2" s="36"/>
      <c r="K2" s="5"/>
    </row>
    <row r="3" spans="1:11" ht="14.25" thickTop="1" thickBot="1" x14ac:dyDescent="0.25">
      <c r="C3" s="8" t="s">
        <v>2</v>
      </c>
      <c r="D3" s="24" t="s">
        <v>0</v>
      </c>
      <c r="E3" s="9"/>
      <c r="F3" s="136" t="s">
        <v>16</v>
      </c>
      <c r="G3" s="137"/>
      <c r="H3" s="138"/>
      <c r="I3" s="37">
        <f>COUNT(I7:I1980)</f>
        <v>0</v>
      </c>
      <c r="J3" s="43"/>
      <c r="K3" s="5"/>
    </row>
    <row r="4" spans="1:11" s="3" customFormat="1" ht="36.75" customHeight="1" thickTop="1" thickBot="1" x14ac:dyDescent="0.25">
      <c r="A4" s="139" t="s">
        <v>9</v>
      </c>
      <c r="B4" s="141" t="s">
        <v>17</v>
      </c>
      <c r="C4" s="143" t="s">
        <v>6</v>
      </c>
      <c r="D4" s="143" t="s">
        <v>7</v>
      </c>
      <c r="E4" s="145" t="s">
        <v>8</v>
      </c>
      <c r="F4" s="27" t="s">
        <v>12</v>
      </c>
      <c r="G4" s="28" t="s">
        <v>11</v>
      </c>
      <c r="H4" s="38" t="s">
        <v>13</v>
      </c>
      <c r="I4" s="1" t="s">
        <v>14</v>
      </c>
      <c r="J4" s="44" t="s">
        <v>15</v>
      </c>
      <c r="K4" s="2"/>
    </row>
    <row r="5" spans="1:11" ht="18" customHeight="1" thickTop="1" thickBot="1" x14ac:dyDescent="0.25">
      <c r="A5" s="140"/>
      <c r="B5" s="142"/>
      <c r="C5" s="144"/>
      <c r="D5" s="142"/>
      <c r="E5" s="146"/>
      <c r="F5" s="29">
        <f>SUM(F6:F1980)</f>
        <v>0</v>
      </c>
      <c r="G5" s="30">
        <f>SUM(G6:G1980)</f>
        <v>0</v>
      </c>
      <c r="H5" s="39">
        <f>SUM(H6:H1980)</f>
        <v>0</v>
      </c>
      <c r="I5" s="39">
        <f>SUM(I6:I1980)</f>
        <v>0</v>
      </c>
      <c r="J5" s="10">
        <f>SUM(J6:J1980)</f>
        <v>0</v>
      </c>
      <c r="K5" s="5"/>
    </row>
    <row r="6" spans="1:11" ht="18" customHeight="1" thickTop="1" x14ac:dyDescent="0.2">
      <c r="A6" s="11" t="s">
        <v>4</v>
      </c>
      <c r="B6" s="12"/>
      <c r="C6" s="13" t="s">
        <v>3</v>
      </c>
      <c r="D6" s="14"/>
      <c r="E6" s="15"/>
      <c r="F6" s="31" t="str">
        <f>IF(AND(A6="celkem ks:",B6&gt;0,C6="vzorek ks:"),B6,"")</f>
        <v/>
      </c>
      <c r="G6" s="31" t="str">
        <f>IF(AND(A6="celkem ks:",B6&gt;0,C6="vzorek ks:",D6&gt;0),D6,"")</f>
        <v/>
      </c>
      <c r="H6" s="40" t="str">
        <f>IF(OR(C6="",C6&lt;=0,A6="Suma:",A6="celkem ks:"),"",C6)</f>
        <v/>
      </c>
      <c r="I6" s="40" t="str">
        <f>IF(OR(D6="",D6&lt;=0,A6="Suma:",A6="celkem ks:"),"",D6)</f>
        <v/>
      </c>
      <c r="J6" s="16" t="str">
        <f>IF(OR(D6="",D6&lt;=0,A6="Suma:",A6="celkem ks:"),"",D6*D6)</f>
        <v/>
      </c>
      <c r="K6" s="5"/>
    </row>
    <row r="7" spans="1:11" x14ac:dyDescent="0.2">
      <c r="C7" s="50"/>
      <c r="D7" s="50"/>
      <c r="F7" s="32" t="str">
        <f t="shared" ref="F7:F27" si="0">IF(AND(A7="celkem ks:",B7&gt;0,C7="vzorek ks:"),B7,"")</f>
        <v/>
      </c>
      <c r="G7" s="32" t="str">
        <f t="shared" ref="G7:G27" si="1">IF(AND(A7="celkem ks:",B7&gt;0,C7="vzorek ks:",D7&gt;0),D7,"")</f>
        <v/>
      </c>
      <c r="H7" s="41" t="str">
        <f t="shared" ref="H7:H27" si="2">IF(OR(C7="",C7&lt;=0,A7="Suma:",A7="celkem ks:"),"",C7)</f>
        <v/>
      </c>
      <c r="I7" s="35" t="str">
        <f t="shared" ref="I7:I27" si="3">IF(OR(D7="",D7&lt;=0,A7="Suma:",A7="celkem ks:"),"",D7)</f>
        <v/>
      </c>
      <c r="J7" s="42" t="str">
        <f t="shared" ref="J7:J27" si="4">IF(OR(D7="",D7&lt;=0,A7="Suma:",A7="celkem ks:"),"",D7*D7)</f>
        <v/>
      </c>
    </row>
    <row r="8" spans="1:11" x14ac:dyDescent="0.2">
      <c r="C8" s="50"/>
      <c r="D8" s="50"/>
      <c r="F8" s="32" t="str">
        <f t="shared" si="0"/>
        <v/>
      </c>
      <c r="G8" s="32" t="str">
        <f t="shared" si="1"/>
        <v/>
      </c>
      <c r="H8" s="41" t="str">
        <f t="shared" si="2"/>
        <v/>
      </c>
      <c r="I8" s="35" t="str">
        <f t="shared" si="3"/>
        <v/>
      </c>
      <c r="J8" s="42" t="str">
        <f t="shared" si="4"/>
        <v/>
      </c>
    </row>
    <row r="9" spans="1:11" x14ac:dyDescent="0.2">
      <c r="C9" s="50"/>
      <c r="D9" s="50"/>
      <c r="F9" s="32" t="str">
        <f t="shared" si="0"/>
        <v/>
      </c>
      <c r="G9" s="32" t="str">
        <f t="shared" si="1"/>
        <v/>
      </c>
      <c r="H9" s="41" t="str">
        <f t="shared" si="2"/>
        <v/>
      </c>
      <c r="I9" s="35" t="str">
        <f t="shared" si="3"/>
        <v/>
      </c>
      <c r="J9" s="42" t="str">
        <f t="shared" si="4"/>
        <v/>
      </c>
    </row>
    <row r="10" spans="1:11" x14ac:dyDescent="0.2">
      <c r="C10" s="50"/>
      <c r="D10" s="50"/>
      <c r="F10" s="32" t="str">
        <f t="shared" si="0"/>
        <v/>
      </c>
      <c r="G10" s="32" t="str">
        <f t="shared" si="1"/>
        <v/>
      </c>
      <c r="H10" s="41" t="str">
        <f t="shared" si="2"/>
        <v/>
      </c>
      <c r="I10" s="35" t="str">
        <f t="shared" si="3"/>
        <v/>
      </c>
      <c r="J10" s="42" t="str">
        <f t="shared" si="4"/>
        <v/>
      </c>
    </row>
    <row r="11" spans="1:11" x14ac:dyDescent="0.2">
      <c r="C11" s="50"/>
      <c r="D11" s="50"/>
      <c r="F11" s="32" t="str">
        <f t="shared" si="0"/>
        <v/>
      </c>
      <c r="G11" s="32" t="str">
        <f t="shared" si="1"/>
        <v/>
      </c>
      <c r="H11" s="41" t="str">
        <f t="shared" si="2"/>
        <v/>
      </c>
      <c r="I11" s="35" t="str">
        <f t="shared" si="3"/>
        <v/>
      </c>
      <c r="J11" s="42" t="str">
        <f t="shared" si="4"/>
        <v/>
      </c>
    </row>
    <row r="12" spans="1:11" x14ac:dyDescent="0.2">
      <c r="C12" s="50"/>
      <c r="D12" s="50"/>
      <c r="F12" s="32" t="str">
        <f t="shared" si="0"/>
        <v/>
      </c>
      <c r="G12" s="32" t="str">
        <f t="shared" si="1"/>
        <v/>
      </c>
      <c r="H12" s="41" t="str">
        <f t="shared" si="2"/>
        <v/>
      </c>
      <c r="I12" s="35" t="str">
        <f t="shared" si="3"/>
        <v/>
      </c>
      <c r="J12" s="42" t="str">
        <f t="shared" si="4"/>
        <v/>
      </c>
    </row>
    <row r="13" spans="1:11" x14ac:dyDescent="0.2">
      <c r="C13" s="50"/>
      <c r="D13" s="50"/>
      <c r="F13" s="32" t="str">
        <f t="shared" si="0"/>
        <v/>
      </c>
      <c r="G13" s="32" t="str">
        <f t="shared" si="1"/>
        <v/>
      </c>
      <c r="H13" s="41" t="str">
        <f t="shared" si="2"/>
        <v/>
      </c>
      <c r="I13" s="35" t="str">
        <f t="shared" si="3"/>
        <v/>
      </c>
      <c r="J13" s="42" t="str">
        <f t="shared" si="4"/>
        <v/>
      </c>
    </row>
    <row r="14" spans="1:11" x14ac:dyDescent="0.2">
      <c r="A14" s="19"/>
      <c r="B14" s="20"/>
      <c r="C14" s="21"/>
      <c r="D14" s="21"/>
      <c r="E14" s="22"/>
      <c r="F14" s="32" t="str">
        <f t="shared" si="0"/>
        <v/>
      </c>
      <c r="G14" s="32" t="str">
        <f t="shared" si="1"/>
        <v/>
      </c>
      <c r="H14" s="41" t="str">
        <f t="shared" si="2"/>
        <v/>
      </c>
      <c r="I14" s="35" t="str">
        <f t="shared" si="3"/>
        <v/>
      </c>
      <c r="J14" s="42" t="str">
        <f t="shared" si="4"/>
        <v/>
      </c>
    </row>
    <row r="15" spans="1:11" x14ac:dyDescent="0.2">
      <c r="A15" s="4" t="s">
        <v>5</v>
      </c>
      <c r="C15" s="17">
        <f>SUM(C7:C14)</f>
        <v>0</v>
      </c>
      <c r="D15" s="17">
        <f>SUM(D7:D14)</f>
        <v>0</v>
      </c>
      <c r="F15" s="33" t="str">
        <f t="shared" si="0"/>
        <v/>
      </c>
      <c r="G15" s="33" t="str">
        <f t="shared" si="1"/>
        <v/>
      </c>
      <c r="H15" s="35" t="str">
        <f t="shared" si="2"/>
        <v/>
      </c>
      <c r="I15" s="35" t="str">
        <f t="shared" si="3"/>
        <v/>
      </c>
      <c r="J15" s="42" t="str">
        <f t="shared" si="4"/>
        <v/>
      </c>
    </row>
    <row r="16" spans="1:11" x14ac:dyDescent="0.2">
      <c r="F16" s="33" t="str">
        <f t="shared" si="0"/>
        <v/>
      </c>
      <c r="G16" s="33" t="str">
        <f t="shared" si="1"/>
        <v/>
      </c>
      <c r="H16" s="35" t="str">
        <f t="shared" si="2"/>
        <v/>
      </c>
      <c r="I16" s="35" t="str">
        <f t="shared" si="3"/>
        <v/>
      </c>
      <c r="J16" s="42" t="str">
        <f t="shared" si="4"/>
        <v/>
      </c>
    </row>
    <row r="17" spans="1:11" ht="18" customHeight="1" x14ac:dyDescent="0.2">
      <c r="A17" s="45" t="s">
        <v>4</v>
      </c>
      <c r="B17" s="46"/>
      <c r="C17" s="47" t="s">
        <v>3</v>
      </c>
      <c r="D17" s="48"/>
      <c r="E17" s="49"/>
      <c r="F17" s="31" t="str">
        <f t="shared" si="0"/>
        <v/>
      </c>
      <c r="G17" s="31" t="str">
        <f t="shared" si="1"/>
        <v/>
      </c>
      <c r="H17" s="40" t="str">
        <f t="shared" si="2"/>
        <v/>
      </c>
      <c r="I17" s="40" t="str">
        <f t="shared" si="3"/>
        <v/>
      </c>
      <c r="J17" s="16" t="str">
        <f t="shared" si="4"/>
        <v/>
      </c>
      <c r="K17" s="5"/>
    </row>
    <row r="18" spans="1:11" x14ac:dyDescent="0.2">
      <c r="C18" s="50"/>
      <c r="D18" s="50"/>
      <c r="F18" s="32" t="str">
        <f t="shared" si="0"/>
        <v/>
      </c>
      <c r="G18" s="32" t="str">
        <f t="shared" si="1"/>
        <v/>
      </c>
      <c r="H18" s="41" t="str">
        <f t="shared" si="2"/>
        <v/>
      </c>
      <c r="I18" s="35" t="str">
        <f t="shared" si="3"/>
        <v/>
      </c>
      <c r="J18" s="42" t="str">
        <f t="shared" si="4"/>
        <v/>
      </c>
    </row>
    <row r="19" spans="1:11" x14ac:dyDescent="0.2">
      <c r="C19" s="50"/>
      <c r="D19" s="50"/>
      <c r="F19" s="32" t="str">
        <f t="shared" si="0"/>
        <v/>
      </c>
      <c r="G19" s="32" t="str">
        <f t="shared" si="1"/>
        <v/>
      </c>
      <c r="H19" s="41" t="str">
        <f t="shared" si="2"/>
        <v/>
      </c>
      <c r="I19" s="35" t="str">
        <f t="shared" si="3"/>
        <v/>
      </c>
      <c r="J19" s="42" t="str">
        <f t="shared" si="4"/>
        <v/>
      </c>
    </row>
    <row r="20" spans="1:11" x14ac:dyDescent="0.2">
      <c r="C20" s="50"/>
      <c r="D20" s="50"/>
      <c r="F20" s="32" t="str">
        <f t="shared" si="0"/>
        <v/>
      </c>
      <c r="G20" s="32" t="str">
        <f t="shared" si="1"/>
        <v/>
      </c>
      <c r="H20" s="41" t="str">
        <f t="shared" si="2"/>
        <v/>
      </c>
      <c r="I20" s="35" t="str">
        <f t="shared" si="3"/>
        <v/>
      </c>
      <c r="J20" s="42" t="str">
        <f t="shared" si="4"/>
        <v/>
      </c>
    </row>
    <row r="21" spans="1:11" x14ac:dyDescent="0.2">
      <c r="C21" s="50"/>
      <c r="D21" s="50"/>
      <c r="F21" s="32" t="str">
        <f t="shared" si="0"/>
        <v/>
      </c>
      <c r="G21" s="32" t="str">
        <f t="shared" si="1"/>
        <v/>
      </c>
      <c r="H21" s="41" t="str">
        <f t="shared" si="2"/>
        <v/>
      </c>
      <c r="I21" s="35" t="str">
        <f t="shared" si="3"/>
        <v/>
      </c>
      <c r="J21" s="42" t="str">
        <f t="shared" si="4"/>
        <v/>
      </c>
    </row>
    <row r="22" spans="1:11" x14ac:dyDescent="0.2">
      <c r="C22" s="50"/>
      <c r="D22" s="50"/>
      <c r="F22" s="32" t="str">
        <f t="shared" si="0"/>
        <v/>
      </c>
      <c r="G22" s="32" t="str">
        <f t="shared" si="1"/>
        <v/>
      </c>
      <c r="H22" s="41" t="str">
        <f t="shared" si="2"/>
        <v/>
      </c>
      <c r="I22" s="35" t="str">
        <f t="shared" si="3"/>
        <v/>
      </c>
      <c r="J22" s="42" t="str">
        <f t="shared" si="4"/>
        <v/>
      </c>
    </row>
    <row r="23" spans="1:11" x14ac:dyDescent="0.2">
      <c r="C23" s="50"/>
      <c r="D23" s="50"/>
      <c r="F23" s="32" t="str">
        <f t="shared" si="0"/>
        <v/>
      </c>
      <c r="G23" s="32" t="str">
        <f t="shared" si="1"/>
        <v/>
      </c>
      <c r="H23" s="41" t="str">
        <f t="shared" si="2"/>
        <v/>
      </c>
      <c r="I23" s="35" t="str">
        <f t="shared" si="3"/>
        <v/>
      </c>
      <c r="J23" s="42" t="str">
        <f t="shared" si="4"/>
        <v/>
      </c>
    </row>
    <row r="24" spans="1:11" x14ac:dyDescent="0.2">
      <c r="C24" s="50"/>
      <c r="D24" s="50"/>
      <c r="F24" s="32" t="str">
        <f t="shared" si="0"/>
        <v/>
      </c>
      <c r="G24" s="32" t="str">
        <f t="shared" si="1"/>
        <v/>
      </c>
      <c r="H24" s="41" t="str">
        <f t="shared" si="2"/>
        <v/>
      </c>
      <c r="I24" s="35" t="str">
        <f t="shared" si="3"/>
        <v/>
      </c>
      <c r="J24" s="42" t="str">
        <f t="shared" si="4"/>
        <v/>
      </c>
    </row>
    <row r="25" spans="1:11" x14ac:dyDescent="0.2">
      <c r="A25" s="19"/>
      <c r="B25" s="20"/>
      <c r="C25" s="21"/>
      <c r="D25" s="21"/>
      <c r="E25" s="22"/>
      <c r="F25" s="32" t="str">
        <f t="shared" si="0"/>
        <v/>
      </c>
      <c r="G25" s="32" t="str">
        <f t="shared" si="1"/>
        <v/>
      </c>
      <c r="H25" s="41" t="str">
        <f t="shared" si="2"/>
        <v/>
      </c>
      <c r="I25" s="35" t="str">
        <f t="shared" si="3"/>
        <v/>
      </c>
      <c r="J25" s="42" t="str">
        <f t="shared" si="4"/>
        <v/>
      </c>
    </row>
    <row r="26" spans="1:11" x14ac:dyDescent="0.2">
      <c r="A26" s="4" t="s">
        <v>5</v>
      </c>
      <c r="C26" s="17">
        <f>SUM(C18:C25)</f>
        <v>0</v>
      </c>
      <c r="D26" s="17">
        <f>SUM(D18:D25)</f>
        <v>0</v>
      </c>
      <c r="F26" s="33" t="str">
        <f t="shared" si="0"/>
        <v/>
      </c>
      <c r="G26" s="33" t="str">
        <f t="shared" si="1"/>
        <v/>
      </c>
      <c r="H26" s="35" t="str">
        <f t="shared" si="2"/>
        <v/>
      </c>
      <c r="I26" s="35" t="str">
        <f t="shared" si="3"/>
        <v/>
      </c>
      <c r="J26" s="42" t="str">
        <f t="shared" si="4"/>
        <v/>
      </c>
    </row>
    <row r="27" spans="1:11" x14ac:dyDescent="0.2">
      <c r="F27" s="33" t="str">
        <f t="shared" si="0"/>
        <v/>
      </c>
      <c r="G27" s="33" t="str">
        <f t="shared" si="1"/>
        <v/>
      </c>
      <c r="H27" s="35" t="str">
        <f t="shared" si="2"/>
        <v/>
      </c>
      <c r="I27" s="35" t="str">
        <f t="shared" si="3"/>
        <v/>
      </c>
      <c r="J27" s="42" t="str">
        <f t="shared" si="4"/>
        <v/>
      </c>
    </row>
  </sheetData>
  <sheetProtection formatColumns="0" formatRows="0" insertColumns="0" insertRows="0" deleteColumns="0" deleteRows="0"/>
  <mergeCells count="8">
    <mergeCell ref="A1:E1"/>
    <mergeCell ref="B2:C2"/>
    <mergeCell ref="F3:H3"/>
    <mergeCell ref="A4:A5"/>
    <mergeCell ref="B4:B5"/>
    <mergeCell ref="C4:C5"/>
    <mergeCell ref="D4:D5"/>
    <mergeCell ref="E4:E5"/>
  </mergeCells>
  <pageMargins left="0.59055118110236227" right="0.19685039370078741" top="0.39370078740157483" bottom="0.39370078740157483" header="0.51181102362204722" footer="0.19685039370078741"/>
  <pageSetup paperSize="9" scale="70" orientation="landscape" r:id="rId1"/>
  <headerFooter alignWithMargins="0">
    <oddHeader>&amp;RDPH</oddHeader>
    <oddFooter>&amp;C&amp;P&amp;R© FIZA, a.s., 2020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98024-06EC-4BCD-BEEB-400CC45A629B}">
  <dimension ref="A1:AB38"/>
  <sheetViews>
    <sheetView tabSelected="1" zoomScaleNormal="100" zoomScalePageLayoutView="7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D42" sqref="D42"/>
    </sheetView>
  </sheetViews>
  <sheetFormatPr defaultColWidth="9.28515625" defaultRowHeight="12.75" x14ac:dyDescent="0.2"/>
  <cols>
    <col min="1" max="1" width="22" style="4" customWidth="1"/>
    <col min="2" max="2" width="11.7109375" style="6" customWidth="1"/>
    <col min="3" max="3" width="15.5703125" style="17" customWidth="1"/>
    <col min="4" max="4" width="13.7109375" style="55" bestFit="1" customWidth="1"/>
    <col min="5" max="5" width="12.140625" style="55" customWidth="1"/>
    <col min="6" max="6" width="12.42578125" style="55" customWidth="1"/>
    <col min="7" max="7" width="12.28515625" style="55" customWidth="1"/>
    <col min="8" max="8" width="10.140625" style="55" customWidth="1"/>
    <col min="9" max="9" width="4.7109375" style="55" customWidth="1"/>
    <col min="10" max="20" width="4.85546875" style="55" customWidth="1"/>
    <col min="21" max="21" width="15.5703125" style="17" customWidth="1"/>
    <col min="22" max="22" width="39.7109375" style="18" customWidth="1"/>
    <col min="23" max="24" width="15.7109375" style="33" customWidth="1"/>
    <col min="25" max="26" width="15.7109375" style="35" customWidth="1"/>
    <col min="27" max="16384" width="9.28515625" style="6"/>
  </cols>
  <sheetData>
    <row r="1" spans="1:28" ht="21" customHeight="1" x14ac:dyDescent="0.2">
      <c r="A1" s="89" t="s">
        <v>50</v>
      </c>
      <c r="B1" s="81"/>
      <c r="C1" s="81"/>
      <c r="D1" s="81"/>
      <c r="E1" s="81"/>
      <c r="F1" s="53"/>
      <c r="G1" s="53"/>
      <c r="H1" s="53"/>
      <c r="I1" s="84"/>
      <c r="J1" s="88" t="s">
        <v>45</v>
      </c>
      <c r="K1" s="53"/>
      <c r="L1" s="53"/>
      <c r="M1" s="53"/>
      <c r="N1" s="53"/>
      <c r="O1" s="53"/>
      <c r="P1" s="53"/>
      <c r="Q1" s="53"/>
      <c r="R1" s="53"/>
      <c r="S1" s="53"/>
      <c r="T1" s="53"/>
      <c r="U1" s="56"/>
      <c r="V1" s="56"/>
      <c r="W1" s="25"/>
      <c r="X1" s="25"/>
      <c r="Y1" s="34"/>
      <c r="AA1" s="5"/>
      <c r="AB1" s="66">
        <v>0.21</v>
      </c>
    </row>
    <row r="2" spans="1:28" ht="18.75" customHeight="1" thickBot="1" x14ac:dyDescent="0.25">
      <c r="A2" s="7" t="s">
        <v>10</v>
      </c>
      <c r="B2" s="98" t="s">
        <v>51</v>
      </c>
      <c r="C2" s="68"/>
      <c r="D2" s="57"/>
      <c r="E2" s="57"/>
      <c r="F2" s="57"/>
      <c r="G2" s="57"/>
      <c r="H2" s="57"/>
      <c r="I2" s="85"/>
      <c r="J2" s="88" t="s">
        <v>46</v>
      </c>
      <c r="K2" s="57"/>
      <c r="L2" s="57"/>
      <c r="M2" s="57"/>
      <c r="N2" s="57"/>
      <c r="O2" s="57"/>
      <c r="P2" s="57"/>
      <c r="Q2" s="57"/>
      <c r="R2" s="57"/>
      <c r="S2" s="57"/>
      <c r="T2" s="57"/>
      <c r="U2" s="8"/>
      <c r="V2" s="23"/>
      <c r="W2" s="26"/>
      <c r="X2" s="26"/>
      <c r="Y2" s="36"/>
      <c r="AA2" s="5"/>
      <c r="AB2" s="66">
        <v>0.15</v>
      </c>
    </row>
    <row r="3" spans="1:28" ht="20.25" customHeight="1" thickTop="1" thickBot="1" x14ac:dyDescent="0.25">
      <c r="C3" s="8" t="s">
        <v>2</v>
      </c>
      <c r="D3" s="147"/>
      <c r="E3" s="147"/>
      <c r="I3" s="86"/>
      <c r="J3" s="87" t="s">
        <v>47</v>
      </c>
      <c r="U3" s="54"/>
      <c r="V3" s="9"/>
      <c r="W3" s="136" t="s">
        <v>16</v>
      </c>
      <c r="X3" s="137"/>
      <c r="Y3" s="138"/>
      <c r="Z3" s="37">
        <f>COUNT(Z6:Z1927)</f>
        <v>0</v>
      </c>
      <c r="AA3" s="5"/>
      <c r="AB3" s="66">
        <v>0.1</v>
      </c>
    </row>
    <row r="4" spans="1:28" s="3" customFormat="1" ht="36.75" customHeight="1" thickTop="1" thickBot="1" x14ac:dyDescent="0.25">
      <c r="A4" s="139" t="s">
        <v>18</v>
      </c>
      <c r="B4" s="141" t="s">
        <v>19</v>
      </c>
      <c r="C4" s="143" t="s">
        <v>6</v>
      </c>
      <c r="D4" s="143" t="s">
        <v>20</v>
      </c>
      <c r="E4" s="143" t="s">
        <v>33</v>
      </c>
      <c r="F4" s="143" t="s">
        <v>43</v>
      </c>
      <c r="G4" s="143" t="s">
        <v>42</v>
      </c>
      <c r="H4" s="143" t="s">
        <v>23</v>
      </c>
      <c r="I4" s="149" t="s">
        <v>24</v>
      </c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1"/>
      <c r="U4" s="143" t="s">
        <v>7</v>
      </c>
      <c r="V4" s="145" t="s">
        <v>48</v>
      </c>
      <c r="W4" s="27" t="s">
        <v>12</v>
      </c>
      <c r="X4" s="28" t="s">
        <v>11</v>
      </c>
      <c r="Y4" s="38" t="s">
        <v>13</v>
      </c>
      <c r="Z4" s="1" t="s">
        <v>14</v>
      </c>
      <c r="AA4" s="2"/>
      <c r="AB4" s="67" t="s">
        <v>39</v>
      </c>
    </row>
    <row r="5" spans="1:28" ht="18" customHeight="1" thickTop="1" thickBot="1" x14ac:dyDescent="0.25">
      <c r="A5" s="140"/>
      <c r="B5" s="142"/>
      <c r="C5" s="144"/>
      <c r="D5" s="148"/>
      <c r="E5" s="148"/>
      <c r="F5" s="148"/>
      <c r="G5" s="148"/>
      <c r="H5" s="148"/>
      <c r="I5" s="152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4"/>
      <c r="U5" s="142"/>
      <c r="V5" s="146"/>
      <c r="W5" s="29">
        <f>SUM(W6:W1927)</f>
        <v>47402</v>
      </c>
      <c r="X5" s="30">
        <f>D6</f>
        <v>31</v>
      </c>
      <c r="Y5" s="39">
        <f>SUM(Y6:Y1927)</f>
        <v>34612981.050000004</v>
      </c>
      <c r="Z5" s="39">
        <f>SUM(Z6:Z1927)</f>
        <v>0</v>
      </c>
      <c r="AA5" s="5"/>
      <c r="AB5" s="67" t="s">
        <v>38</v>
      </c>
    </row>
    <row r="6" spans="1:28" ht="39" customHeight="1" thickTop="1" x14ac:dyDescent="0.2">
      <c r="A6" s="45" t="s">
        <v>4</v>
      </c>
      <c r="B6" s="94">
        <v>47402</v>
      </c>
      <c r="C6" s="47" t="s">
        <v>3</v>
      </c>
      <c r="D6" s="94">
        <v>31</v>
      </c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48"/>
      <c r="V6" s="52" t="s">
        <v>49</v>
      </c>
      <c r="W6" s="31">
        <f>IF(AND(A6="celkem ks:",B6&gt;0,C6="vzorek ks:"),B6,"")</f>
        <v>47402</v>
      </c>
      <c r="X6" s="31">
        <f>D6</f>
        <v>31</v>
      </c>
      <c r="Y6" s="40" t="str">
        <f t="shared" ref="Y6:Y38" si="0">IF(OR(C6="",C6&lt;=0,A6="Suma:",A6="celkem ks:"),"",C6)</f>
        <v/>
      </c>
      <c r="Z6" s="40" t="str">
        <f t="shared" ref="Z6:Z38" si="1">IF(OR(U6="",U6&lt;=0,A6="Suma:",A6="celkem ks:"),"",U6)</f>
        <v/>
      </c>
      <c r="AA6" s="5"/>
    </row>
    <row r="7" spans="1:28" x14ac:dyDescent="0.2">
      <c r="A7" s="65" t="s">
        <v>52</v>
      </c>
      <c r="B7" s="64"/>
      <c r="C7" s="50">
        <v>4789.6000000000004</v>
      </c>
      <c r="D7" s="103" t="s">
        <v>276</v>
      </c>
      <c r="E7" s="73"/>
      <c r="F7" s="74"/>
      <c r="G7" s="74"/>
      <c r="H7" s="95"/>
      <c r="I7" s="62" t="s">
        <v>25</v>
      </c>
      <c r="J7" s="62" t="s">
        <v>26</v>
      </c>
      <c r="K7" s="62" t="s">
        <v>27</v>
      </c>
      <c r="L7" s="62" t="s">
        <v>28</v>
      </c>
      <c r="M7" s="62" t="s">
        <v>29</v>
      </c>
      <c r="N7" s="91" t="s">
        <v>34</v>
      </c>
      <c r="O7" s="62" t="s">
        <v>30</v>
      </c>
      <c r="P7" s="91" t="s">
        <v>35</v>
      </c>
      <c r="Q7" s="62" t="s">
        <v>31</v>
      </c>
      <c r="R7" s="62" t="s">
        <v>32</v>
      </c>
      <c r="S7" s="77" t="s">
        <v>36</v>
      </c>
      <c r="T7" s="77" t="s">
        <v>37</v>
      </c>
      <c r="U7" s="50"/>
      <c r="W7" s="32" t="str">
        <f>IF(AND(A7="celkem ks:",B7&gt;0,C7="vzorek ks:"),B7,"")</f>
        <v/>
      </c>
      <c r="X7" s="32" t="str">
        <f t="shared" ref="X7:X38" si="2">IF(AND(A7="celkem ks:",B7&gt;0,C7="vzorek ks:",U7&gt;0),U7,"")</f>
        <v/>
      </c>
      <c r="Y7" s="41">
        <f t="shared" si="0"/>
        <v>4789.6000000000004</v>
      </c>
      <c r="Z7" s="35" t="str">
        <f t="shared" si="1"/>
        <v/>
      </c>
    </row>
    <row r="8" spans="1:28" x14ac:dyDescent="0.2">
      <c r="A8" s="65" t="s">
        <v>53</v>
      </c>
      <c r="B8" s="64"/>
      <c r="C8" s="50">
        <v>329404.74</v>
      </c>
      <c r="D8" s="103" t="s">
        <v>276</v>
      </c>
      <c r="E8" s="73"/>
      <c r="F8" s="74"/>
      <c r="G8" s="74"/>
      <c r="H8" s="95"/>
      <c r="I8" s="62" t="s">
        <v>25</v>
      </c>
      <c r="J8" s="62" t="s">
        <v>26</v>
      </c>
      <c r="K8" s="62" t="s">
        <v>27</v>
      </c>
      <c r="L8" s="62" t="s">
        <v>28</v>
      </c>
      <c r="M8" s="62" t="s">
        <v>29</v>
      </c>
      <c r="N8" s="91" t="s">
        <v>34</v>
      </c>
      <c r="O8" s="62" t="s">
        <v>30</v>
      </c>
      <c r="P8" s="91" t="s">
        <v>35</v>
      </c>
      <c r="Q8" s="62" t="s">
        <v>31</v>
      </c>
      <c r="R8" s="62" t="s">
        <v>32</v>
      </c>
      <c r="S8" s="77" t="s">
        <v>36</v>
      </c>
      <c r="T8" s="77" t="s">
        <v>37</v>
      </c>
      <c r="U8" s="50"/>
      <c r="W8" s="32" t="str">
        <f t="shared" ref="W8:W37" si="3">IF(AND(A8="celkem ks:",B8&gt;0,C8="vzorek ks:"),B8,"")</f>
        <v/>
      </c>
      <c r="X8" s="32" t="str">
        <f t="shared" ref="X8:X37" si="4">IF(AND(A8="celkem ks:",B8&gt;0,C8="vzorek ks:",U8&gt;0),U8,"")</f>
        <v/>
      </c>
      <c r="Y8" s="41">
        <f t="shared" ref="Y8:Y37" si="5">IF(OR(C8="",C8&lt;=0,A8="Suma:",A8="celkem ks:"),"",C8)</f>
        <v>329404.74</v>
      </c>
      <c r="Z8" s="35" t="str">
        <f t="shared" ref="Z8:Z37" si="6">IF(OR(U8="",U8&lt;=0,A8="Suma:",A8="celkem ks:"),"",U8)</f>
        <v/>
      </c>
    </row>
    <row r="9" spans="1:28" x14ac:dyDescent="0.2">
      <c r="A9" s="65" t="s">
        <v>54</v>
      </c>
      <c r="B9" s="64"/>
      <c r="C9" s="50">
        <v>5924.16</v>
      </c>
      <c r="D9" s="103" t="s">
        <v>276</v>
      </c>
      <c r="E9" s="73"/>
      <c r="F9" s="74"/>
      <c r="G9" s="74"/>
      <c r="H9" s="95"/>
      <c r="I9" s="62" t="s">
        <v>25</v>
      </c>
      <c r="J9" s="62" t="s">
        <v>26</v>
      </c>
      <c r="K9" s="62" t="s">
        <v>27</v>
      </c>
      <c r="L9" s="62" t="s">
        <v>28</v>
      </c>
      <c r="M9" s="62" t="s">
        <v>29</v>
      </c>
      <c r="N9" s="91" t="s">
        <v>34</v>
      </c>
      <c r="O9" s="62" t="s">
        <v>30</v>
      </c>
      <c r="P9" s="91" t="s">
        <v>35</v>
      </c>
      <c r="Q9" s="62" t="s">
        <v>31</v>
      </c>
      <c r="R9" s="62" t="s">
        <v>32</v>
      </c>
      <c r="S9" s="77" t="s">
        <v>36</v>
      </c>
      <c r="T9" s="77" t="s">
        <v>37</v>
      </c>
      <c r="U9" s="50"/>
      <c r="W9" s="32" t="str">
        <f t="shared" si="3"/>
        <v/>
      </c>
      <c r="X9" s="32" t="str">
        <f t="shared" si="4"/>
        <v/>
      </c>
      <c r="Y9" s="41">
        <f t="shared" si="5"/>
        <v>5924.16</v>
      </c>
      <c r="Z9" s="35" t="str">
        <f t="shared" si="6"/>
        <v/>
      </c>
    </row>
    <row r="10" spans="1:28" x14ac:dyDescent="0.2">
      <c r="A10" s="65" t="s">
        <v>55</v>
      </c>
      <c r="B10" s="64"/>
      <c r="C10" s="50">
        <v>488007.52</v>
      </c>
      <c r="D10" s="103" t="s">
        <v>276</v>
      </c>
      <c r="E10" s="73"/>
      <c r="F10" s="74"/>
      <c r="G10" s="74"/>
      <c r="H10" s="95"/>
      <c r="I10" s="62" t="s">
        <v>25</v>
      </c>
      <c r="J10" s="62" t="s">
        <v>26</v>
      </c>
      <c r="K10" s="62" t="s">
        <v>27</v>
      </c>
      <c r="L10" s="62" t="s">
        <v>28</v>
      </c>
      <c r="M10" s="62" t="s">
        <v>29</v>
      </c>
      <c r="N10" s="91" t="s">
        <v>34</v>
      </c>
      <c r="O10" s="62" t="s">
        <v>30</v>
      </c>
      <c r="P10" s="91" t="s">
        <v>35</v>
      </c>
      <c r="Q10" s="62" t="s">
        <v>31</v>
      </c>
      <c r="R10" s="62" t="s">
        <v>32</v>
      </c>
      <c r="S10" s="77" t="s">
        <v>36</v>
      </c>
      <c r="T10" s="77" t="s">
        <v>37</v>
      </c>
      <c r="U10" s="50"/>
      <c r="W10" s="32" t="str">
        <f t="shared" si="3"/>
        <v/>
      </c>
      <c r="X10" s="32" t="str">
        <f t="shared" si="4"/>
        <v/>
      </c>
      <c r="Y10" s="41">
        <f t="shared" si="5"/>
        <v>488007.52</v>
      </c>
      <c r="Z10" s="35" t="str">
        <f t="shared" si="6"/>
        <v/>
      </c>
    </row>
    <row r="11" spans="1:28" x14ac:dyDescent="0.2">
      <c r="A11" s="65" t="s">
        <v>56</v>
      </c>
      <c r="B11" s="64"/>
      <c r="C11" s="50">
        <v>26282327.719999999</v>
      </c>
      <c r="D11" s="103" t="s">
        <v>276</v>
      </c>
      <c r="E11" s="73"/>
      <c r="F11" s="74"/>
      <c r="G11" s="74"/>
      <c r="H11" s="95"/>
      <c r="I11" s="62" t="s">
        <v>25</v>
      </c>
      <c r="J11" s="62" t="s">
        <v>26</v>
      </c>
      <c r="K11" s="62" t="s">
        <v>27</v>
      </c>
      <c r="L11" s="62" t="s">
        <v>28</v>
      </c>
      <c r="M11" s="62" t="s">
        <v>29</v>
      </c>
      <c r="N11" s="91" t="s">
        <v>34</v>
      </c>
      <c r="O11" s="62" t="s">
        <v>30</v>
      </c>
      <c r="P11" s="91" t="s">
        <v>35</v>
      </c>
      <c r="Q11" s="62" t="s">
        <v>31</v>
      </c>
      <c r="R11" s="62" t="s">
        <v>32</v>
      </c>
      <c r="S11" s="77" t="s">
        <v>36</v>
      </c>
      <c r="T11" s="77" t="s">
        <v>37</v>
      </c>
      <c r="U11" s="50"/>
      <c r="W11" s="32" t="str">
        <f t="shared" ref="W11:W14" si="7">IF(AND(A11="celkem ks:",B11&gt;0,C11="vzorek ks:"),B11,"")</f>
        <v/>
      </c>
      <c r="X11" s="32" t="str">
        <f t="shared" ref="X11:X14" si="8">IF(AND(A11="celkem ks:",B11&gt;0,C11="vzorek ks:",U11&gt;0),U11,"")</f>
        <v/>
      </c>
      <c r="Y11" s="41">
        <f t="shared" ref="Y11:Y14" si="9">IF(OR(C11="",C11&lt;=0,A11="Suma:",A11="celkem ks:"),"",C11)</f>
        <v>26282327.719999999</v>
      </c>
      <c r="Z11" s="35" t="str">
        <f t="shared" ref="Z11:Z14" si="10">IF(OR(U11="",U11&lt;=0,A11="Suma:",A11="celkem ks:"),"",U11)</f>
        <v/>
      </c>
    </row>
    <row r="12" spans="1:28" x14ac:dyDescent="0.2">
      <c r="A12" s="65" t="s">
        <v>57</v>
      </c>
      <c r="B12" s="64"/>
      <c r="C12" s="50">
        <v>151719.96</v>
      </c>
      <c r="D12" s="104" t="s">
        <v>275</v>
      </c>
      <c r="E12" s="73"/>
      <c r="F12" s="74"/>
      <c r="G12" s="74"/>
      <c r="H12" s="95"/>
      <c r="I12" s="62" t="s">
        <v>25</v>
      </c>
      <c r="J12" s="62" t="s">
        <v>26</v>
      </c>
      <c r="K12" s="62" t="s">
        <v>27</v>
      </c>
      <c r="L12" s="62" t="s">
        <v>28</v>
      </c>
      <c r="M12" s="62" t="s">
        <v>29</v>
      </c>
      <c r="N12" s="91" t="s">
        <v>34</v>
      </c>
      <c r="O12" s="62" t="s">
        <v>30</v>
      </c>
      <c r="P12" s="91" t="s">
        <v>35</v>
      </c>
      <c r="Q12" s="62" t="s">
        <v>31</v>
      </c>
      <c r="R12" s="62" t="s">
        <v>32</v>
      </c>
      <c r="S12" s="77" t="s">
        <v>36</v>
      </c>
      <c r="T12" s="77" t="s">
        <v>37</v>
      </c>
      <c r="U12" s="50"/>
      <c r="W12" s="32" t="str">
        <f t="shared" si="7"/>
        <v/>
      </c>
      <c r="X12" s="32" t="str">
        <f t="shared" si="8"/>
        <v/>
      </c>
      <c r="Y12" s="41">
        <f t="shared" si="9"/>
        <v>151719.96</v>
      </c>
      <c r="Z12" s="35" t="str">
        <f t="shared" si="10"/>
        <v/>
      </c>
    </row>
    <row r="13" spans="1:28" x14ac:dyDescent="0.2">
      <c r="A13" s="65" t="s">
        <v>58</v>
      </c>
      <c r="B13" s="64"/>
      <c r="C13" s="50">
        <v>5169.7599999999993</v>
      </c>
      <c r="D13" s="104" t="s">
        <v>275</v>
      </c>
      <c r="E13" s="73"/>
      <c r="F13" s="74"/>
      <c r="G13" s="74"/>
      <c r="H13" s="95"/>
      <c r="I13" s="62" t="s">
        <v>25</v>
      </c>
      <c r="J13" s="62" t="s">
        <v>26</v>
      </c>
      <c r="K13" s="62" t="s">
        <v>27</v>
      </c>
      <c r="L13" s="62" t="s">
        <v>28</v>
      </c>
      <c r="M13" s="62" t="s">
        <v>29</v>
      </c>
      <c r="N13" s="91" t="s">
        <v>34</v>
      </c>
      <c r="O13" s="62" t="s">
        <v>30</v>
      </c>
      <c r="P13" s="91" t="s">
        <v>35</v>
      </c>
      <c r="Q13" s="62" t="s">
        <v>31</v>
      </c>
      <c r="R13" s="62" t="s">
        <v>32</v>
      </c>
      <c r="S13" s="77" t="s">
        <v>36</v>
      </c>
      <c r="T13" s="77" t="s">
        <v>37</v>
      </c>
      <c r="U13" s="50"/>
      <c r="W13" s="32" t="str">
        <f t="shared" si="7"/>
        <v/>
      </c>
      <c r="X13" s="32" t="str">
        <f t="shared" si="8"/>
        <v/>
      </c>
      <c r="Y13" s="41">
        <f t="shared" si="9"/>
        <v>5169.7599999999993</v>
      </c>
      <c r="Z13" s="35" t="str">
        <f t="shared" si="10"/>
        <v/>
      </c>
    </row>
    <row r="14" spans="1:28" x14ac:dyDescent="0.2">
      <c r="A14" s="65" t="s">
        <v>59</v>
      </c>
      <c r="B14" s="64"/>
      <c r="C14" s="50">
        <v>199613.7</v>
      </c>
      <c r="D14" s="104" t="s">
        <v>275</v>
      </c>
      <c r="E14" s="73"/>
      <c r="F14" s="74"/>
      <c r="G14" s="74"/>
      <c r="H14" s="95"/>
      <c r="I14" s="62" t="s">
        <v>25</v>
      </c>
      <c r="J14" s="62" t="s">
        <v>26</v>
      </c>
      <c r="K14" s="62" t="s">
        <v>27</v>
      </c>
      <c r="L14" s="62" t="s">
        <v>28</v>
      </c>
      <c r="M14" s="62" t="s">
        <v>29</v>
      </c>
      <c r="N14" s="91" t="s">
        <v>34</v>
      </c>
      <c r="O14" s="62" t="s">
        <v>30</v>
      </c>
      <c r="P14" s="91" t="s">
        <v>35</v>
      </c>
      <c r="Q14" s="62" t="s">
        <v>31</v>
      </c>
      <c r="R14" s="62" t="s">
        <v>32</v>
      </c>
      <c r="S14" s="77" t="s">
        <v>36</v>
      </c>
      <c r="T14" s="77" t="s">
        <v>37</v>
      </c>
      <c r="U14" s="50"/>
      <c r="W14" s="32" t="str">
        <f t="shared" si="7"/>
        <v/>
      </c>
      <c r="X14" s="32" t="str">
        <f t="shared" si="8"/>
        <v/>
      </c>
      <c r="Y14" s="41">
        <f t="shared" si="9"/>
        <v>199613.7</v>
      </c>
      <c r="Z14" s="35" t="str">
        <f t="shared" si="10"/>
        <v/>
      </c>
    </row>
    <row r="15" spans="1:28" x14ac:dyDescent="0.2">
      <c r="A15" s="65" t="s">
        <v>60</v>
      </c>
      <c r="B15" s="64"/>
      <c r="C15" s="50">
        <v>750417.8</v>
      </c>
      <c r="D15" s="104" t="s">
        <v>275</v>
      </c>
      <c r="E15" s="73"/>
      <c r="F15" s="74"/>
      <c r="G15" s="74"/>
      <c r="H15" s="95"/>
      <c r="I15" s="62" t="s">
        <v>25</v>
      </c>
      <c r="J15" s="62" t="s">
        <v>26</v>
      </c>
      <c r="K15" s="62" t="s">
        <v>27</v>
      </c>
      <c r="L15" s="62" t="s">
        <v>28</v>
      </c>
      <c r="M15" s="62" t="s">
        <v>29</v>
      </c>
      <c r="N15" s="91" t="s">
        <v>34</v>
      </c>
      <c r="O15" s="62" t="s">
        <v>30</v>
      </c>
      <c r="P15" s="91" t="s">
        <v>35</v>
      </c>
      <c r="Q15" s="62" t="s">
        <v>31</v>
      </c>
      <c r="R15" s="62" t="s">
        <v>32</v>
      </c>
      <c r="S15" s="77" t="s">
        <v>36</v>
      </c>
      <c r="T15" s="77" t="s">
        <v>37</v>
      </c>
      <c r="U15" s="50"/>
      <c r="W15" s="32" t="str">
        <f t="shared" si="3"/>
        <v/>
      </c>
      <c r="X15" s="32" t="str">
        <f t="shared" si="4"/>
        <v/>
      </c>
      <c r="Y15" s="41">
        <f t="shared" si="5"/>
        <v>750417.8</v>
      </c>
      <c r="Z15" s="35" t="str">
        <f t="shared" si="6"/>
        <v/>
      </c>
    </row>
    <row r="16" spans="1:28" x14ac:dyDescent="0.2">
      <c r="A16" s="65" t="s">
        <v>61</v>
      </c>
      <c r="B16" s="64"/>
      <c r="C16" s="50">
        <v>240033.02</v>
      </c>
      <c r="D16" s="104" t="s">
        <v>275</v>
      </c>
      <c r="E16" s="73"/>
      <c r="F16" s="74"/>
      <c r="G16" s="74"/>
      <c r="H16" s="95"/>
      <c r="I16" s="62" t="s">
        <v>25</v>
      </c>
      <c r="J16" s="62" t="s">
        <v>26</v>
      </c>
      <c r="K16" s="62" t="s">
        <v>27</v>
      </c>
      <c r="L16" s="62" t="s">
        <v>28</v>
      </c>
      <c r="M16" s="62" t="s">
        <v>29</v>
      </c>
      <c r="N16" s="91" t="s">
        <v>34</v>
      </c>
      <c r="O16" s="62" t="s">
        <v>30</v>
      </c>
      <c r="P16" s="91" t="s">
        <v>35</v>
      </c>
      <c r="Q16" s="62" t="s">
        <v>31</v>
      </c>
      <c r="R16" s="62" t="s">
        <v>32</v>
      </c>
      <c r="S16" s="77" t="s">
        <v>36</v>
      </c>
      <c r="T16" s="77" t="s">
        <v>37</v>
      </c>
      <c r="U16" s="50"/>
      <c r="W16" s="32" t="str">
        <f t="shared" si="3"/>
        <v/>
      </c>
      <c r="X16" s="32" t="str">
        <f t="shared" si="4"/>
        <v/>
      </c>
      <c r="Y16" s="41">
        <f t="shared" si="5"/>
        <v>240033.02</v>
      </c>
      <c r="Z16" s="35" t="str">
        <f t="shared" si="6"/>
        <v/>
      </c>
    </row>
    <row r="17" spans="1:26" x14ac:dyDescent="0.2">
      <c r="A17" s="65" t="s">
        <v>62</v>
      </c>
      <c r="B17" s="64"/>
      <c r="C17" s="50">
        <v>141630</v>
      </c>
      <c r="D17" s="104" t="s">
        <v>275</v>
      </c>
      <c r="E17" s="73"/>
      <c r="F17" s="74"/>
      <c r="G17" s="74"/>
      <c r="H17" s="95"/>
      <c r="I17" s="62" t="s">
        <v>25</v>
      </c>
      <c r="J17" s="62" t="s">
        <v>26</v>
      </c>
      <c r="K17" s="62" t="s">
        <v>27</v>
      </c>
      <c r="L17" s="62" t="s">
        <v>28</v>
      </c>
      <c r="M17" s="62" t="s">
        <v>29</v>
      </c>
      <c r="N17" s="91" t="s">
        <v>34</v>
      </c>
      <c r="O17" s="62" t="s">
        <v>30</v>
      </c>
      <c r="P17" s="91" t="s">
        <v>35</v>
      </c>
      <c r="Q17" s="62" t="s">
        <v>31</v>
      </c>
      <c r="R17" s="62" t="s">
        <v>32</v>
      </c>
      <c r="S17" s="77" t="s">
        <v>36</v>
      </c>
      <c r="T17" s="77" t="s">
        <v>37</v>
      </c>
      <c r="U17" s="50"/>
      <c r="W17" s="32" t="str">
        <f t="shared" si="3"/>
        <v/>
      </c>
      <c r="X17" s="32" t="str">
        <f t="shared" si="4"/>
        <v/>
      </c>
      <c r="Y17" s="41">
        <f t="shared" si="5"/>
        <v>141630</v>
      </c>
      <c r="Z17" s="35" t="str">
        <f t="shared" si="6"/>
        <v/>
      </c>
    </row>
    <row r="18" spans="1:26" x14ac:dyDescent="0.2">
      <c r="A18" s="65" t="s">
        <v>63</v>
      </c>
      <c r="B18" s="64"/>
      <c r="C18" s="50">
        <v>21431.52</v>
      </c>
      <c r="D18" s="104" t="s">
        <v>275</v>
      </c>
      <c r="E18" s="73"/>
      <c r="F18" s="74"/>
      <c r="G18" s="74"/>
      <c r="H18" s="95"/>
      <c r="I18" s="62" t="s">
        <v>25</v>
      </c>
      <c r="J18" s="62" t="s">
        <v>26</v>
      </c>
      <c r="K18" s="62" t="s">
        <v>27</v>
      </c>
      <c r="L18" s="62" t="s">
        <v>28</v>
      </c>
      <c r="M18" s="62" t="s">
        <v>29</v>
      </c>
      <c r="N18" s="91" t="s">
        <v>34</v>
      </c>
      <c r="O18" s="62" t="s">
        <v>30</v>
      </c>
      <c r="P18" s="91" t="s">
        <v>35</v>
      </c>
      <c r="Q18" s="62" t="s">
        <v>31</v>
      </c>
      <c r="R18" s="62" t="s">
        <v>32</v>
      </c>
      <c r="S18" s="77" t="s">
        <v>36</v>
      </c>
      <c r="T18" s="77" t="s">
        <v>37</v>
      </c>
      <c r="U18" s="50"/>
      <c r="W18" s="32" t="str">
        <f t="shared" si="3"/>
        <v/>
      </c>
      <c r="X18" s="32" t="str">
        <f t="shared" si="4"/>
        <v/>
      </c>
      <c r="Y18" s="41">
        <f t="shared" si="5"/>
        <v>21431.52</v>
      </c>
      <c r="Z18" s="35" t="str">
        <f t="shared" si="6"/>
        <v/>
      </c>
    </row>
    <row r="19" spans="1:26" x14ac:dyDescent="0.2">
      <c r="A19" s="65" t="s">
        <v>64</v>
      </c>
      <c r="B19" s="64"/>
      <c r="C19" s="50">
        <v>26502.93</v>
      </c>
      <c r="D19" s="104" t="s">
        <v>275</v>
      </c>
      <c r="E19" s="73"/>
      <c r="F19" s="74"/>
      <c r="G19" s="74"/>
      <c r="H19" s="95"/>
      <c r="I19" s="62" t="s">
        <v>25</v>
      </c>
      <c r="J19" s="62" t="s">
        <v>26</v>
      </c>
      <c r="K19" s="62" t="s">
        <v>27</v>
      </c>
      <c r="L19" s="62" t="s">
        <v>28</v>
      </c>
      <c r="M19" s="62" t="s">
        <v>29</v>
      </c>
      <c r="N19" s="91" t="s">
        <v>34</v>
      </c>
      <c r="O19" s="62" t="s">
        <v>30</v>
      </c>
      <c r="P19" s="91" t="s">
        <v>35</v>
      </c>
      <c r="Q19" s="62" t="s">
        <v>31</v>
      </c>
      <c r="R19" s="62" t="s">
        <v>32</v>
      </c>
      <c r="S19" s="77" t="s">
        <v>36</v>
      </c>
      <c r="T19" s="77" t="s">
        <v>37</v>
      </c>
      <c r="U19" s="50"/>
      <c r="W19" s="32" t="str">
        <f t="shared" si="3"/>
        <v/>
      </c>
      <c r="X19" s="32" t="str">
        <f t="shared" si="4"/>
        <v/>
      </c>
      <c r="Y19" s="41">
        <f t="shared" si="5"/>
        <v>26502.93</v>
      </c>
      <c r="Z19" s="35" t="str">
        <f t="shared" si="6"/>
        <v/>
      </c>
    </row>
    <row r="20" spans="1:26" x14ac:dyDescent="0.2">
      <c r="A20" s="65" t="s">
        <v>65</v>
      </c>
      <c r="B20" s="64"/>
      <c r="C20" s="50">
        <v>515662</v>
      </c>
      <c r="D20" s="104" t="s">
        <v>275</v>
      </c>
      <c r="E20" s="73"/>
      <c r="F20" s="74"/>
      <c r="G20" s="74"/>
      <c r="H20" s="95"/>
      <c r="I20" s="62" t="s">
        <v>25</v>
      </c>
      <c r="J20" s="62" t="s">
        <v>26</v>
      </c>
      <c r="K20" s="62" t="s">
        <v>27</v>
      </c>
      <c r="L20" s="62" t="s">
        <v>28</v>
      </c>
      <c r="M20" s="62" t="s">
        <v>29</v>
      </c>
      <c r="N20" s="91" t="s">
        <v>34</v>
      </c>
      <c r="O20" s="62" t="s">
        <v>30</v>
      </c>
      <c r="P20" s="91" t="s">
        <v>35</v>
      </c>
      <c r="Q20" s="62" t="s">
        <v>31</v>
      </c>
      <c r="R20" s="62" t="s">
        <v>32</v>
      </c>
      <c r="S20" s="77" t="s">
        <v>36</v>
      </c>
      <c r="T20" s="77" t="s">
        <v>37</v>
      </c>
      <c r="U20" s="50"/>
      <c r="W20" s="32" t="str">
        <f t="shared" si="3"/>
        <v/>
      </c>
      <c r="X20" s="32" t="str">
        <f t="shared" si="4"/>
        <v/>
      </c>
      <c r="Y20" s="41">
        <f t="shared" si="5"/>
        <v>515662</v>
      </c>
      <c r="Z20" s="35" t="str">
        <f t="shared" si="6"/>
        <v/>
      </c>
    </row>
    <row r="21" spans="1:26" x14ac:dyDescent="0.2">
      <c r="A21" s="65" t="s">
        <v>66</v>
      </c>
      <c r="B21" s="64"/>
      <c r="C21" s="50">
        <v>629429.9</v>
      </c>
      <c r="D21" s="104" t="s">
        <v>275</v>
      </c>
      <c r="E21" s="73"/>
      <c r="F21" s="74"/>
      <c r="G21" s="74"/>
      <c r="H21" s="95"/>
      <c r="I21" s="62" t="s">
        <v>25</v>
      </c>
      <c r="J21" s="62" t="s">
        <v>26</v>
      </c>
      <c r="K21" s="62" t="s">
        <v>27</v>
      </c>
      <c r="L21" s="62" t="s">
        <v>28</v>
      </c>
      <c r="M21" s="62" t="s">
        <v>29</v>
      </c>
      <c r="N21" s="91" t="s">
        <v>34</v>
      </c>
      <c r="O21" s="62" t="s">
        <v>30</v>
      </c>
      <c r="P21" s="91" t="s">
        <v>35</v>
      </c>
      <c r="Q21" s="62" t="s">
        <v>31</v>
      </c>
      <c r="R21" s="62" t="s">
        <v>32</v>
      </c>
      <c r="S21" s="77" t="s">
        <v>36</v>
      </c>
      <c r="T21" s="77" t="s">
        <v>37</v>
      </c>
      <c r="U21" s="50"/>
      <c r="W21" s="32" t="str">
        <f t="shared" si="3"/>
        <v/>
      </c>
      <c r="X21" s="32" t="str">
        <f t="shared" si="4"/>
        <v/>
      </c>
      <c r="Y21" s="41">
        <f t="shared" si="5"/>
        <v>629429.9</v>
      </c>
      <c r="Z21" s="35" t="str">
        <f t="shared" si="6"/>
        <v/>
      </c>
    </row>
    <row r="22" spans="1:26" x14ac:dyDescent="0.2">
      <c r="A22" s="65" t="s">
        <v>67</v>
      </c>
      <c r="B22" s="64"/>
      <c r="C22" s="50">
        <v>123117.62</v>
      </c>
      <c r="D22" s="104" t="s">
        <v>275</v>
      </c>
      <c r="E22" s="73"/>
      <c r="F22" s="74"/>
      <c r="G22" s="74"/>
      <c r="H22" s="95"/>
      <c r="I22" s="62" t="s">
        <v>25</v>
      </c>
      <c r="J22" s="62" t="s">
        <v>26</v>
      </c>
      <c r="K22" s="62" t="s">
        <v>27</v>
      </c>
      <c r="L22" s="62" t="s">
        <v>28</v>
      </c>
      <c r="M22" s="62" t="s">
        <v>29</v>
      </c>
      <c r="N22" s="91" t="s">
        <v>34</v>
      </c>
      <c r="O22" s="62" t="s">
        <v>30</v>
      </c>
      <c r="P22" s="91" t="s">
        <v>35</v>
      </c>
      <c r="Q22" s="62" t="s">
        <v>31</v>
      </c>
      <c r="R22" s="62" t="s">
        <v>32</v>
      </c>
      <c r="S22" s="77" t="s">
        <v>36</v>
      </c>
      <c r="T22" s="77" t="s">
        <v>37</v>
      </c>
      <c r="U22" s="50"/>
      <c r="W22" s="32" t="str">
        <f t="shared" si="3"/>
        <v/>
      </c>
      <c r="X22" s="32" t="str">
        <f t="shared" si="4"/>
        <v/>
      </c>
      <c r="Y22" s="41">
        <f t="shared" si="5"/>
        <v>123117.62</v>
      </c>
      <c r="Z22" s="35" t="str">
        <f t="shared" si="6"/>
        <v/>
      </c>
    </row>
    <row r="23" spans="1:26" x14ac:dyDescent="0.2">
      <c r="A23" s="65" t="s">
        <v>68</v>
      </c>
      <c r="B23" s="64"/>
      <c r="C23" s="50">
        <v>23899.99</v>
      </c>
      <c r="D23" s="104" t="s">
        <v>275</v>
      </c>
      <c r="E23" s="73"/>
      <c r="F23" s="74"/>
      <c r="G23" s="74"/>
      <c r="H23" s="95"/>
      <c r="I23" s="62" t="s">
        <v>25</v>
      </c>
      <c r="J23" s="62" t="s">
        <v>26</v>
      </c>
      <c r="K23" s="62" t="s">
        <v>27</v>
      </c>
      <c r="L23" s="62" t="s">
        <v>28</v>
      </c>
      <c r="M23" s="62" t="s">
        <v>29</v>
      </c>
      <c r="N23" s="91" t="s">
        <v>34</v>
      </c>
      <c r="O23" s="62" t="s">
        <v>30</v>
      </c>
      <c r="P23" s="91" t="s">
        <v>35</v>
      </c>
      <c r="Q23" s="62" t="s">
        <v>31</v>
      </c>
      <c r="R23" s="62" t="s">
        <v>32</v>
      </c>
      <c r="S23" s="77" t="s">
        <v>36</v>
      </c>
      <c r="T23" s="77" t="s">
        <v>37</v>
      </c>
      <c r="U23" s="50"/>
      <c r="W23" s="32" t="str">
        <f t="shared" si="3"/>
        <v/>
      </c>
      <c r="X23" s="32" t="str">
        <f t="shared" si="4"/>
        <v/>
      </c>
      <c r="Y23" s="41">
        <f t="shared" si="5"/>
        <v>23899.99</v>
      </c>
      <c r="Z23" s="35" t="str">
        <f t="shared" si="6"/>
        <v/>
      </c>
    </row>
    <row r="24" spans="1:26" x14ac:dyDescent="0.2">
      <c r="A24" s="65" t="s">
        <v>69</v>
      </c>
      <c r="B24" s="64"/>
      <c r="C24" s="50">
        <v>846089.48</v>
      </c>
      <c r="D24" s="104" t="s">
        <v>275</v>
      </c>
      <c r="E24" s="73"/>
      <c r="F24" s="74"/>
      <c r="G24" s="74"/>
      <c r="H24" s="95"/>
      <c r="I24" s="62" t="s">
        <v>25</v>
      </c>
      <c r="J24" s="62" t="s">
        <v>26</v>
      </c>
      <c r="K24" s="62" t="s">
        <v>27</v>
      </c>
      <c r="L24" s="62" t="s">
        <v>28</v>
      </c>
      <c r="M24" s="62" t="s">
        <v>29</v>
      </c>
      <c r="N24" s="91" t="s">
        <v>34</v>
      </c>
      <c r="O24" s="62" t="s">
        <v>30</v>
      </c>
      <c r="P24" s="91" t="s">
        <v>35</v>
      </c>
      <c r="Q24" s="62" t="s">
        <v>31</v>
      </c>
      <c r="R24" s="62" t="s">
        <v>32</v>
      </c>
      <c r="S24" s="77" t="s">
        <v>36</v>
      </c>
      <c r="T24" s="77" t="s">
        <v>37</v>
      </c>
      <c r="U24" s="50"/>
      <c r="W24" s="32" t="str">
        <f t="shared" si="3"/>
        <v/>
      </c>
      <c r="X24" s="32" t="str">
        <f t="shared" si="4"/>
        <v/>
      </c>
      <c r="Y24" s="41">
        <f t="shared" si="5"/>
        <v>846089.48</v>
      </c>
      <c r="Z24" s="35" t="str">
        <f t="shared" si="6"/>
        <v/>
      </c>
    </row>
    <row r="25" spans="1:26" x14ac:dyDescent="0.2">
      <c r="A25" s="65" t="s">
        <v>70</v>
      </c>
      <c r="B25" s="64"/>
      <c r="C25" s="50">
        <v>97985.8</v>
      </c>
      <c r="D25" s="104" t="s">
        <v>275</v>
      </c>
      <c r="E25" s="73"/>
      <c r="F25" s="74"/>
      <c r="G25" s="74"/>
      <c r="H25" s="95"/>
      <c r="I25" s="62" t="s">
        <v>25</v>
      </c>
      <c r="J25" s="62" t="s">
        <v>26</v>
      </c>
      <c r="K25" s="62" t="s">
        <v>27</v>
      </c>
      <c r="L25" s="62" t="s">
        <v>28</v>
      </c>
      <c r="M25" s="62" t="s">
        <v>29</v>
      </c>
      <c r="N25" s="91" t="s">
        <v>34</v>
      </c>
      <c r="O25" s="62" t="s">
        <v>30</v>
      </c>
      <c r="P25" s="91" t="s">
        <v>35</v>
      </c>
      <c r="Q25" s="62" t="s">
        <v>31</v>
      </c>
      <c r="R25" s="62" t="s">
        <v>32</v>
      </c>
      <c r="S25" s="77" t="s">
        <v>36</v>
      </c>
      <c r="T25" s="77" t="s">
        <v>37</v>
      </c>
      <c r="U25" s="50"/>
      <c r="W25" s="32" t="str">
        <f t="shared" si="3"/>
        <v/>
      </c>
      <c r="X25" s="32" t="str">
        <f t="shared" si="4"/>
        <v/>
      </c>
      <c r="Y25" s="41">
        <f t="shared" si="5"/>
        <v>97985.8</v>
      </c>
      <c r="Z25" s="35" t="str">
        <f t="shared" si="6"/>
        <v/>
      </c>
    </row>
    <row r="26" spans="1:26" x14ac:dyDescent="0.2">
      <c r="A26" s="65" t="s">
        <v>71</v>
      </c>
      <c r="B26" s="64"/>
      <c r="C26" s="50">
        <v>163715.5</v>
      </c>
      <c r="D26" s="104" t="s">
        <v>275</v>
      </c>
      <c r="E26" s="73"/>
      <c r="F26" s="74"/>
      <c r="G26" s="74"/>
      <c r="H26" s="95"/>
      <c r="I26" s="62" t="s">
        <v>25</v>
      </c>
      <c r="J26" s="62" t="s">
        <v>26</v>
      </c>
      <c r="K26" s="62" t="s">
        <v>27</v>
      </c>
      <c r="L26" s="62" t="s">
        <v>28</v>
      </c>
      <c r="M26" s="62" t="s">
        <v>29</v>
      </c>
      <c r="N26" s="91" t="s">
        <v>34</v>
      </c>
      <c r="O26" s="62" t="s">
        <v>30</v>
      </c>
      <c r="P26" s="91" t="s">
        <v>35</v>
      </c>
      <c r="Q26" s="62" t="s">
        <v>31</v>
      </c>
      <c r="R26" s="62" t="s">
        <v>32</v>
      </c>
      <c r="S26" s="77" t="s">
        <v>36</v>
      </c>
      <c r="T26" s="77" t="s">
        <v>37</v>
      </c>
      <c r="U26" s="50"/>
      <c r="W26" s="32" t="str">
        <f t="shared" si="3"/>
        <v/>
      </c>
      <c r="X26" s="32" t="str">
        <f t="shared" si="4"/>
        <v/>
      </c>
      <c r="Y26" s="41">
        <f t="shared" si="5"/>
        <v>163715.5</v>
      </c>
      <c r="Z26" s="35" t="str">
        <f t="shared" si="6"/>
        <v/>
      </c>
    </row>
    <row r="27" spans="1:26" x14ac:dyDescent="0.2">
      <c r="A27" s="65" t="s">
        <v>72</v>
      </c>
      <c r="B27" s="64"/>
      <c r="C27" s="50">
        <v>62948.42</v>
      </c>
      <c r="D27" s="103" t="s">
        <v>276</v>
      </c>
      <c r="E27" s="73"/>
      <c r="F27" s="74"/>
      <c r="G27" s="74"/>
      <c r="H27" s="95"/>
      <c r="I27" s="62" t="s">
        <v>25</v>
      </c>
      <c r="J27" s="62" t="s">
        <v>26</v>
      </c>
      <c r="K27" s="62" t="s">
        <v>27</v>
      </c>
      <c r="L27" s="62" t="s">
        <v>28</v>
      </c>
      <c r="M27" s="62" t="s">
        <v>29</v>
      </c>
      <c r="N27" s="91" t="s">
        <v>34</v>
      </c>
      <c r="O27" s="62" t="s">
        <v>30</v>
      </c>
      <c r="P27" s="91" t="s">
        <v>35</v>
      </c>
      <c r="Q27" s="62" t="s">
        <v>31</v>
      </c>
      <c r="R27" s="62" t="s">
        <v>32</v>
      </c>
      <c r="S27" s="77" t="s">
        <v>36</v>
      </c>
      <c r="T27" s="77" t="s">
        <v>37</v>
      </c>
      <c r="U27" s="50"/>
      <c r="W27" s="32" t="str">
        <f t="shared" si="3"/>
        <v/>
      </c>
      <c r="X27" s="32" t="str">
        <f t="shared" si="4"/>
        <v/>
      </c>
      <c r="Y27" s="41">
        <f t="shared" si="5"/>
        <v>62948.42</v>
      </c>
      <c r="Z27" s="35" t="str">
        <f t="shared" si="6"/>
        <v/>
      </c>
    </row>
    <row r="28" spans="1:26" x14ac:dyDescent="0.2">
      <c r="A28" s="65" t="s">
        <v>73</v>
      </c>
      <c r="B28" s="64"/>
      <c r="C28" s="50">
        <v>53723.78</v>
      </c>
      <c r="D28" s="105" t="s">
        <v>289</v>
      </c>
      <c r="E28" s="73"/>
      <c r="F28" s="74"/>
      <c r="G28" s="74"/>
      <c r="H28" s="95"/>
      <c r="I28" s="62" t="s">
        <v>25</v>
      </c>
      <c r="J28" s="62" t="s">
        <v>26</v>
      </c>
      <c r="K28" s="62" t="s">
        <v>27</v>
      </c>
      <c r="L28" s="62" t="s">
        <v>28</v>
      </c>
      <c r="M28" s="62" t="s">
        <v>29</v>
      </c>
      <c r="N28" s="91" t="s">
        <v>34</v>
      </c>
      <c r="O28" s="62" t="s">
        <v>30</v>
      </c>
      <c r="P28" s="91" t="s">
        <v>35</v>
      </c>
      <c r="Q28" s="62" t="s">
        <v>31</v>
      </c>
      <c r="R28" s="62" t="s">
        <v>32</v>
      </c>
      <c r="S28" s="77" t="s">
        <v>36</v>
      </c>
      <c r="T28" s="77" t="s">
        <v>37</v>
      </c>
      <c r="U28" s="50"/>
      <c r="W28" s="32" t="str">
        <f t="shared" si="3"/>
        <v/>
      </c>
      <c r="X28" s="32" t="str">
        <f t="shared" si="4"/>
        <v/>
      </c>
      <c r="Y28" s="41">
        <f t="shared" si="5"/>
        <v>53723.78</v>
      </c>
      <c r="Z28" s="35" t="str">
        <f t="shared" si="6"/>
        <v/>
      </c>
    </row>
    <row r="29" spans="1:26" x14ac:dyDescent="0.2">
      <c r="A29" s="65" t="s">
        <v>74</v>
      </c>
      <c r="B29" s="64"/>
      <c r="C29" s="50">
        <v>1075200</v>
      </c>
      <c r="D29" s="105" t="s">
        <v>289</v>
      </c>
      <c r="E29" s="73"/>
      <c r="F29" s="74"/>
      <c r="G29" s="74"/>
      <c r="H29" s="95"/>
      <c r="I29" s="62" t="s">
        <v>25</v>
      </c>
      <c r="J29" s="62" t="s">
        <v>26</v>
      </c>
      <c r="K29" s="62" t="s">
        <v>27</v>
      </c>
      <c r="L29" s="62" t="s">
        <v>28</v>
      </c>
      <c r="M29" s="62" t="s">
        <v>29</v>
      </c>
      <c r="N29" s="91" t="s">
        <v>34</v>
      </c>
      <c r="O29" s="62" t="s">
        <v>30</v>
      </c>
      <c r="P29" s="91" t="s">
        <v>35</v>
      </c>
      <c r="Q29" s="62" t="s">
        <v>31</v>
      </c>
      <c r="R29" s="62" t="s">
        <v>32</v>
      </c>
      <c r="S29" s="77" t="s">
        <v>36</v>
      </c>
      <c r="T29" s="77" t="s">
        <v>37</v>
      </c>
      <c r="U29" s="50"/>
      <c r="W29" s="32" t="str">
        <f t="shared" si="3"/>
        <v/>
      </c>
      <c r="X29" s="32" t="str">
        <f t="shared" si="4"/>
        <v/>
      </c>
      <c r="Y29" s="41">
        <f t="shared" si="5"/>
        <v>1075200</v>
      </c>
      <c r="Z29" s="35" t="str">
        <f t="shared" si="6"/>
        <v/>
      </c>
    </row>
    <row r="30" spans="1:26" x14ac:dyDescent="0.2">
      <c r="A30" s="65" t="s">
        <v>75</v>
      </c>
      <c r="B30" s="64"/>
      <c r="C30" s="50">
        <v>960000</v>
      </c>
      <c r="D30" s="105" t="s">
        <v>289</v>
      </c>
      <c r="E30" s="73"/>
      <c r="F30" s="74"/>
      <c r="G30" s="74"/>
      <c r="H30" s="95"/>
      <c r="I30" s="62" t="s">
        <v>25</v>
      </c>
      <c r="J30" s="62" t="s">
        <v>26</v>
      </c>
      <c r="K30" s="62" t="s">
        <v>27</v>
      </c>
      <c r="L30" s="62" t="s">
        <v>28</v>
      </c>
      <c r="M30" s="62" t="s">
        <v>29</v>
      </c>
      <c r="N30" s="91" t="s">
        <v>34</v>
      </c>
      <c r="O30" s="62" t="s">
        <v>30</v>
      </c>
      <c r="P30" s="91" t="s">
        <v>35</v>
      </c>
      <c r="Q30" s="62" t="s">
        <v>31</v>
      </c>
      <c r="R30" s="62" t="s">
        <v>32</v>
      </c>
      <c r="S30" s="77" t="s">
        <v>36</v>
      </c>
      <c r="T30" s="77" t="s">
        <v>37</v>
      </c>
      <c r="U30" s="50"/>
      <c r="W30" s="32" t="str">
        <f t="shared" si="3"/>
        <v/>
      </c>
      <c r="X30" s="32" t="str">
        <f t="shared" si="4"/>
        <v/>
      </c>
      <c r="Y30" s="41">
        <f t="shared" si="5"/>
        <v>960000</v>
      </c>
      <c r="Z30" s="35" t="str">
        <f t="shared" si="6"/>
        <v/>
      </c>
    </row>
    <row r="31" spans="1:26" x14ac:dyDescent="0.2">
      <c r="A31" s="65" t="s">
        <v>76</v>
      </c>
      <c r="B31" s="64"/>
      <c r="C31" s="50">
        <v>129600</v>
      </c>
      <c r="D31" s="105" t="s">
        <v>289</v>
      </c>
      <c r="E31" s="73"/>
      <c r="F31" s="74"/>
      <c r="G31" s="74"/>
      <c r="H31" s="95"/>
      <c r="I31" s="62" t="s">
        <v>25</v>
      </c>
      <c r="J31" s="62" t="s">
        <v>26</v>
      </c>
      <c r="K31" s="62" t="s">
        <v>27</v>
      </c>
      <c r="L31" s="62" t="s">
        <v>28</v>
      </c>
      <c r="M31" s="62" t="s">
        <v>29</v>
      </c>
      <c r="N31" s="91" t="s">
        <v>34</v>
      </c>
      <c r="O31" s="62" t="s">
        <v>30</v>
      </c>
      <c r="P31" s="91" t="s">
        <v>35</v>
      </c>
      <c r="Q31" s="62" t="s">
        <v>31</v>
      </c>
      <c r="R31" s="62" t="s">
        <v>32</v>
      </c>
      <c r="S31" s="77" t="s">
        <v>36</v>
      </c>
      <c r="T31" s="77" t="s">
        <v>37</v>
      </c>
      <c r="U31" s="50"/>
      <c r="W31" s="32" t="str">
        <f t="shared" si="3"/>
        <v/>
      </c>
      <c r="X31" s="32" t="str">
        <f t="shared" si="4"/>
        <v/>
      </c>
      <c r="Y31" s="41">
        <f t="shared" si="5"/>
        <v>129600</v>
      </c>
      <c r="Z31" s="35" t="str">
        <f t="shared" si="6"/>
        <v/>
      </c>
    </row>
    <row r="32" spans="1:26" x14ac:dyDescent="0.2">
      <c r="A32" s="65" t="s">
        <v>77</v>
      </c>
      <c r="B32" s="64"/>
      <c r="C32" s="50">
        <v>174384.66</v>
      </c>
      <c r="D32" s="105" t="s">
        <v>289</v>
      </c>
      <c r="E32" s="73"/>
      <c r="F32" s="74"/>
      <c r="G32" s="74"/>
      <c r="H32" s="95"/>
      <c r="I32" s="62" t="s">
        <v>25</v>
      </c>
      <c r="J32" s="62" t="s">
        <v>26</v>
      </c>
      <c r="K32" s="62" t="s">
        <v>27</v>
      </c>
      <c r="L32" s="62" t="s">
        <v>28</v>
      </c>
      <c r="M32" s="62" t="s">
        <v>29</v>
      </c>
      <c r="N32" s="91" t="s">
        <v>34</v>
      </c>
      <c r="O32" s="62" t="s">
        <v>30</v>
      </c>
      <c r="P32" s="91" t="s">
        <v>35</v>
      </c>
      <c r="Q32" s="62" t="s">
        <v>31</v>
      </c>
      <c r="R32" s="62" t="s">
        <v>32</v>
      </c>
      <c r="S32" s="77" t="s">
        <v>36</v>
      </c>
      <c r="T32" s="77" t="s">
        <v>37</v>
      </c>
      <c r="U32" s="50"/>
      <c r="W32" s="32" t="str">
        <f t="shared" si="3"/>
        <v/>
      </c>
      <c r="X32" s="32" t="str">
        <f t="shared" si="4"/>
        <v/>
      </c>
      <c r="Y32" s="41">
        <f t="shared" si="5"/>
        <v>174384.66</v>
      </c>
      <c r="Z32" s="35" t="str">
        <f t="shared" si="6"/>
        <v/>
      </c>
    </row>
    <row r="33" spans="1:26" x14ac:dyDescent="0.2">
      <c r="A33" s="65" t="s">
        <v>78</v>
      </c>
      <c r="B33" s="64"/>
      <c r="C33" s="50">
        <v>17182</v>
      </c>
      <c r="D33" s="105" t="s">
        <v>289</v>
      </c>
      <c r="E33" s="73"/>
      <c r="F33" s="74"/>
      <c r="G33" s="74"/>
      <c r="H33" s="95"/>
      <c r="I33" s="62" t="s">
        <v>25</v>
      </c>
      <c r="J33" s="62" t="s">
        <v>26</v>
      </c>
      <c r="K33" s="62" t="s">
        <v>27</v>
      </c>
      <c r="L33" s="62" t="s">
        <v>28</v>
      </c>
      <c r="M33" s="62" t="s">
        <v>29</v>
      </c>
      <c r="N33" s="91" t="s">
        <v>34</v>
      </c>
      <c r="O33" s="62" t="s">
        <v>30</v>
      </c>
      <c r="P33" s="91" t="s">
        <v>35</v>
      </c>
      <c r="Q33" s="62" t="s">
        <v>31</v>
      </c>
      <c r="R33" s="62" t="s">
        <v>32</v>
      </c>
      <c r="S33" s="77" t="s">
        <v>36</v>
      </c>
      <c r="T33" s="77" t="s">
        <v>37</v>
      </c>
      <c r="U33" s="50"/>
      <c r="W33" s="32" t="str">
        <f t="shared" si="3"/>
        <v/>
      </c>
      <c r="X33" s="32" t="str">
        <f t="shared" si="4"/>
        <v/>
      </c>
      <c r="Y33" s="41">
        <f t="shared" si="5"/>
        <v>17182</v>
      </c>
      <c r="Z33" s="35" t="str">
        <f t="shared" si="6"/>
        <v/>
      </c>
    </row>
    <row r="34" spans="1:26" x14ac:dyDescent="0.2">
      <c r="A34" s="65" t="s">
        <v>79</v>
      </c>
      <c r="B34" s="64"/>
      <c r="C34" s="50">
        <v>453556.4</v>
      </c>
      <c r="D34" s="105" t="s">
        <v>289</v>
      </c>
      <c r="E34" s="73"/>
      <c r="F34" s="74"/>
      <c r="G34" s="74"/>
      <c r="H34" s="95"/>
      <c r="I34" s="62" t="s">
        <v>25</v>
      </c>
      <c r="J34" s="62" t="s">
        <v>26</v>
      </c>
      <c r="K34" s="62" t="s">
        <v>27</v>
      </c>
      <c r="L34" s="62" t="s">
        <v>28</v>
      </c>
      <c r="M34" s="62" t="s">
        <v>29</v>
      </c>
      <c r="N34" s="91" t="s">
        <v>34</v>
      </c>
      <c r="O34" s="62" t="s">
        <v>30</v>
      </c>
      <c r="P34" s="91" t="s">
        <v>35</v>
      </c>
      <c r="Q34" s="62" t="s">
        <v>31</v>
      </c>
      <c r="R34" s="62" t="s">
        <v>32</v>
      </c>
      <c r="S34" s="77" t="s">
        <v>36</v>
      </c>
      <c r="T34" s="77" t="s">
        <v>37</v>
      </c>
      <c r="U34" s="50"/>
      <c r="W34" s="32" t="str">
        <f t="shared" si="3"/>
        <v/>
      </c>
      <c r="X34" s="32" t="str">
        <f t="shared" si="4"/>
        <v/>
      </c>
      <c r="Y34" s="41">
        <f t="shared" si="5"/>
        <v>453556.4</v>
      </c>
      <c r="Z34" s="35" t="str">
        <f t="shared" si="6"/>
        <v/>
      </c>
    </row>
    <row r="35" spans="1:26" x14ac:dyDescent="0.2">
      <c r="A35" s="65" t="s">
        <v>80</v>
      </c>
      <c r="B35" s="64"/>
      <c r="C35" s="50">
        <v>178459.27</v>
      </c>
      <c r="D35" s="105" t="s">
        <v>289</v>
      </c>
      <c r="E35" s="73"/>
      <c r="F35" s="74"/>
      <c r="G35" s="74"/>
      <c r="H35" s="95"/>
      <c r="I35" s="62" t="s">
        <v>25</v>
      </c>
      <c r="J35" s="62" t="s">
        <v>26</v>
      </c>
      <c r="K35" s="62" t="s">
        <v>27</v>
      </c>
      <c r="L35" s="62" t="s">
        <v>28</v>
      </c>
      <c r="M35" s="62" t="s">
        <v>29</v>
      </c>
      <c r="N35" s="91" t="s">
        <v>34</v>
      </c>
      <c r="O35" s="62" t="s">
        <v>30</v>
      </c>
      <c r="P35" s="91" t="s">
        <v>35</v>
      </c>
      <c r="Q35" s="62" t="s">
        <v>31</v>
      </c>
      <c r="R35" s="62" t="s">
        <v>32</v>
      </c>
      <c r="S35" s="77" t="s">
        <v>36</v>
      </c>
      <c r="T35" s="77" t="s">
        <v>37</v>
      </c>
      <c r="U35" s="50"/>
      <c r="W35" s="32" t="str">
        <f t="shared" si="3"/>
        <v/>
      </c>
      <c r="X35" s="32" t="str">
        <f t="shared" si="4"/>
        <v/>
      </c>
      <c r="Y35" s="41">
        <f t="shared" si="5"/>
        <v>178459.27</v>
      </c>
      <c r="Z35" s="35" t="str">
        <f t="shared" si="6"/>
        <v/>
      </c>
    </row>
    <row r="36" spans="1:26" x14ac:dyDescent="0.2">
      <c r="A36" s="65" t="s">
        <v>81</v>
      </c>
      <c r="B36" s="64"/>
      <c r="C36" s="50">
        <v>195333.93</v>
      </c>
      <c r="D36" s="105" t="s">
        <v>289</v>
      </c>
      <c r="E36" s="73"/>
      <c r="F36" s="74"/>
      <c r="G36" s="74"/>
      <c r="H36" s="95"/>
      <c r="I36" s="62" t="s">
        <v>25</v>
      </c>
      <c r="J36" s="62" t="s">
        <v>26</v>
      </c>
      <c r="K36" s="62" t="s">
        <v>27</v>
      </c>
      <c r="L36" s="62" t="s">
        <v>28</v>
      </c>
      <c r="M36" s="62" t="s">
        <v>29</v>
      </c>
      <c r="N36" s="91" t="s">
        <v>34</v>
      </c>
      <c r="O36" s="62" t="s">
        <v>30</v>
      </c>
      <c r="P36" s="91" t="s">
        <v>35</v>
      </c>
      <c r="Q36" s="62" t="s">
        <v>31</v>
      </c>
      <c r="R36" s="62" t="s">
        <v>32</v>
      </c>
      <c r="S36" s="77" t="s">
        <v>36</v>
      </c>
      <c r="T36" s="77" t="s">
        <v>37</v>
      </c>
      <c r="U36" s="50"/>
      <c r="W36" s="32" t="str">
        <f t="shared" si="3"/>
        <v/>
      </c>
      <c r="X36" s="32" t="str">
        <f t="shared" si="4"/>
        <v/>
      </c>
      <c r="Y36" s="41">
        <f t="shared" si="5"/>
        <v>195333.93</v>
      </c>
      <c r="Z36" s="35" t="str">
        <f t="shared" si="6"/>
        <v/>
      </c>
    </row>
    <row r="37" spans="1:26" x14ac:dyDescent="0.2">
      <c r="A37" s="69" t="s">
        <v>82</v>
      </c>
      <c r="B37" s="70"/>
      <c r="C37" s="21">
        <v>265719.87</v>
      </c>
      <c r="D37" s="106" t="s">
        <v>289</v>
      </c>
      <c r="E37" s="75"/>
      <c r="F37" s="76"/>
      <c r="G37" s="76"/>
      <c r="H37" s="96"/>
      <c r="I37" s="71" t="s">
        <v>25</v>
      </c>
      <c r="J37" s="71" t="s">
        <v>26</v>
      </c>
      <c r="K37" s="71" t="s">
        <v>27</v>
      </c>
      <c r="L37" s="71" t="s">
        <v>28</v>
      </c>
      <c r="M37" s="71" t="s">
        <v>29</v>
      </c>
      <c r="N37" s="92" t="s">
        <v>34</v>
      </c>
      <c r="O37" s="71" t="s">
        <v>30</v>
      </c>
      <c r="P37" s="92" t="s">
        <v>35</v>
      </c>
      <c r="Q37" s="71" t="s">
        <v>31</v>
      </c>
      <c r="R37" s="71" t="s">
        <v>32</v>
      </c>
      <c r="S37" s="78" t="s">
        <v>36</v>
      </c>
      <c r="T37" s="78" t="s">
        <v>37</v>
      </c>
      <c r="U37" s="21"/>
      <c r="V37" s="22"/>
      <c r="W37" s="32" t="str">
        <f t="shared" si="3"/>
        <v/>
      </c>
      <c r="X37" s="32" t="str">
        <f t="shared" si="4"/>
        <v/>
      </c>
      <c r="Y37" s="41">
        <f t="shared" si="5"/>
        <v>265719.87</v>
      </c>
      <c r="Z37" s="35" t="str">
        <f t="shared" si="6"/>
        <v/>
      </c>
    </row>
    <row r="38" spans="1:26" x14ac:dyDescent="0.2">
      <c r="A38" s="4" t="s">
        <v>5</v>
      </c>
      <c r="C38" s="17">
        <f>SUM(C7:C37)</f>
        <v>34612981.050000004</v>
      </c>
      <c r="U38" s="17">
        <f>SUM(U7:U37)</f>
        <v>0</v>
      </c>
      <c r="W38" s="33" t="str">
        <f t="shared" ref="W38" si="11">IF(AND(A38="celkem ks:",B38&gt;0,C38="vzorek ks:"),B38,"")</f>
        <v/>
      </c>
      <c r="X38" s="33" t="str">
        <f t="shared" si="2"/>
        <v/>
      </c>
      <c r="Y38" s="35" t="str">
        <f t="shared" si="0"/>
        <v/>
      </c>
      <c r="Z38" s="35" t="str">
        <f t="shared" si="1"/>
        <v/>
      </c>
    </row>
  </sheetData>
  <sheetProtection formatColumns="0" formatRows="0" insertColumns="0" insertRows="0" deleteColumns="0" deleteRows="0"/>
  <mergeCells count="13">
    <mergeCell ref="D3:E3"/>
    <mergeCell ref="W3:Y3"/>
    <mergeCell ref="A4:A5"/>
    <mergeCell ref="B4:B5"/>
    <mergeCell ref="C4:C5"/>
    <mergeCell ref="D4:D5"/>
    <mergeCell ref="E4:E5"/>
    <mergeCell ref="F4:F5"/>
    <mergeCell ref="G4:G5"/>
    <mergeCell ref="H4:H5"/>
    <mergeCell ref="I4:T5"/>
    <mergeCell ref="U4:U5"/>
    <mergeCell ref="V4:V5"/>
  </mergeCells>
  <dataValidations count="1">
    <dataValidation type="list" allowBlank="1" showInputMessage="1" showErrorMessage="1" sqref="H7:H37" xr:uid="{93D20E87-2C91-41F5-8DE6-9BB2AC4872A4}">
      <formula1>$AB$1:$AB$5</formula1>
    </dataValidation>
  </dataValidations>
  <pageMargins left="0.59055118110236227" right="0.19685039370078741" top="0.39370078740157483" bottom="0.39370078740157483" header="0.51181102362204722" footer="0.19685039370078741"/>
  <pageSetup paperSize="9" scale="90" orientation="landscape" r:id="rId1"/>
  <headerFooter alignWithMargins="0">
    <oddHeader>&amp;Rsklady (A)</oddHeader>
    <oddFooter>&amp;C&amp;P&amp;R© FIZA, a.s., 2023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98266-BD78-406F-BBB4-568287C47222}">
  <dimension ref="A1:AB68"/>
  <sheetViews>
    <sheetView zoomScaleNormal="100" zoomScalePageLayoutView="7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F58" sqref="F58"/>
    </sheetView>
  </sheetViews>
  <sheetFormatPr defaultColWidth="9.28515625" defaultRowHeight="12.75" x14ac:dyDescent="0.2"/>
  <cols>
    <col min="1" max="1" width="21.28515625" style="4" customWidth="1"/>
    <col min="2" max="2" width="11.7109375" style="6" customWidth="1"/>
    <col min="3" max="3" width="15.5703125" style="17" customWidth="1"/>
    <col min="4" max="4" width="11.140625" style="55" customWidth="1"/>
    <col min="5" max="5" width="12.140625" style="55" customWidth="1"/>
    <col min="6" max="6" width="12.42578125" style="55" customWidth="1"/>
    <col min="7" max="7" width="12.28515625" style="55" customWidth="1"/>
    <col min="8" max="8" width="10.140625" style="55" customWidth="1"/>
    <col min="9" max="9" width="4.7109375" style="55" customWidth="1"/>
    <col min="10" max="20" width="4.85546875" style="55" customWidth="1"/>
    <col min="21" max="21" width="15.5703125" style="17" customWidth="1"/>
    <col min="22" max="22" width="39.7109375" style="18" customWidth="1"/>
    <col min="23" max="24" width="15.7109375" style="33" customWidth="1"/>
    <col min="25" max="26" width="15.7109375" style="35" customWidth="1"/>
    <col min="27" max="16384" width="9.28515625" style="6"/>
  </cols>
  <sheetData>
    <row r="1" spans="1:28" ht="21" customHeight="1" x14ac:dyDescent="0.2">
      <c r="A1" s="89" t="str">
        <f>'sklady (A)'!A1</f>
        <v>Období 1 - 12 / 2022</v>
      </c>
      <c r="B1" s="56"/>
      <c r="C1" s="56"/>
      <c r="D1" s="56"/>
      <c r="E1" s="56"/>
      <c r="F1" s="53"/>
      <c r="G1" s="53"/>
      <c r="H1" s="53"/>
      <c r="I1" s="84"/>
      <c r="J1" s="88" t="s">
        <v>45</v>
      </c>
      <c r="K1" s="53"/>
      <c r="L1" s="53"/>
      <c r="M1" s="53"/>
      <c r="N1" s="53"/>
      <c r="O1" s="53"/>
      <c r="P1" s="53"/>
      <c r="Q1" s="53"/>
      <c r="R1" s="53"/>
      <c r="S1" s="53"/>
      <c r="T1" s="53"/>
      <c r="U1" s="56"/>
      <c r="V1" s="56"/>
      <c r="W1" s="25"/>
      <c r="X1" s="25"/>
      <c r="Y1" s="34"/>
      <c r="AA1" s="5"/>
      <c r="AB1" s="66">
        <v>0.21</v>
      </c>
    </row>
    <row r="2" spans="1:28" ht="18.75" customHeight="1" thickBot="1" x14ac:dyDescent="0.25">
      <c r="A2" s="7" t="s">
        <v>10</v>
      </c>
      <c r="B2" s="82" t="str">
        <f>'sklady (A)'!B2</f>
        <v>Fakultní nemocnice Olomouc</v>
      </c>
      <c r="C2" s="68"/>
      <c r="D2" s="57"/>
      <c r="E2" s="57"/>
      <c r="F2" s="57"/>
      <c r="G2" s="57"/>
      <c r="H2" s="57"/>
      <c r="I2" s="85"/>
      <c r="J2" s="88" t="s">
        <v>46</v>
      </c>
      <c r="K2" s="57"/>
      <c r="L2" s="57"/>
      <c r="M2" s="57"/>
      <c r="N2" s="57"/>
      <c r="O2" s="57"/>
      <c r="P2" s="57"/>
      <c r="Q2" s="57"/>
      <c r="R2" s="57"/>
      <c r="S2" s="57"/>
      <c r="T2" s="57"/>
      <c r="U2" s="8"/>
      <c r="V2" s="23"/>
      <c r="W2" s="26"/>
      <c r="X2" s="26"/>
      <c r="Y2" s="36"/>
      <c r="AA2" s="5"/>
      <c r="AB2" s="66">
        <v>0.15</v>
      </c>
    </row>
    <row r="3" spans="1:28" ht="18.75" customHeight="1" thickTop="1" thickBot="1" x14ac:dyDescent="0.25">
      <c r="C3" s="8" t="s">
        <v>2</v>
      </c>
      <c r="D3" s="147"/>
      <c r="E3" s="147"/>
      <c r="I3" s="86"/>
      <c r="J3" s="87" t="s">
        <v>47</v>
      </c>
      <c r="U3" s="54"/>
      <c r="V3" s="9"/>
      <c r="W3" s="136" t="s">
        <v>16</v>
      </c>
      <c r="X3" s="137"/>
      <c r="Y3" s="138"/>
      <c r="Z3" s="37">
        <f>COUNT(Z6:Z1961)</f>
        <v>0</v>
      </c>
      <c r="AA3" s="5"/>
      <c r="AB3" s="66">
        <v>0.1</v>
      </c>
    </row>
    <row r="4" spans="1:28" s="3" customFormat="1" ht="36.75" customHeight="1" thickTop="1" thickBot="1" x14ac:dyDescent="0.25">
      <c r="A4" s="139" t="s">
        <v>18</v>
      </c>
      <c r="B4" s="141" t="s">
        <v>19</v>
      </c>
      <c r="C4" s="143" t="s">
        <v>6</v>
      </c>
      <c r="D4" s="143" t="s">
        <v>20</v>
      </c>
      <c r="E4" s="143" t="s">
        <v>33</v>
      </c>
      <c r="F4" s="143" t="s">
        <v>43</v>
      </c>
      <c r="G4" s="143" t="s">
        <v>42</v>
      </c>
      <c r="H4" s="143" t="s">
        <v>23</v>
      </c>
      <c r="I4" s="149" t="s">
        <v>24</v>
      </c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1"/>
      <c r="U4" s="143" t="s">
        <v>7</v>
      </c>
      <c r="V4" s="145" t="s">
        <v>48</v>
      </c>
      <c r="W4" s="27" t="s">
        <v>12</v>
      </c>
      <c r="X4" s="28" t="s">
        <v>11</v>
      </c>
      <c r="Y4" s="38" t="s">
        <v>13</v>
      </c>
      <c r="Z4" s="1" t="s">
        <v>14</v>
      </c>
      <c r="AA4" s="2"/>
      <c r="AB4" s="67" t="s">
        <v>39</v>
      </c>
    </row>
    <row r="5" spans="1:28" ht="18" customHeight="1" thickTop="1" thickBot="1" x14ac:dyDescent="0.25">
      <c r="A5" s="140"/>
      <c r="B5" s="142"/>
      <c r="C5" s="144"/>
      <c r="D5" s="148"/>
      <c r="E5" s="148"/>
      <c r="F5" s="148"/>
      <c r="G5" s="148"/>
      <c r="H5" s="148"/>
      <c r="I5" s="152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4"/>
      <c r="U5" s="142"/>
      <c r="V5" s="146"/>
      <c r="W5" s="29">
        <f>SUM(W6:W1961)</f>
        <v>12881</v>
      </c>
      <c r="X5" s="30">
        <f>D6+D31+D42</f>
        <v>55</v>
      </c>
      <c r="Y5" s="39">
        <f>SUM(Y6:Y1961)</f>
        <v>302157413.05999976</v>
      </c>
      <c r="Z5" s="39">
        <f>SUM(Z6:Z1961)</f>
        <v>0</v>
      </c>
      <c r="AA5" s="5"/>
      <c r="AB5" s="67" t="s">
        <v>38</v>
      </c>
    </row>
    <row r="6" spans="1:28" ht="39" customHeight="1" thickTop="1" x14ac:dyDescent="0.2">
      <c r="A6" s="45" t="s">
        <v>4</v>
      </c>
      <c r="B6" s="94">
        <v>11370</v>
      </c>
      <c r="C6" s="47" t="s">
        <v>3</v>
      </c>
      <c r="D6" s="94">
        <v>22</v>
      </c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48"/>
      <c r="V6" s="52" t="s">
        <v>83</v>
      </c>
      <c r="W6" s="31">
        <f>IF(AND(A6="celkem ks:",B6&gt;0,C6="vzorek ks:"),B6,"")</f>
        <v>11370</v>
      </c>
      <c r="X6" s="31">
        <f>D6</f>
        <v>22</v>
      </c>
      <c r="Y6" s="40" t="str">
        <f t="shared" ref="Y6:Y29" si="0">IF(OR(C6="",C6&lt;=0,A6="Suma:",A6="celkem ks:"),"",C6)</f>
        <v/>
      </c>
      <c r="Z6" s="40" t="str">
        <f t="shared" ref="Z6:Z29" si="1">IF(OR(U6="",U6&lt;=0,A6="Suma:",A6="celkem ks:"),"",U6)</f>
        <v/>
      </c>
      <c r="AA6" s="5"/>
    </row>
    <row r="7" spans="1:28" x14ac:dyDescent="0.2">
      <c r="A7" s="65" t="s">
        <v>84</v>
      </c>
      <c r="B7" s="64"/>
      <c r="C7" s="50">
        <v>8621.2800000000007</v>
      </c>
      <c r="D7" s="107" t="s">
        <v>276</v>
      </c>
      <c r="E7" s="73"/>
      <c r="F7" s="74"/>
      <c r="G7" s="74"/>
      <c r="H7" s="95"/>
      <c r="I7" s="62" t="s">
        <v>25</v>
      </c>
      <c r="J7" s="62" t="s">
        <v>26</v>
      </c>
      <c r="K7" s="62" t="s">
        <v>27</v>
      </c>
      <c r="L7" s="62" t="s">
        <v>28</v>
      </c>
      <c r="M7" s="62" t="s">
        <v>29</v>
      </c>
      <c r="N7" s="91" t="s">
        <v>34</v>
      </c>
      <c r="O7" s="79" t="s">
        <v>30</v>
      </c>
      <c r="P7" s="91" t="s">
        <v>35</v>
      </c>
      <c r="Q7" s="62" t="s">
        <v>31</v>
      </c>
      <c r="R7" s="62" t="s">
        <v>32</v>
      </c>
      <c r="S7" s="77" t="s">
        <v>36</v>
      </c>
      <c r="T7" s="77" t="s">
        <v>37</v>
      </c>
      <c r="U7" s="50"/>
      <c r="W7" s="32" t="str">
        <f>IF(AND(A7="celkem ks:",B7&gt;0,C7="vzorek ks:"),B7,"")</f>
        <v/>
      </c>
      <c r="X7" s="32" t="str">
        <f t="shared" ref="X7:X29" si="2">IF(AND(A7="celkem ks:",B7&gt;0,C7="vzorek ks:",U7&gt;0),U7,"")</f>
        <v/>
      </c>
      <c r="Y7" s="41">
        <f t="shared" si="0"/>
        <v>8621.2800000000007</v>
      </c>
      <c r="Z7" s="35" t="str">
        <f t="shared" si="1"/>
        <v/>
      </c>
    </row>
    <row r="8" spans="1:28" x14ac:dyDescent="0.2">
      <c r="A8" s="65" t="s">
        <v>85</v>
      </c>
      <c r="B8" s="64"/>
      <c r="C8" s="50">
        <v>1122191.22</v>
      </c>
      <c r="D8" s="123" t="s">
        <v>278</v>
      </c>
      <c r="E8" s="73"/>
      <c r="F8" s="74"/>
      <c r="G8" s="74"/>
      <c r="H8" s="95"/>
      <c r="I8" s="62" t="s">
        <v>25</v>
      </c>
      <c r="J8" s="62" t="s">
        <v>26</v>
      </c>
      <c r="K8" s="62" t="s">
        <v>27</v>
      </c>
      <c r="L8" s="62" t="s">
        <v>28</v>
      </c>
      <c r="M8" s="62" t="s">
        <v>29</v>
      </c>
      <c r="N8" s="91" t="s">
        <v>34</v>
      </c>
      <c r="O8" s="79" t="s">
        <v>30</v>
      </c>
      <c r="P8" s="91" t="s">
        <v>35</v>
      </c>
      <c r="Q8" s="62" t="s">
        <v>31</v>
      </c>
      <c r="R8" s="62" t="s">
        <v>32</v>
      </c>
      <c r="S8" s="77" t="s">
        <v>36</v>
      </c>
      <c r="T8" s="77" t="s">
        <v>37</v>
      </c>
      <c r="U8" s="50"/>
      <c r="W8" s="32" t="str">
        <f t="shared" ref="W8:W28" si="3">IF(AND(A8="celkem ks:",B8&gt;0,C8="vzorek ks:"),B8,"")</f>
        <v/>
      </c>
      <c r="X8" s="32" t="str">
        <f t="shared" ref="X8:X28" si="4">IF(AND(A8="celkem ks:",B8&gt;0,C8="vzorek ks:",U8&gt;0),U8,"")</f>
        <v/>
      </c>
      <c r="Y8" s="41">
        <f t="shared" ref="Y8:Y28" si="5">IF(OR(C8="",C8&lt;=0,A8="Suma:",A8="celkem ks:"),"",C8)</f>
        <v>1122191.22</v>
      </c>
      <c r="Z8" s="35" t="str">
        <f t="shared" ref="Z8:Z28" si="6">IF(OR(U8="",U8&lt;=0,A8="Suma:",A8="celkem ks:"),"",U8)</f>
        <v/>
      </c>
    </row>
    <row r="9" spans="1:28" x14ac:dyDescent="0.2">
      <c r="A9" s="65" t="s">
        <v>86</v>
      </c>
      <c r="B9" s="64"/>
      <c r="C9" s="50">
        <v>291541.37999999977</v>
      </c>
      <c r="D9" s="107" t="s">
        <v>276</v>
      </c>
      <c r="E9" s="73"/>
      <c r="F9" s="74"/>
      <c r="G9" s="74"/>
      <c r="H9" s="95"/>
      <c r="I9" s="62" t="s">
        <v>25</v>
      </c>
      <c r="J9" s="62" t="s">
        <v>26</v>
      </c>
      <c r="K9" s="62" t="s">
        <v>27</v>
      </c>
      <c r="L9" s="62" t="s">
        <v>28</v>
      </c>
      <c r="M9" s="62" t="s">
        <v>29</v>
      </c>
      <c r="N9" s="91" t="s">
        <v>34</v>
      </c>
      <c r="O9" s="79" t="s">
        <v>30</v>
      </c>
      <c r="P9" s="91" t="s">
        <v>35</v>
      </c>
      <c r="Q9" s="62" t="s">
        <v>31</v>
      </c>
      <c r="R9" s="62" t="s">
        <v>32</v>
      </c>
      <c r="S9" s="77" t="s">
        <v>36</v>
      </c>
      <c r="T9" s="77" t="s">
        <v>37</v>
      </c>
      <c r="U9" s="50"/>
      <c r="W9" s="32" t="str">
        <f t="shared" si="3"/>
        <v/>
      </c>
      <c r="X9" s="32" t="str">
        <f t="shared" si="4"/>
        <v/>
      </c>
      <c r="Y9" s="41">
        <f t="shared" si="5"/>
        <v>291541.37999999977</v>
      </c>
      <c r="Z9" s="35" t="str">
        <f t="shared" si="6"/>
        <v/>
      </c>
    </row>
    <row r="10" spans="1:28" x14ac:dyDescent="0.2">
      <c r="A10" s="65" t="s">
        <v>87</v>
      </c>
      <c r="B10" s="64"/>
      <c r="C10" s="50">
        <v>11516.78</v>
      </c>
      <c r="D10" s="107" t="s">
        <v>276</v>
      </c>
      <c r="E10" s="73"/>
      <c r="F10" s="74"/>
      <c r="G10" s="74"/>
      <c r="H10" s="95"/>
      <c r="I10" s="62" t="s">
        <v>25</v>
      </c>
      <c r="J10" s="62" t="s">
        <v>26</v>
      </c>
      <c r="K10" s="62" t="s">
        <v>27</v>
      </c>
      <c r="L10" s="62" t="s">
        <v>28</v>
      </c>
      <c r="M10" s="62" t="s">
        <v>29</v>
      </c>
      <c r="N10" s="91" t="s">
        <v>34</v>
      </c>
      <c r="O10" s="79" t="s">
        <v>30</v>
      </c>
      <c r="P10" s="91" t="s">
        <v>35</v>
      </c>
      <c r="Q10" s="62" t="s">
        <v>31</v>
      </c>
      <c r="R10" s="62" t="s">
        <v>32</v>
      </c>
      <c r="S10" s="77" t="s">
        <v>36</v>
      </c>
      <c r="T10" s="77" t="s">
        <v>37</v>
      </c>
      <c r="U10" s="50"/>
      <c r="W10" s="32" t="str">
        <f t="shared" si="3"/>
        <v/>
      </c>
      <c r="X10" s="32" t="str">
        <f t="shared" si="4"/>
        <v/>
      </c>
      <c r="Y10" s="41">
        <f t="shared" si="5"/>
        <v>11516.78</v>
      </c>
      <c r="Z10" s="35" t="str">
        <f t="shared" si="6"/>
        <v/>
      </c>
    </row>
    <row r="11" spans="1:28" x14ac:dyDescent="0.2">
      <c r="A11" s="65" t="s">
        <v>88</v>
      </c>
      <c r="B11" s="64"/>
      <c r="C11" s="50">
        <v>14837176.949999999</v>
      </c>
      <c r="D11" s="104" t="s">
        <v>275</v>
      </c>
      <c r="E11" s="73"/>
      <c r="F11" s="74"/>
      <c r="G11" s="74"/>
      <c r="H11" s="95"/>
      <c r="I11" s="62" t="s">
        <v>25</v>
      </c>
      <c r="J11" s="62" t="s">
        <v>26</v>
      </c>
      <c r="K11" s="62" t="s">
        <v>27</v>
      </c>
      <c r="L11" s="62" t="s">
        <v>28</v>
      </c>
      <c r="M11" s="62" t="s">
        <v>29</v>
      </c>
      <c r="N11" s="91" t="s">
        <v>34</v>
      </c>
      <c r="O11" s="79" t="s">
        <v>30</v>
      </c>
      <c r="P11" s="91" t="s">
        <v>35</v>
      </c>
      <c r="Q11" s="62" t="s">
        <v>31</v>
      </c>
      <c r="R11" s="62" t="s">
        <v>32</v>
      </c>
      <c r="S11" s="77" t="s">
        <v>36</v>
      </c>
      <c r="T11" s="77" t="s">
        <v>37</v>
      </c>
      <c r="U11" s="50"/>
      <c r="W11" s="32" t="str">
        <f t="shared" si="3"/>
        <v/>
      </c>
      <c r="X11" s="32" t="str">
        <f t="shared" si="4"/>
        <v/>
      </c>
      <c r="Y11" s="41">
        <f t="shared" si="5"/>
        <v>14837176.949999999</v>
      </c>
      <c r="Z11" s="35" t="str">
        <f t="shared" si="6"/>
        <v/>
      </c>
    </row>
    <row r="12" spans="1:28" x14ac:dyDescent="0.2">
      <c r="A12" s="65" t="s">
        <v>89</v>
      </c>
      <c r="B12" s="64"/>
      <c r="C12" s="50">
        <v>12482104.689999999</v>
      </c>
      <c r="D12" s="104" t="s">
        <v>275</v>
      </c>
      <c r="E12" s="73"/>
      <c r="F12" s="74"/>
      <c r="G12" s="74"/>
      <c r="H12" s="95"/>
      <c r="I12" s="62" t="s">
        <v>25</v>
      </c>
      <c r="J12" s="62" t="s">
        <v>26</v>
      </c>
      <c r="K12" s="62" t="s">
        <v>27</v>
      </c>
      <c r="L12" s="62" t="s">
        <v>28</v>
      </c>
      <c r="M12" s="62" t="s">
        <v>29</v>
      </c>
      <c r="N12" s="91" t="s">
        <v>34</v>
      </c>
      <c r="O12" s="79" t="s">
        <v>30</v>
      </c>
      <c r="P12" s="91" t="s">
        <v>35</v>
      </c>
      <c r="Q12" s="62" t="s">
        <v>31</v>
      </c>
      <c r="R12" s="62" t="s">
        <v>32</v>
      </c>
      <c r="S12" s="77" t="s">
        <v>36</v>
      </c>
      <c r="T12" s="77" t="s">
        <v>37</v>
      </c>
      <c r="U12" s="50"/>
      <c r="W12" s="32" t="str">
        <f t="shared" si="3"/>
        <v/>
      </c>
      <c r="X12" s="32" t="str">
        <f t="shared" si="4"/>
        <v/>
      </c>
      <c r="Y12" s="41">
        <f t="shared" si="5"/>
        <v>12482104.689999999</v>
      </c>
      <c r="Z12" s="35" t="str">
        <f t="shared" si="6"/>
        <v/>
      </c>
    </row>
    <row r="13" spans="1:28" x14ac:dyDescent="0.2">
      <c r="A13" s="65" t="s">
        <v>90</v>
      </c>
      <c r="B13" s="64"/>
      <c r="C13" s="50">
        <v>1721808.75</v>
      </c>
      <c r="D13" s="104" t="s">
        <v>275</v>
      </c>
      <c r="E13" s="73"/>
      <c r="F13" s="74"/>
      <c r="G13" s="74"/>
      <c r="H13" s="95"/>
      <c r="I13" s="62" t="s">
        <v>25</v>
      </c>
      <c r="J13" s="62" t="s">
        <v>26</v>
      </c>
      <c r="K13" s="62" t="s">
        <v>27</v>
      </c>
      <c r="L13" s="62" t="s">
        <v>28</v>
      </c>
      <c r="M13" s="62" t="s">
        <v>29</v>
      </c>
      <c r="N13" s="91" t="s">
        <v>34</v>
      </c>
      <c r="O13" s="79" t="s">
        <v>30</v>
      </c>
      <c r="P13" s="91" t="s">
        <v>35</v>
      </c>
      <c r="Q13" s="62" t="s">
        <v>31</v>
      </c>
      <c r="R13" s="62" t="s">
        <v>32</v>
      </c>
      <c r="S13" s="77" t="s">
        <v>36</v>
      </c>
      <c r="T13" s="77" t="s">
        <v>37</v>
      </c>
      <c r="U13" s="50"/>
      <c r="W13" s="32" t="str">
        <f t="shared" si="3"/>
        <v/>
      </c>
      <c r="X13" s="32" t="str">
        <f t="shared" si="4"/>
        <v/>
      </c>
      <c r="Y13" s="41">
        <f t="shared" si="5"/>
        <v>1721808.75</v>
      </c>
      <c r="Z13" s="35" t="str">
        <f t="shared" si="6"/>
        <v/>
      </c>
    </row>
    <row r="14" spans="1:28" x14ac:dyDescent="0.2">
      <c r="A14" s="65" t="s">
        <v>91</v>
      </c>
      <c r="B14" s="64"/>
      <c r="C14" s="50">
        <v>30583109.91</v>
      </c>
      <c r="D14" s="104" t="s">
        <v>275</v>
      </c>
      <c r="E14" s="73"/>
      <c r="F14" s="74"/>
      <c r="G14" s="74"/>
      <c r="H14" s="95"/>
      <c r="I14" s="62" t="s">
        <v>25</v>
      </c>
      <c r="J14" s="62" t="s">
        <v>26</v>
      </c>
      <c r="K14" s="62" t="s">
        <v>27</v>
      </c>
      <c r="L14" s="62" t="s">
        <v>28</v>
      </c>
      <c r="M14" s="62" t="s">
        <v>29</v>
      </c>
      <c r="N14" s="91" t="s">
        <v>34</v>
      </c>
      <c r="O14" s="79" t="s">
        <v>30</v>
      </c>
      <c r="P14" s="91" t="s">
        <v>35</v>
      </c>
      <c r="Q14" s="62" t="s">
        <v>31</v>
      </c>
      <c r="R14" s="62" t="s">
        <v>32</v>
      </c>
      <c r="S14" s="77" t="s">
        <v>36</v>
      </c>
      <c r="T14" s="77" t="s">
        <v>37</v>
      </c>
      <c r="U14" s="50"/>
      <c r="W14" s="32" t="str">
        <f t="shared" si="3"/>
        <v/>
      </c>
      <c r="X14" s="32" t="str">
        <f t="shared" si="4"/>
        <v/>
      </c>
      <c r="Y14" s="41">
        <f t="shared" si="5"/>
        <v>30583109.91</v>
      </c>
      <c r="Z14" s="35" t="str">
        <f t="shared" si="6"/>
        <v/>
      </c>
    </row>
    <row r="15" spans="1:28" x14ac:dyDescent="0.2">
      <c r="A15" s="65" t="s">
        <v>92</v>
      </c>
      <c r="B15" s="64"/>
      <c r="C15" s="50">
        <v>2330480</v>
      </c>
      <c r="D15" s="104" t="s">
        <v>275</v>
      </c>
      <c r="E15" s="73"/>
      <c r="F15" s="74"/>
      <c r="G15" s="74"/>
      <c r="H15" s="95"/>
      <c r="I15" s="62" t="s">
        <v>25</v>
      </c>
      <c r="J15" s="62" t="s">
        <v>26</v>
      </c>
      <c r="K15" s="62" t="s">
        <v>27</v>
      </c>
      <c r="L15" s="62" t="s">
        <v>28</v>
      </c>
      <c r="M15" s="62" t="s">
        <v>29</v>
      </c>
      <c r="N15" s="91" t="s">
        <v>34</v>
      </c>
      <c r="O15" s="79" t="s">
        <v>30</v>
      </c>
      <c r="P15" s="91" t="s">
        <v>35</v>
      </c>
      <c r="Q15" s="62" t="s">
        <v>31</v>
      </c>
      <c r="R15" s="62" t="s">
        <v>32</v>
      </c>
      <c r="S15" s="77" t="s">
        <v>36</v>
      </c>
      <c r="T15" s="77" t="s">
        <v>37</v>
      </c>
      <c r="U15" s="50"/>
      <c r="W15" s="32" t="str">
        <f t="shared" si="3"/>
        <v/>
      </c>
      <c r="X15" s="32" t="str">
        <f t="shared" si="4"/>
        <v/>
      </c>
      <c r="Y15" s="41">
        <f t="shared" si="5"/>
        <v>2330480</v>
      </c>
      <c r="Z15" s="35" t="str">
        <f t="shared" si="6"/>
        <v/>
      </c>
    </row>
    <row r="16" spans="1:28" x14ac:dyDescent="0.2">
      <c r="A16" s="65" t="s">
        <v>93</v>
      </c>
      <c r="B16" s="64"/>
      <c r="C16" s="50">
        <v>5627684.7000000002</v>
      </c>
      <c r="D16" s="123" t="s">
        <v>278</v>
      </c>
      <c r="E16" s="73"/>
      <c r="F16" s="74"/>
      <c r="G16" s="74"/>
      <c r="H16" s="95"/>
      <c r="I16" s="62" t="s">
        <v>25</v>
      </c>
      <c r="J16" s="62" t="s">
        <v>26</v>
      </c>
      <c r="K16" s="62" t="s">
        <v>27</v>
      </c>
      <c r="L16" s="62" t="s">
        <v>28</v>
      </c>
      <c r="M16" s="62" t="s">
        <v>29</v>
      </c>
      <c r="N16" s="91" t="s">
        <v>34</v>
      </c>
      <c r="O16" s="79" t="s">
        <v>30</v>
      </c>
      <c r="P16" s="91" t="s">
        <v>35</v>
      </c>
      <c r="Q16" s="62" t="s">
        <v>31</v>
      </c>
      <c r="R16" s="62" t="s">
        <v>32</v>
      </c>
      <c r="S16" s="77" t="s">
        <v>36</v>
      </c>
      <c r="T16" s="77" t="s">
        <v>37</v>
      </c>
      <c r="U16" s="50"/>
      <c r="W16" s="32" t="str">
        <f t="shared" si="3"/>
        <v/>
      </c>
      <c r="X16" s="32" t="str">
        <f t="shared" si="4"/>
        <v/>
      </c>
      <c r="Y16" s="41">
        <f t="shared" si="5"/>
        <v>5627684.7000000002</v>
      </c>
      <c r="Z16" s="35" t="str">
        <f t="shared" si="6"/>
        <v/>
      </c>
    </row>
    <row r="17" spans="1:27" x14ac:dyDescent="0.2">
      <c r="A17" s="65" t="s">
        <v>94</v>
      </c>
      <c r="B17" s="64"/>
      <c r="C17" s="50">
        <v>2497349.7999999998</v>
      </c>
      <c r="D17" s="123" t="s">
        <v>278</v>
      </c>
      <c r="E17" s="73"/>
      <c r="F17" s="74"/>
      <c r="G17" s="74"/>
      <c r="H17" s="95"/>
      <c r="I17" s="62" t="s">
        <v>25</v>
      </c>
      <c r="J17" s="62" t="s">
        <v>26</v>
      </c>
      <c r="K17" s="62" t="s">
        <v>27</v>
      </c>
      <c r="L17" s="62" t="s">
        <v>28</v>
      </c>
      <c r="M17" s="62" t="s">
        <v>29</v>
      </c>
      <c r="N17" s="91" t="s">
        <v>34</v>
      </c>
      <c r="O17" s="79" t="s">
        <v>30</v>
      </c>
      <c r="P17" s="91" t="s">
        <v>35</v>
      </c>
      <c r="Q17" s="62" t="s">
        <v>31</v>
      </c>
      <c r="R17" s="62" t="s">
        <v>32</v>
      </c>
      <c r="S17" s="77" t="s">
        <v>36</v>
      </c>
      <c r="T17" s="77" t="s">
        <v>37</v>
      </c>
      <c r="U17" s="50"/>
      <c r="W17" s="32" t="str">
        <f t="shared" si="3"/>
        <v/>
      </c>
      <c r="X17" s="32" t="str">
        <f t="shared" si="4"/>
        <v/>
      </c>
      <c r="Y17" s="41">
        <f t="shared" si="5"/>
        <v>2497349.7999999998</v>
      </c>
      <c r="Z17" s="35" t="str">
        <f t="shared" si="6"/>
        <v/>
      </c>
    </row>
    <row r="18" spans="1:27" x14ac:dyDescent="0.2">
      <c r="A18" s="65" t="s">
        <v>95</v>
      </c>
      <c r="B18" s="64"/>
      <c r="C18" s="50">
        <v>46786722.590000004</v>
      </c>
      <c r="D18" s="122" t="s">
        <v>279</v>
      </c>
      <c r="E18" s="73"/>
      <c r="F18" s="74"/>
      <c r="G18" s="74"/>
      <c r="H18" s="95"/>
      <c r="I18" s="62" t="s">
        <v>25</v>
      </c>
      <c r="J18" s="62" t="s">
        <v>26</v>
      </c>
      <c r="K18" s="62" t="s">
        <v>27</v>
      </c>
      <c r="L18" s="62" t="s">
        <v>28</v>
      </c>
      <c r="M18" s="62" t="s">
        <v>29</v>
      </c>
      <c r="N18" s="91" t="s">
        <v>34</v>
      </c>
      <c r="O18" s="79" t="s">
        <v>30</v>
      </c>
      <c r="P18" s="91" t="s">
        <v>35</v>
      </c>
      <c r="Q18" s="62" t="s">
        <v>31</v>
      </c>
      <c r="R18" s="62" t="s">
        <v>32</v>
      </c>
      <c r="S18" s="77" t="s">
        <v>36</v>
      </c>
      <c r="T18" s="77" t="s">
        <v>37</v>
      </c>
      <c r="U18" s="50"/>
      <c r="W18" s="32" t="str">
        <f t="shared" si="3"/>
        <v/>
      </c>
      <c r="X18" s="32" t="str">
        <f t="shared" si="4"/>
        <v/>
      </c>
      <c r="Y18" s="41">
        <f t="shared" si="5"/>
        <v>46786722.590000004</v>
      </c>
      <c r="Z18" s="35" t="str">
        <f t="shared" si="6"/>
        <v/>
      </c>
    </row>
    <row r="19" spans="1:27" x14ac:dyDescent="0.2">
      <c r="A19" s="65" t="s">
        <v>96</v>
      </c>
      <c r="B19" s="64"/>
      <c r="C19" s="50">
        <v>16419721.460000001</v>
      </c>
      <c r="D19" s="122" t="s">
        <v>279</v>
      </c>
      <c r="E19" s="73"/>
      <c r="F19" s="74"/>
      <c r="G19" s="74"/>
      <c r="H19" s="95"/>
      <c r="I19" s="62" t="s">
        <v>25</v>
      </c>
      <c r="J19" s="62" t="s">
        <v>26</v>
      </c>
      <c r="K19" s="62" t="s">
        <v>27</v>
      </c>
      <c r="L19" s="62" t="s">
        <v>28</v>
      </c>
      <c r="M19" s="62" t="s">
        <v>29</v>
      </c>
      <c r="N19" s="91" t="s">
        <v>34</v>
      </c>
      <c r="O19" s="79" t="s">
        <v>30</v>
      </c>
      <c r="P19" s="91" t="s">
        <v>35</v>
      </c>
      <c r="Q19" s="62" t="s">
        <v>31</v>
      </c>
      <c r="R19" s="62" t="s">
        <v>32</v>
      </c>
      <c r="S19" s="77" t="s">
        <v>36</v>
      </c>
      <c r="T19" s="77" t="s">
        <v>37</v>
      </c>
      <c r="U19" s="50"/>
      <c r="W19" s="32" t="str">
        <f t="shared" si="3"/>
        <v/>
      </c>
      <c r="X19" s="32" t="str">
        <f t="shared" si="4"/>
        <v/>
      </c>
      <c r="Y19" s="41">
        <f t="shared" si="5"/>
        <v>16419721.460000001</v>
      </c>
      <c r="Z19" s="35" t="str">
        <f t="shared" si="6"/>
        <v/>
      </c>
    </row>
    <row r="20" spans="1:27" x14ac:dyDescent="0.2">
      <c r="A20" s="65" t="s">
        <v>97</v>
      </c>
      <c r="B20" s="64"/>
      <c r="C20" s="50">
        <v>4744573.82</v>
      </c>
      <c r="D20" s="122" t="s">
        <v>279</v>
      </c>
      <c r="E20" s="73"/>
      <c r="F20" s="74"/>
      <c r="G20" s="74"/>
      <c r="H20" s="95"/>
      <c r="I20" s="62" t="s">
        <v>25</v>
      </c>
      <c r="J20" s="62" t="s">
        <v>26</v>
      </c>
      <c r="K20" s="62" t="s">
        <v>27</v>
      </c>
      <c r="L20" s="62" t="s">
        <v>28</v>
      </c>
      <c r="M20" s="62" t="s">
        <v>29</v>
      </c>
      <c r="N20" s="91" t="s">
        <v>34</v>
      </c>
      <c r="O20" s="79" t="s">
        <v>30</v>
      </c>
      <c r="P20" s="91" t="s">
        <v>35</v>
      </c>
      <c r="Q20" s="62" t="s">
        <v>31</v>
      </c>
      <c r="R20" s="62" t="s">
        <v>32</v>
      </c>
      <c r="S20" s="77" t="s">
        <v>36</v>
      </c>
      <c r="T20" s="77" t="s">
        <v>37</v>
      </c>
      <c r="U20" s="50"/>
      <c r="W20" s="32" t="str">
        <f t="shared" si="3"/>
        <v/>
      </c>
      <c r="X20" s="32" t="str">
        <f t="shared" si="4"/>
        <v/>
      </c>
      <c r="Y20" s="41">
        <f t="shared" si="5"/>
        <v>4744573.82</v>
      </c>
      <c r="Z20" s="35" t="str">
        <f t="shared" si="6"/>
        <v/>
      </c>
    </row>
    <row r="21" spans="1:27" x14ac:dyDescent="0.2">
      <c r="A21" s="65" t="s">
        <v>98</v>
      </c>
      <c r="B21" s="64"/>
      <c r="C21" s="50">
        <v>29443725.989999998</v>
      </c>
      <c r="D21" s="122" t="s">
        <v>279</v>
      </c>
      <c r="E21" s="73"/>
      <c r="F21" s="74"/>
      <c r="G21" s="74"/>
      <c r="H21" s="95"/>
      <c r="I21" s="62" t="s">
        <v>25</v>
      </c>
      <c r="J21" s="62" t="s">
        <v>26</v>
      </c>
      <c r="K21" s="62" t="s">
        <v>27</v>
      </c>
      <c r="L21" s="62" t="s">
        <v>28</v>
      </c>
      <c r="M21" s="62" t="s">
        <v>29</v>
      </c>
      <c r="N21" s="91" t="s">
        <v>34</v>
      </c>
      <c r="O21" s="79" t="s">
        <v>30</v>
      </c>
      <c r="P21" s="91" t="s">
        <v>35</v>
      </c>
      <c r="Q21" s="62" t="s">
        <v>31</v>
      </c>
      <c r="R21" s="62" t="s">
        <v>32</v>
      </c>
      <c r="S21" s="77" t="s">
        <v>36</v>
      </c>
      <c r="T21" s="77" t="s">
        <v>37</v>
      </c>
      <c r="U21" s="50"/>
      <c r="W21" s="32" t="str">
        <f t="shared" si="3"/>
        <v/>
      </c>
      <c r="X21" s="32" t="str">
        <f t="shared" si="4"/>
        <v/>
      </c>
      <c r="Y21" s="41">
        <f t="shared" si="5"/>
        <v>29443725.989999998</v>
      </c>
      <c r="Z21" s="35" t="str">
        <f t="shared" si="6"/>
        <v/>
      </c>
    </row>
    <row r="22" spans="1:27" x14ac:dyDescent="0.2">
      <c r="A22" s="65" t="s">
        <v>99</v>
      </c>
      <c r="B22" s="64"/>
      <c r="C22" s="50">
        <v>30805344.140000001</v>
      </c>
      <c r="D22" s="122" t="s">
        <v>279</v>
      </c>
      <c r="E22" s="73"/>
      <c r="F22" s="74"/>
      <c r="G22" s="74"/>
      <c r="H22" s="95"/>
      <c r="I22" s="62" t="s">
        <v>25</v>
      </c>
      <c r="J22" s="62" t="s">
        <v>26</v>
      </c>
      <c r="K22" s="62" t="s">
        <v>27</v>
      </c>
      <c r="L22" s="62" t="s">
        <v>28</v>
      </c>
      <c r="M22" s="62" t="s">
        <v>29</v>
      </c>
      <c r="N22" s="91" t="s">
        <v>34</v>
      </c>
      <c r="O22" s="79" t="s">
        <v>30</v>
      </c>
      <c r="P22" s="91" t="s">
        <v>35</v>
      </c>
      <c r="Q22" s="62" t="s">
        <v>31</v>
      </c>
      <c r="R22" s="62" t="s">
        <v>32</v>
      </c>
      <c r="S22" s="77" t="s">
        <v>36</v>
      </c>
      <c r="T22" s="77" t="s">
        <v>37</v>
      </c>
      <c r="U22" s="50"/>
      <c r="W22" s="32" t="str">
        <f t="shared" si="3"/>
        <v/>
      </c>
      <c r="X22" s="32" t="str">
        <f t="shared" si="4"/>
        <v/>
      </c>
      <c r="Y22" s="41">
        <f t="shared" si="5"/>
        <v>30805344.140000001</v>
      </c>
      <c r="Z22" s="35" t="str">
        <f t="shared" si="6"/>
        <v/>
      </c>
    </row>
    <row r="23" spans="1:27" x14ac:dyDescent="0.2">
      <c r="A23" s="65" t="s">
        <v>100</v>
      </c>
      <c r="B23" s="64"/>
      <c r="C23" s="50">
        <v>1315642</v>
      </c>
      <c r="D23" s="111" t="s">
        <v>277</v>
      </c>
      <c r="E23" s="73"/>
      <c r="F23" s="74"/>
      <c r="G23" s="74"/>
      <c r="H23" s="95"/>
      <c r="I23" s="62" t="s">
        <v>25</v>
      </c>
      <c r="J23" s="62" t="s">
        <v>26</v>
      </c>
      <c r="K23" s="62" t="s">
        <v>27</v>
      </c>
      <c r="L23" s="62" t="s">
        <v>28</v>
      </c>
      <c r="M23" s="62" t="s">
        <v>29</v>
      </c>
      <c r="N23" s="91" t="s">
        <v>34</v>
      </c>
      <c r="O23" s="79" t="s">
        <v>30</v>
      </c>
      <c r="P23" s="91" t="s">
        <v>35</v>
      </c>
      <c r="Q23" s="62" t="s">
        <v>31</v>
      </c>
      <c r="R23" s="62" t="s">
        <v>32</v>
      </c>
      <c r="S23" s="77" t="s">
        <v>36</v>
      </c>
      <c r="T23" s="77" t="s">
        <v>37</v>
      </c>
      <c r="U23" s="50"/>
      <c r="W23" s="32" t="str">
        <f t="shared" si="3"/>
        <v/>
      </c>
      <c r="X23" s="32" t="str">
        <f t="shared" si="4"/>
        <v/>
      </c>
      <c r="Y23" s="41">
        <f t="shared" si="5"/>
        <v>1315642</v>
      </c>
      <c r="Z23" s="35" t="str">
        <f t="shared" si="6"/>
        <v/>
      </c>
    </row>
    <row r="24" spans="1:27" x14ac:dyDescent="0.2">
      <c r="A24" s="65" t="s">
        <v>101</v>
      </c>
      <c r="B24" s="64"/>
      <c r="C24" s="50">
        <v>10390631.24</v>
      </c>
      <c r="D24" s="122" t="s">
        <v>279</v>
      </c>
      <c r="E24" s="73"/>
      <c r="F24" s="74"/>
      <c r="G24" s="74"/>
      <c r="H24" s="95"/>
      <c r="I24" s="62" t="s">
        <v>25</v>
      </c>
      <c r="J24" s="62" t="s">
        <v>26</v>
      </c>
      <c r="K24" s="62" t="s">
        <v>27</v>
      </c>
      <c r="L24" s="62" t="s">
        <v>28</v>
      </c>
      <c r="M24" s="62" t="s">
        <v>29</v>
      </c>
      <c r="N24" s="91" t="s">
        <v>34</v>
      </c>
      <c r="O24" s="79" t="s">
        <v>30</v>
      </c>
      <c r="P24" s="91" t="s">
        <v>35</v>
      </c>
      <c r="Q24" s="62" t="s">
        <v>31</v>
      </c>
      <c r="R24" s="62" t="s">
        <v>32</v>
      </c>
      <c r="S24" s="77" t="s">
        <v>36</v>
      </c>
      <c r="T24" s="77" t="s">
        <v>37</v>
      </c>
      <c r="U24" s="50"/>
      <c r="W24" s="32" t="str">
        <f t="shared" si="3"/>
        <v/>
      </c>
      <c r="X24" s="32" t="str">
        <f t="shared" si="4"/>
        <v/>
      </c>
      <c r="Y24" s="41">
        <f t="shared" si="5"/>
        <v>10390631.24</v>
      </c>
      <c r="Z24" s="35" t="str">
        <f t="shared" si="6"/>
        <v/>
      </c>
    </row>
    <row r="25" spans="1:27" x14ac:dyDescent="0.2">
      <c r="A25" s="65" t="s">
        <v>102</v>
      </c>
      <c r="B25" s="64"/>
      <c r="C25" s="50">
        <v>2841594.92</v>
      </c>
      <c r="D25" s="122" t="s">
        <v>279</v>
      </c>
      <c r="E25" s="73"/>
      <c r="F25" s="74"/>
      <c r="G25" s="74"/>
      <c r="H25" s="95"/>
      <c r="I25" s="62" t="s">
        <v>25</v>
      </c>
      <c r="J25" s="62" t="s">
        <v>26</v>
      </c>
      <c r="K25" s="62" t="s">
        <v>27</v>
      </c>
      <c r="L25" s="62" t="s">
        <v>28</v>
      </c>
      <c r="M25" s="62" t="s">
        <v>29</v>
      </c>
      <c r="N25" s="91" t="s">
        <v>34</v>
      </c>
      <c r="O25" s="79" t="s">
        <v>30</v>
      </c>
      <c r="P25" s="91" t="s">
        <v>35</v>
      </c>
      <c r="Q25" s="62" t="s">
        <v>31</v>
      </c>
      <c r="R25" s="62" t="s">
        <v>32</v>
      </c>
      <c r="S25" s="77" t="s">
        <v>36</v>
      </c>
      <c r="T25" s="77" t="s">
        <v>37</v>
      </c>
      <c r="U25" s="50"/>
      <c r="W25" s="32" t="str">
        <f t="shared" si="3"/>
        <v/>
      </c>
      <c r="X25" s="32" t="str">
        <f t="shared" si="4"/>
        <v/>
      </c>
      <c r="Y25" s="41">
        <f t="shared" si="5"/>
        <v>2841594.92</v>
      </c>
      <c r="Z25" s="35" t="str">
        <f t="shared" si="6"/>
        <v/>
      </c>
    </row>
    <row r="26" spans="1:27" x14ac:dyDescent="0.2">
      <c r="A26" s="65" t="s">
        <v>103</v>
      </c>
      <c r="B26" s="64"/>
      <c r="C26" s="50">
        <v>2045844.9</v>
      </c>
      <c r="D26" s="124" t="s">
        <v>280</v>
      </c>
      <c r="E26" s="73"/>
      <c r="F26" s="74"/>
      <c r="G26" s="74"/>
      <c r="H26" s="95"/>
      <c r="I26" s="62" t="s">
        <v>25</v>
      </c>
      <c r="J26" s="62" t="s">
        <v>26</v>
      </c>
      <c r="K26" s="62" t="s">
        <v>27</v>
      </c>
      <c r="L26" s="62" t="s">
        <v>28</v>
      </c>
      <c r="M26" s="62" t="s">
        <v>29</v>
      </c>
      <c r="N26" s="91" t="s">
        <v>34</v>
      </c>
      <c r="O26" s="79" t="s">
        <v>30</v>
      </c>
      <c r="P26" s="91" t="s">
        <v>35</v>
      </c>
      <c r="Q26" s="62" t="s">
        <v>31</v>
      </c>
      <c r="R26" s="62" t="s">
        <v>32</v>
      </c>
      <c r="S26" s="77" t="s">
        <v>36</v>
      </c>
      <c r="T26" s="77" t="s">
        <v>37</v>
      </c>
      <c r="U26" s="50"/>
      <c r="W26" s="32" t="str">
        <f t="shared" si="3"/>
        <v/>
      </c>
      <c r="X26" s="32" t="str">
        <f t="shared" si="4"/>
        <v/>
      </c>
      <c r="Y26" s="41">
        <f t="shared" si="5"/>
        <v>2045844.9</v>
      </c>
      <c r="Z26" s="35" t="str">
        <f t="shared" si="6"/>
        <v/>
      </c>
    </row>
    <row r="27" spans="1:27" x14ac:dyDescent="0.2">
      <c r="A27" s="65" t="s">
        <v>104</v>
      </c>
      <c r="B27" s="64"/>
      <c r="C27" s="50">
        <v>2151687.27</v>
      </c>
      <c r="D27" s="124" t="s">
        <v>280</v>
      </c>
      <c r="E27" s="73"/>
      <c r="F27" s="74"/>
      <c r="G27" s="74"/>
      <c r="H27" s="95"/>
      <c r="I27" s="62" t="s">
        <v>25</v>
      </c>
      <c r="J27" s="62" t="s">
        <v>26</v>
      </c>
      <c r="K27" s="62" t="s">
        <v>27</v>
      </c>
      <c r="L27" s="62" t="s">
        <v>28</v>
      </c>
      <c r="M27" s="62" t="s">
        <v>29</v>
      </c>
      <c r="N27" s="91" t="s">
        <v>34</v>
      </c>
      <c r="O27" s="79" t="s">
        <v>30</v>
      </c>
      <c r="P27" s="91" t="s">
        <v>35</v>
      </c>
      <c r="Q27" s="62" t="s">
        <v>31</v>
      </c>
      <c r="R27" s="62" t="s">
        <v>32</v>
      </c>
      <c r="S27" s="77" t="s">
        <v>36</v>
      </c>
      <c r="T27" s="77" t="s">
        <v>37</v>
      </c>
      <c r="U27" s="50"/>
      <c r="W27" s="32" t="str">
        <f t="shared" si="3"/>
        <v/>
      </c>
      <c r="X27" s="32" t="str">
        <f t="shared" si="4"/>
        <v/>
      </c>
      <c r="Y27" s="41">
        <f t="shared" si="5"/>
        <v>2151687.27</v>
      </c>
      <c r="Z27" s="35" t="str">
        <f t="shared" si="6"/>
        <v/>
      </c>
    </row>
    <row r="28" spans="1:27" x14ac:dyDescent="0.2">
      <c r="A28" s="69" t="s">
        <v>105</v>
      </c>
      <c r="B28" s="70"/>
      <c r="C28" s="21">
        <v>2154179.2200000002</v>
      </c>
      <c r="D28" s="125" t="s">
        <v>280</v>
      </c>
      <c r="E28" s="75"/>
      <c r="F28" s="76"/>
      <c r="G28" s="76"/>
      <c r="H28" s="96"/>
      <c r="I28" s="71" t="s">
        <v>25</v>
      </c>
      <c r="J28" s="71" t="s">
        <v>26</v>
      </c>
      <c r="K28" s="71" t="s">
        <v>27</v>
      </c>
      <c r="L28" s="71" t="s">
        <v>28</v>
      </c>
      <c r="M28" s="71" t="s">
        <v>29</v>
      </c>
      <c r="N28" s="92" t="s">
        <v>34</v>
      </c>
      <c r="O28" s="80" t="s">
        <v>30</v>
      </c>
      <c r="P28" s="92" t="s">
        <v>35</v>
      </c>
      <c r="Q28" s="71" t="s">
        <v>31</v>
      </c>
      <c r="R28" s="71" t="s">
        <v>32</v>
      </c>
      <c r="S28" s="78" t="s">
        <v>36</v>
      </c>
      <c r="T28" s="78" t="s">
        <v>37</v>
      </c>
      <c r="U28" s="21"/>
      <c r="V28" s="22"/>
      <c r="W28" s="32" t="str">
        <f t="shared" si="3"/>
        <v/>
      </c>
      <c r="X28" s="32" t="str">
        <f t="shared" si="4"/>
        <v/>
      </c>
      <c r="Y28" s="41">
        <f t="shared" si="5"/>
        <v>2154179.2200000002</v>
      </c>
      <c r="Z28" s="35" t="str">
        <f t="shared" si="6"/>
        <v/>
      </c>
    </row>
    <row r="29" spans="1:27" x14ac:dyDescent="0.2">
      <c r="A29" s="4" t="s">
        <v>5</v>
      </c>
      <c r="C29" s="17">
        <f>SUM(C7:C28)</f>
        <v>220613253.00999999</v>
      </c>
      <c r="U29" s="17">
        <f>SUM(U7:U28)</f>
        <v>0</v>
      </c>
      <c r="W29" s="33" t="str">
        <f t="shared" ref="W29" si="7">IF(AND(A29="celkem ks:",B29&gt;0,C29="vzorek ks:"),B29,"")</f>
        <v/>
      </c>
      <c r="X29" s="33" t="str">
        <f t="shared" si="2"/>
        <v/>
      </c>
      <c r="Y29" s="35" t="str">
        <f t="shared" si="0"/>
        <v/>
      </c>
      <c r="Z29" s="35" t="str">
        <f t="shared" si="1"/>
        <v/>
      </c>
    </row>
    <row r="31" spans="1:27" ht="18" customHeight="1" x14ac:dyDescent="0.2">
      <c r="A31" s="45" t="s">
        <v>4</v>
      </c>
      <c r="B31" s="94">
        <v>543</v>
      </c>
      <c r="C31" s="47" t="s">
        <v>3</v>
      </c>
      <c r="D31" s="94">
        <v>8</v>
      </c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48"/>
      <c r="V31" s="52" t="s">
        <v>106</v>
      </c>
      <c r="W31" s="31">
        <f>IF(AND(A31="celkem ks:",B31&gt;0,C31="vzorek ks:"),B31,"")</f>
        <v>543</v>
      </c>
      <c r="X31" s="31">
        <f>D31</f>
        <v>8</v>
      </c>
      <c r="Y31" s="40" t="str">
        <f t="shared" ref="Y31:Y40" si="8">IF(OR(C31="",C31&lt;=0,A31="Suma:",A31="celkem ks:"),"",C31)</f>
        <v/>
      </c>
      <c r="Z31" s="40" t="str">
        <f t="shared" ref="Z31:Z40" si="9">IF(OR(U31="",U31&lt;=0,A31="Suma:",A31="celkem ks:"),"",U31)</f>
        <v/>
      </c>
      <c r="AA31" s="5"/>
    </row>
    <row r="32" spans="1:27" x14ac:dyDescent="0.2">
      <c r="A32" s="65" t="s">
        <v>107</v>
      </c>
      <c r="B32" s="64"/>
      <c r="C32" s="50">
        <v>94.57</v>
      </c>
      <c r="D32" s="103" t="s">
        <v>276</v>
      </c>
      <c r="E32" s="93"/>
      <c r="F32" s="74"/>
      <c r="G32" s="74"/>
      <c r="H32" s="95"/>
      <c r="I32" s="62" t="s">
        <v>25</v>
      </c>
      <c r="J32" s="62" t="s">
        <v>26</v>
      </c>
      <c r="K32" s="62" t="s">
        <v>27</v>
      </c>
      <c r="L32" s="62" t="s">
        <v>28</v>
      </c>
      <c r="M32" s="62" t="s">
        <v>29</v>
      </c>
      <c r="N32" s="77" t="s">
        <v>34</v>
      </c>
      <c r="O32" s="79" t="s">
        <v>30</v>
      </c>
      <c r="P32" s="77" t="s">
        <v>35</v>
      </c>
      <c r="Q32" s="62" t="s">
        <v>31</v>
      </c>
      <c r="R32" s="62" t="s">
        <v>32</v>
      </c>
      <c r="S32" s="77" t="s">
        <v>36</v>
      </c>
      <c r="T32" s="77" t="s">
        <v>37</v>
      </c>
      <c r="U32" s="50"/>
      <c r="W32" s="32" t="str">
        <f>IF(AND(A32="celkem ks:",B32&gt;0,C32="vzorek ks:"),B32,"")</f>
        <v/>
      </c>
      <c r="X32" s="32" t="str">
        <f t="shared" ref="X32:X40" si="10">IF(AND(A32="celkem ks:",B32&gt;0,C32="vzorek ks:",U32&gt;0),U32,"")</f>
        <v/>
      </c>
      <c r="Y32" s="41">
        <f t="shared" si="8"/>
        <v>94.57</v>
      </c>
      <c r="Z32" s="35" t="str">
        <f t="shared" si="9"/>
        <v/>
      </c>
    </row>
    <row r="33" spans="1:27" x14ac:dyDescent="0.2">
      <c r="A33" s="65" t="s">
        <v>108</v>
      </c>
      <c r="B33" s="64"/>
      <c r="C33" s="50">
        <v>6162218.7599999998</v>
      </c>
      <c r="D33" s="107" t="s">
        <v>276</v>
      </c>
      <c r="E33" s="73"/>
      <c r="F33" s="74"/>
      <c r="G33" s="74"/>
      <c r="H33" s="95"/>
      <c r="I33" s="62" t="s">
        <v>25</v>
      </c>
      <c r="J33" s="62" t="s">
        <v>26</v>
      </c>
      <c r="K33" s="62" t="s">
        <v>27</v>
      </c>
      <c r="L33" s="62" t="s">
        <v>28</v>
      </c>
      <c r="M33" s="62" t="s">
        <v>29</v>
      </c>
      <c r="N33" s="77" t="s">
        <v>34</v>
      </c>
      <c r="O33" s="79" t="s">
        <v>30</v>
      </c>
      <c r="P33" s="77" t="s">
        <v>35</v>
      </c>
      <c r="Q33" s="62" t="s">
        <v>31</v>
      </c>
      <c r="R33" s="62" t="s">
        <v>32</v>
      </c>
      <c r="S33" s="77" t="s">
        <v>36</v>
      </c>
      <c r="T33" s="77" t="s">
        <v>37</v>
      </c>
      <c r="U33" s="50"/>
      <c r="W33" s="32" t="str">
        <f t="shared" ref="W33:W37" si="11">IF(AND(A33="celkem ks:",B33&gt;0,C33="vzorek ks:"),B33,"")</f>
        <v/>
      </c>
      <c r="X33" s="32" t="str">
        <f t="shared" ref="X33:X37" si="12">IF(AND(A33="celkem ks:",B33&gt;0,C33="vzorek ks:",U33&gt;0),U33,"")</f>
        <v/>
      </c>
      <c r="Y33" s="41">
        <f t="shared" ref="Y33:Y37" si="13">IF(OR(C33="",C33&lt;=0,A33="Suma:",A33="celkem ks:"),"",C33)</f>
        <v>6162218.7599999998</v>
      </c>
      <c r="Z33" s="35" t="str">
        <f t="shared" ref="Z33:Z37" si="14">IF(OR(U33="",U33&lt;=0,A33="Suma:",A33="celkem ks:"),"",U33)</f>
        <v/>
      </c>
    </row>
    <row r="34" spans="1:27" x14ac:dyDescent="0.2">
      <c r="A34" s="65" t="s">
        <v>109</v>
      </c>
      <c r="B34" s="64"/>
      <c r="C34" s="50">
        <v>6458171</v>
      </c>
      <c r="D34" s="107" t="s">
        <v>276</v>
      </c>
      <c r="E34" s="93"/>
      <c r="F34" s="74"/>
      <c r="G34" s="74"/>
      <c r="H34" s="95"/>
      <c r="I34" s="62" t="s">
        <v>25</v>
      </c>
      <c r="J34" s="62" t="s">
        <v>26</v>
      </c>
      <c r="K34" s="62" t="s">
        <v>27</v>
      </c>
      <c r="L34" s="62" t="s">
        <v>28</v>
      </c>
      <c r="M34" s="62" t="s">
        <v>29</v>
      </c>
      <c r="N34" s="77" t="s">
        <v>34</v>
      </c>
      <c r="O34" s="79" t="s">
        <v>30</v>
      </c>
      <c r="P34" s="77" t="s">
        <v>35</v>
      </c>
      <c r="Q34" s="62" t="s">
        <v>31</v>
      </c>
      <c r="R34" s="62" t="s">
        <v>32</v>
      </c>
      <c r="S34" s="77" t="s">
        <v>36</v>
      </c>
      <c r="T34" s="77" t="s">
        <v>37</v>
      </c>
      <c r="U34" s="50"/>
      <c r="W34" s="32" t="str">
        <f t="shared" si="11"/>
        <v/>
      </c>
      <c r="X34" s="32" t="str">
        <f t="shared" si="12"/>
        <v/>
      </c>
      <c r="Y34" s="41">
        <f t="shared" si="13"/>
        <v>6458171</v>
      </c>
      <c r="Z34" s="35" t="str">
        <f t="shared" si="14"/>
        <v/>
      </c>
    </row>
    <row r="35" spans="1:27" x14ac:dyDescent="0.2">
      <c r="A35" s="65" t="s">
        <v>110</v>
      </c>
      <c r="B35" s="64"/>
      <c r="C35" s="50">
        <v>5040146.2300000004</v>
      </c>
      <c r="D35" s="107" t="s">
        <v>276</v>
      </c>
      <c r="E35" s="93"/>
      <c r="F35" s="74"/>
      <c r="G35" s="74"/>
      <c r="H35" s="95"/>
      <c r="I35" s="62" t="s">
        <v>25</v>
      </c>
      <c r="J35" s="62" t="s">
        <v>26</v>
      </c>
      <c r="K35" s="62" t="s">
        <v>27</v>
      </c>
      <c r="L35" s="62" t="s">
        <v>28</v>
      </c>
      <c r="M35" s="62" t="s">
        <v>29</v>
      </c>
      <c r="N35" s="77" t="s">
        <v>34</v>
      </c>
      <c r="O35" s="79" t="s">
        <v>30</v>
      </c>
      <c r="P35" s="77" t="s">
        <v>35</v>
      </c>
      <c r="Q35" s="62" t="s">
        <v>31</v>
      </c>
      <c r="R35" s="62" t="s">
        <v>32</v>
      </c>
      <c r="S35" s="77" t="s">
        <v>36</v>
      </c>
      <c r="T35" s="77" t="s">
        <v>37</v>
      </c>
      <c r="U35" s="50"/>
      <c r="W35" s="32" t="str">
        <f t="shared" si="11"/>
        <v/>
      </c>
      <c r="X35" s="32" t="str">
        <f t="shared" si="12"/>
        <v/>
      </c>
      <c r="Y35" s="41">
        <f t="shared" si="13"/>
        <v>5040146.2300000004</v>
      </c>
      <c r="Z35" s="35" t="str">
        <f t="shared" si="14"/>
        <v/>
      </c>
    </row>
    <row r="36" spans="1:27" x14ac:dyDescent="0.2">
      <c r="A36" s="65" t="s">
        <v>111</v>
      </c>
      <c r="B36" s="64"/>
      <c r="C36" s="50">
        <v>5775356.2800000003</v>
      </c>
      <c r="D36" s="107" t="s">
        <v>276</v>
      </c>
      <c r="E36" s="93"/>
      <c r="F36" s="74"/>
      <c r="G36" s="74"/>
      <c r="H36" s="95"/>
      <c r="I36" s="62" t="s">
        <v>25</v>
      </c>
      <c r="J36" s="62" t="s">
        <v>26</v>
      </c>
      <c r="K36" s="62" t="s">
        <v>27</v>
      </c>
      <c r="L36" s="62" t="s">
        <v>28</v>
      </c>
      <c r="M36" s="62" t="s">
        <v>29</v>
      </c>
      <c r="N36" s="77" t="s">
        <v>34</v>
      </c>
      <c r="O36" s="79" t="s">
        <v>30</v>
      </c>
      <c r="P36" s="77" t="s">
        <v>35</v>
      </c>
      <c r="Q36" s="62" t="s">
        <v>31</v>
      </c>
      <c r="R36" s="62" t="s">
        <v>32</v>
      </c>
      <c r="S36" s="77" t="s">
        <v>36</v>
      </c>
      <c r="T36" s="77" t="s">
        <v>37</v>
      </c>
      <c r="U36" s="50"/>
      <c r="W36" s="32" t="str">
        <f t="shared" si="11"/>
        <v/>
      </c>
      <c r="X36" s="32" t="str">
        <f t="shared" si="12"/>
        <v/>
      </c>
      <c r="Y36" s="41">
        <f t="shared" si="13"/>
        <v>5775356.2800000003</v>
      </c>
      <c r="Z36" s="35" t="str">
        <f t="shared" si="14"/>
        <v/>
      </c>
    </row>
    <row r="37" spans="1:27" x14ac:dyDescent="0.2">
      <c r="A37" s="65" t="s">
        <v>112</v>
      </c>
      <c r="B37" s="64"/>
      <c r="C37" s="50">
        <v>5965278.5500000007</v>
      </c>
      <c r="D37" s="107" t="s">
        <v>276</v>
      </c>
      <c r="E37" s="93"/>
      <c r="F37" s="74"/>
      <c r="G37" s="74"/>
      <c r="H37" s="95"/>
      <c r="I37" s="62" t="s">
        <v>25</v>
      </c>
      <c r="J37" s="62" t="s">
        <v>26</v>
      </c>
      <c r="K37" s="62" t="s">
        <v>27</v>
      </c>
      <c r="L37" s="62" t="s">
        <v>28</v>
      </c>
      <c r="M37" s="62" t="s">
        <v>29</v>
      </c>
      <c r="N37" s="77" t="s">
        <v>34</v>
      </c>
      <c r="O37" s="79" t="s">
        <v>30</v>
      </c>
      <c r="P37" s="77" t="s">
        <v>35</v>
      </c>
      <c r="Q37" s="62" t="s">
        <v>31</v>
      </c>
      <c r="R37" s="62" t="s">
        <v>32</v>
      </c>
      <c r="S37" s="77" t="s">
        <v>36</v>
      </c>
      <c r="T37" s="77" t="s">
        <v>37</v>
      </c>
      <c r="U37" s="50"/>
      <c r="W37" s="32" t="str">
        <f t="shared" si="11"/>
        <v/>
      </c>
      <c r="X37" s="32" t="str">
        <f t="shared" si="12"/>
        <v/>
      </c>
      <c r="Y37" s="41">
        <f t="shared" si="13"/>
        <v>5965278.5500000007</v>
      </c>
      <c r="Z37" s="35" t="str">
        <f t="shared" si="14"/>
        <v/>
      </c>
    </row>
    <row r="38" spans="1:27" x14ac:dyDescent="0.2">
      <c r="A38" s="65" t="s">
        <v>113</v>
      </c>
      <c r="B38" s="64"/>
      <c r="C38" s="50">
        <v>5027667.8500000006</v>
      </c>
      <c r="D38" s="107" t="s">
        <v>276</v>
      </c>
      <c r="E38" s="73"/>
      <c r="F38" s="74"/>
      <c r="G38" s="74"/>
      <c r="H38" s="95"/>
      <c r="I38" s="62" t="s">
        <v>25</v>
      </c>
      <c r="J38" s="62" t="s">
        <v>26</v>
      </c>
      <c r="K38" s="62" t="s">
        <v>27</v>
      </c>
      <c r="L38" s="62" t="s">
        <v>28</v>
      </c>
      <c r="M38" s="62" t="s">
        <v>29</v>
      </c>
      <c r="N38" s="77" t="s">
        <v>34</v>
      </c>
      <c r="O38" s="79" t="s">
        <v>30</v>
      </c>
      <c r="P38" s="77" t="s">
        <v>35</v>
      </c>
      <c r="Q38" s="62" t="s">
        <v>31</v>
      </c>
      <c r="R38" s="62" t="s">
        <v>32</v>
      </c>
      <c r="S38" s="77" t="s">
        <v>36</v>
      </c>
      <c r="T38" s="77" t="s">
        <v>37</v>
      </c>
      <c r="U38" s="50"/>
      <c r="W38" s="32" t="str">
        <f t="shared" ref="W38:W40" si="15">IF(AND(A38="celkem ks:",B38&gt;0,C38="vzorek ks:"),B38,"")</f>
        <v/>
      </c>
      <c r="X38" s="32" t="str">
        <f t="shared" si="10"/>
        <v/>
      </c>
      <c r="Y38" s="41">
        <f t="shared" si="8"/>
        <v>5027667.8500000006</v>
      </c>
      <c r="Z38" s="35" t="str">
        <f t="shared" si="9"/>
        <v/>
      </c>
    </row>
    <row r="39" spans="1:27" x14ac:dyDescent="0.2">
      <c r="A39" s="69" t="s">
        <v>114</v>
      </c>
      <c r="B39" s="70"/>
      <c r="C39" s="21">
        <v>7017722.5099999998</v>
      </c>
      <c r="D39" s="126" t="s">
        <v>276</v>
      </c>
      <c r="E39" s="75"/>
      <c r="F39" s="76"/>
      <c r="G39" s="76"/>
      <c r="H39" s="96"/>
      <c r="I39" s="71" t="s">
        <v>25</v>
      </c>
      <c r="J39" s="71" t="s">
        <v>26</v>
      </c>
      <c r="K39" s="71" t="s">
        <v>27</v>
      </c>
      <c r="L39" s="71" t="s">
        <v>28</v>
      </c>
      <c r="M39" s="71" t="s">
        <v>29</v>
      </c>
      <c r="N39" s="78" t="s">
        <v>34</v>
      </c>
      <c r="O39" s="80" t="s">
        <v>30</v>
      </c>
      <c r="P39" s="78" t="s">
        <v>35</v>
      </c>
      <c r="Q39" s="71" t="s">
        <v>31</v>
      </c>
      <c r="R39" s="71" t="s">
        <v>32</v>
      </c>
      <c r="S39" s="78" t="s">
        <v>36</v>
      </c>
      <c r="T39" s="78" t="s">
        <v>37</v>
      </c>
      <c r="U39" s="21"/>
      <c r="V39" s="22"/>
      <c r="W39" s="32" t="str">
        <f t="shared" si="15"/>
        <v/>
      </c>
      <c r="X39" s="32" t="str">
        <f t="shared" si="10"/>
        <v/>
      </c>
      <c r="Y39" s="41">
        <f t="shared" si="8"/>
        <v>7017722.5099999998</v>
      </c>
      <c r="Z39" s="35" t="str">
        <f t="shared" si="9"/>
        <v/>
      </c>
    </row>
    <row r="40" spans="1:27" x14ac:dyDescent="0.2">
      <c r="A40" s="4" t="s">
        <v>5</v>
      </c>
      <c r="C40" s="17">
        <f>SUM(C32:C39)</f>
        <v>41446655.75</v>
      </c>
      <c r="U40" s="17">
        <f>SUM(U32:U39)</f>
        <v>0</v>
      </c>
      <c r="W40" s="33" t="str">
        <f t="shared" si="15"/>
        <v/>
      </c>
      <c r="X40" s="33" t="str">
        <f t="shared" si="10"/>
        <v/>
      </c>
      <c r="Y40" s="35" t="str">
        <f t="shared" si="8"/>
        <v/>
      </c>
      <c r="Z40" s="35" t="str">
        <f t="shared" si="9"/>
        <v/>
      </c>
    </row>
    <row r="42" spans="1:27" ht="35.25" customHeight="1" x14ac:dyDescent="0.2">
      <c r="A42" s="45" t="s">
        <v>4</v>
      </c>
      <c r="B42" s="94">
        <v>968</v>
      </c>
      <c r="C42" s="47" t="s">
        <v>3</v>
      </c>
      <c r="D42" s="94">
        <v>25</v>
      </c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48"/>
      <c r="V42" s="52" t="s">
        <v>44</v>
      </c>
      <c r="W42" s="31">
        <f>IF(AND(A42="celkem ks:",B42&gt;0,C42="vzorek ks:"),B42,"")</f>
        <v>968</v>
      </c>
      <c r="X42" s="31">
        <f>D42</f>
        <v>25</v>
      </c>
      <c r="Y42" s="40" t="str">
        <f t="shared" ref="Y42:Y68" si="16">IF(OR(C42="",C42&lt;=0,A42="Suma:",A42="celkem ks:"),"",C42)</f>
        <v/>
      </c>
      <c r="Z42" s="40" t="str">
        <f t="shared" ref="Z42:Z68" si="17">IF(OR(U42="",U42&lt;=0,A42="Suma:",A42="celkem ks:"),"",U42)</f>
        <v/>
      </c>
      <c r="AA42" s="5"/>
    </row>
    <row r="43" spans="1:27" x14ac:dyDescent="0.2">
      <c r="A43" s="65" t="s">
        <v>115</v>
      </c>
      <c r="B43" s="64"/>
      <c r="C43" s="50">
        <v>55259.15</v>
      </c>
      <c r="D43" s="123" t="s">
        <v>278</v>
      </c>
      <c r="E43" s="73"/>
      <c r="F43" s="74"/>
      <c r="G43" s="74"/>
      <c r="H43" s="95"/>
      <c r="I43" s="62" t="s">
        <v>25</v>
      </c>
      <c r="J43" s="62" t="s">
        <v>26</v>
      </c>
      <c r="K43" s="62" t="s">
        <v>27</v>
      </c>
      <c r="L43" s="62" t="s">
        <v>28</v>
      </c>
      <c r="M43" s="62" t="s">
        <v>29</v>
      </c>
      <c r="N43" s="91" t="s">
        <v>34</v>
      </c>
      <c r="O43" s="79" t="s">
        <v>30</v>
      </c>
      <c r="P43" s="91" t="s">
        <v>35</v>
      </c>
      <c r="Q43" s="62" t="s">
        <v>31</v>
      </c>
      <c r="R43" s="62" t="s">
        <v>32</v>
      </c>
      <c r="S43" s="77" t="s">
        <v>36</v>
      </c>
      <c r="T43" s="77" t="s">
        <v>37</v>
      </c>
      <c r="U43" s="50"/>
      <c r="W43" s="32" t="str">
        <f>IF(AND(A43="celkem ks:",B43&gt;0,C43="vzorek ks:"),B43,"")</f>
        <v/>
      </c>
      <c r="X43" s="32" t="str">
        <f t="shared" ref="X43:X68" si="18">IF(AND(A43="celkem ks:",B43&gt;0,C43="vzorek ks:",U43&gt;0),U43,"")</f>
        <v/>
      </c>
      <c r="Y43" s="41">
        <f t="shared" si="16"/>
        <v>55259.15</v>
      </c>
      <c r="Z43" s="35" t="str">
        <f t="shared" si="17"/>
        <v/>
      </c>
    </row>
    <row r="44" spans="1:27" x14ac:dyDescent="0.2">
      <c r="A44" s="65" t="s">
        <v>116</v>
      </c>
      <c r="B44" s="64"/>
      <c r="C44" s="50">
        <v>803671</v>
      </c>
      <c r="D44" s="123" t="s">
        <v>278</v>
      </c>
      <c r="E44" s="73"/>
      <c r="F44" s="74"/>
      <c r="G44" s="74"/>
      <c r="H44" s="95"/>
      <c r="I44" s="62" t="s">
        <v>25</v>
      </c>
      <c r="J44" s="62" t="s">
        <v>26</v>
      </c>
      <c r="K44" s="62" t="s">
        <v>27</v>
      </c>
      <c r="L44" s="62" t="s">
        <v>28</v>
      </c>
      <c r="M44" s="62" t="s">
        <v>29</v>
      </c>
      <c r="N44" s="91" t="s">
        <v>34</v>
      </c>
      <c r="O44" s="79" t="s">
        <v>30</v>
      </c>
      <c r="P44" s="91" t="s">
        <v>35</v>
      </c>
      <c r="Q44" s="62" t="s">
        <v>31</v>
      </c>
      <c r="R44" s="62" t="s">
        <v>32</v>
      </c>
      <c r="S44" s="77" t="s">
        <v>36</v>
      </c>
      <c r="T44" s="77" t="s">
        <v>37</v>
      </c>
      <c r="U44" s="50"/>
      <c r="W44" s="32" t="str">
        <f t="shared" ref="W44:W67" si="19">IF(AND(A44="celkem ks:",B44&gt;0,C44="vzorek ks:"),B44,"")</f>
        <v/>
      </c>
      <c r="X44" s="32" t="str">
        <f t="shared" ref="X44:X67" si="20">IF(AND(A44="celkem ks:",B44&gt;0,C44="vzorek ks:",U44&gt;0),U44,"")</f>
        <v/>
      </c>
      <c r="Y44" s="41">
        <f t="shared" ref="Y44:Y67" si="21">IF(OR(C44="",C44&lt;=0,A44="Suma:",A44="celkem ks:"),"",C44)</f>
        <v>803671</v>
      </c>
      <c r="Z44" s="35" t="str">
        <f t="shared" ref="Z44:Z67" si="22">IF(OR(U44="",U44&lt;=0,A44="Suma:",A44="celkem ks:"),"",U44)</f>
        <v/>
      </c>
    </row>
    <row r="45" spans="1:27" x14ac:dyDescent="0.2">
      <c r="A45" s="65" t="s">
        <v>96</v>
      </c>
      <c r="B45" s="64"/>
      <c r="C45" s="50">
        <v>8993366.25</v>
      </c>
      <c r="D45" s="122" t="s">
        <v>281</v>
      </c>
      <c r="E45" s="73"/>
      <c r="F45" s="74"/>
      <c r="G45" s="74"/>
      <c r="H45" s="95"/>
      <c r="I45" s="62" t="s">
        <v>25</v>
      </c>
      <c r="J45" s="62" t="s">
        <v>26</v>
      </c>
      <c r="K45" s="62" t="s">
        <v>27</v>
      </c>
      <c r="L45" s="62" t="s">
        <v>28</v>
      </c>
      <c r="M45" s="62" t="s">
        <v>29</v>
      </c>
      <c r="N45" s="91" t="s">
        <v>34</v>
      </c>
      <c r="O45" s="79" t="s">
        <v>30</v>
      </c>
      <c r="P45" s="91" t="s">
        <v>35</v>
      </c>
      <c r="Q45" s="62" t="s">
        <v>31</v>
      </c>
      <c r="R45" s="62" t="s">
        <v>32</v>
      </c>
      <c r="S45" s="77" t="s">
        <v>36</v>
      </c>
      <c r="T45" s="77" t="s">
        <v>37</v>
      </c>
      <c r="U45" s="50"/>
      <c r="W45" s="32" t="str">
        <f t="shared" si="19"/>
        <v/>
      </c>
      <c r="X45" s="32" t="str">
        <f t="shared" si="20"/>
        <v/>
      </c>
      <c r="Y45" s="41">
        <f t="shared" si="21"/>
        <v>8993366.25</v>
      </c>
      <c r="Z45" s="35" t="str">
        <f t="shared" si="22"/>
        <v/>
      </c>
    </row>
    <row r="46" spans="1:27" x14ac:dyDescent="0.2">
      <c r="A46" s="65" t="s">
        <v>117</v>
      </c>
      <c r="B46" s="64"/>
      <c r="C46" s="50">
        <v>2329165.61</v>
      </c>
      <c r="D46" s="122" t="s">
        <v>279</v>
      </c>
      <c r="E46" s="73"/>
      <c r="F46" s="74"/>
      <c r="G46" s="74"/>
      <c r="H46" s="95"/>
      <c r="I46" s="62" t="s">
        <v>25</v>
      </c>
      <c r="J46" s="62" t="s">
        <v>26</v>
      </c>
      <c r="K46" s="62" t="s">
        <v>27</v>
      </c>
      <c r="L46" s="62" t="s">
        <v>28</v>
      </c>
      <c r="M46" s="62" t="s">
        <v>29</v>
      </c>
      <c r="N46" s="91" t="s">
        <v>34</v>
      </c>
      <c r="O46" s="79" t="s">
        <v>30</v>
      </c>
      <c r="P46" s="91" t="s">
        <v>35</v>
      </c>
      <c r="Q46" s="62" t="s">
        <v>31</v>
      </c>
      <c r="R46" s="62" t="s">
        <v>32</v>
      </c>
      <c r="S46" s="77" t="s">
        <v>36</v>
      </c>
      <c r="T46" s="77" t="s">
        <v>37</v>
      </c>
      <c r="U46" s="50"/>
      <c r="W46" s="32" t="str">
        <f t="shared" si="19"/>
        <v/>
      </c>
      <c r="X46" s="32" t="str">
        <f t="shared" si="20"/>
        <v/>
      </c>
      <c r="Y46" s="41">
        <f t="shared" si="21"/>
        <v>2329165.61</v>
      </c>
      <c r="Z46" s="35" t="str">
        <f t="shared" si="22"/>
        <v/>
      </c>
    </row>
    <row r="47" spans="1:27" x14ac:dyDescent="0.2">
      <c r="A47" s="65" t="s">
        <v>118</v>
      </c>
      <c r="B47" s="64"/>
      <c r="C47" s="50">
        <v>1185555.94</v>
      </c>
      <c r="D47" s="105" t="s">
        <v>289</v>
      </c>
      <c r="E47" s="73"/>
      <c r="F47" s="74"/>
      <c r="G47" s="74"/>
      <c r="H47" s="95"/>
      <c r="I47" s="62" t="s">
        <v>25</v>
      </c>
      <c r="J47" s="62" t="s">
        <v>26</v>
      </c>
      <c r="K47" s="62" t="s">
        <v>27</v>
      </c>
      <c r="L47" s="62" t="s">
        <v>28</v>
      </c>
      <c r="M47" s="62" t="s">
        <v>29</v>
      </c>
      <c r="N47" s="91" t="s">
        <v>34</v>
      </c>
      <c r="O47" s="79" t="s">
        <v>30</v>
      </c>
      <c r="P47" s="91" t="s">
        <v>35</v>
      </c>
      <c r="Q47" s="62" t="s">
        <v>31</v>
      </c>
      <c r="R47" s="62" t="s">
        <v>32</v>
      </c>
      <c r="S47" s="77" t="s">
        <v>36</v>
      </c>
      <c r="T47" s="77" t="s">
        <v>37</v>
      </c>
      <c r="U47" s="50"/>
      <c r="W47" s="32" t="str">
        <f t="shared" si="19"/>
        <v/>
      </c>
      <c r="X47" s="32" t="str">
        <f t="shared" si="20"/>
        <v/>
      </c>
      <c r="Y47" s="41">
        <f t="shared" si="21"/>
        <v>1185555.94</v>
      </c>
      <c r="Z47" s="35" t="str">
        <f t="shared" si="22"/>
        <v/>
      </c>
    </row>
    <row r="48" spans="1:27" x14ac:dyDescent="0.2">
      <c r="A48" s="65" t="s">
        <v>119</v>
      </c>
      <c r="B48" s="64"/>
      <c r="C48" s="50">
        <v>984149.96</v>
      </c>
      <c r="D48" s="105" t="s">
        <v>289</v>
      </c>
      <c r="E48" s="73"/>
      <c r="F48" s="74"/>
      <c r="G48" s="74"/>
      <c r="H48" s="95"/>
      <c r="I48" s="62" t="s">
        <v>25</v>
      </c>
      <c r="J48" s="62" t="s">
        <v>26</v>
      </c>
      <c r="K48" s="62" t="s">
        <v>27</v>
      </c>
      <c r="L48" s="62" t="s">
        <v>28</v>
      </c>
      <c r="M48" s="62" t="s">
        <v>29</v>
      </c>
      <c r="N48" s="91" t="s">
        <v>34</v>
      </c>
      <c r="O48" s="79" t="s">
        <v>30</v>
      </c>
      <c r="P48" s="91" t="s">
        <v>35</v>
      </c>
      <c r="Q48" s="62" t="s">
        <v>31</v>
      </c>
      <c r="R48" s="62" t="s">
        <v>32</v>
      </c>
      <c r="S48" s="77" t="s">
        <v>36</v>
      </c>
      <c r="T48" s="77" t="s">
        <v>37</v>
      </c>
      <c r="U48" s="50"/>
      <c r="W48" s="32" t="str">
        <f t="shared" si="19"/>
        <v/>
      </c>
      <c r="X48" s="32" t="str">
        <f t="shared" si="20"/>
        <v/>
      </c>
      <c r="Y48" s="41">
        <f t="shared" si="21"/>
        <v>984149.96</v>
      </c>
      <c r="Z48" s="35" t="str">
        <f t="shared" si="22"/>
        <v/>
      </c>
    </row>
    <row r="49" spans="1:26" x14ac:dyDescent="0.2">
      <c r="A49" s="65" t="s">
        <v>120</v>
      </c>
      <c r="B49" s="64"/>
      <c r="C49" s="50">
        <v>741822.19</v>
      </c>
      <c r="D49" s="105" t="s">
        <v>289</v>
      </c>
      <c r="E49" s="73"/>
      <c r="F49" s="74"/>
      <c r="G49" s="74"/>
      <c r="H49" s="95"/>
      <c r="I49" s="62" t="s">
        <v>25</v>
      </c>
      <c r="J49" s="62" t="s">
        <v>26</v>
      </c>
      <c r="K49" s="62" t="s">
        <v>27</v>
      </c>
      <c r="L49" s="62" t="s">
        <v>28</v>
      </c>
      <c r="M49" s="62" t="s">
        <v>29</v>
      </c>
      <c r="N49" s="91" t="s">
        <v>34</v>
      </c>
      <c r="O49" s="79" t="s">
        <v>30</v>
      </c>
      <c r="P49" s="91" t="s">
        <v>35</v>
      </c>
      <c r="Q49" s="62" t="s">
        <v>31</v>
      </c>
      <c r="R49" s="62" t="s">
        <v>32</v>
      </c>
      <c r="S49" s="77" t="s">
        <v>36</v>
      </c>
      <c r="T49" s="77" t="s">
        <v>37</v>
      </c>
      <c r="U49" s="50"/>
      <c r="W49" s="32" t="str">
        <f t="shared" si="19"/>
        <v/>
      </c>
      <c r="X49" s="32" t="str">
        <f t="shared" si="20"/>
        <v/>
      </c>
      <c r="Y49" s="41">
        <f t="shared" si="21"/>
        <v>741822.19</v>
      </c>
      <c r="Z49" s="35" t="str">
        <f t="shared" si="22"/>
        <v/>
      </c>
    </row>
    <row r="50" spans="1:26" x14ac:dyDescent="0.2">
      <c r="A50" s="65" t="s">
        <v>121</v>
      </c>
      <c r="B50" s="64"/>
      <c r="C50" s="50">
        <v>2216137.27</v>
      </c>
      <c r="D50" s="105" t="s">
        <v>289</v>
      </c>
      <c r="E50" s="73"/>
      <c r="F50" s="74"/>
      <c r="G50" s="74"/>
      <c r="H50" s="95"/>
      <c r="I50" s="62" t="s">
        <v>25</v>
      </c>
      <c r="J50" s="62" t="s">
        <v>26</v>
      </c>
      <c r="K50" s="62" t="s">
        <v>27</v>
      </c>
      <c r="L50" s="62" t="s">
        <v>28</v>
      </c>
      <c r="M50" s="62" t="s">
        <v>29</v>
      </c>
      <c r="N50" s="91" t="s">
        <v>34</v>
      </c>
      <c r="O50" s="79" t="s">
        <v>30</v>
      </c>
      <c r="P50" s="91" t="s">
        <v>35</v>
      </c>
      <c r="Q50" s="62" t="s">
        <v>31</v>
      </c>
      <c r="R50" s="62" t="s">
        <v>32</v>
      </c>
      <c r="S50" s="77" t="s">
        <v>36</v>
      </c>
      <c r="T50" s="77" t="s">
        <v>37</v>
      </c>
      <c r="U50" s="50"/>
      <c r="W50" s="32" t="str">
        <f t="shared" si="19"/>
        <v/>
      </c>
      <c r="X50" s="32" t="str">
        <f t="shared" si="20"/>
        <v/>
      </c>
      <c r="Y50" s="41">
        <f t="shared" si="21"/>
        <v>2216137.27</v>
      </c>
      <c r="Z50" s="35" t="str">
        <f t="shared" si="22"/>
        <v/>
      </c>
    </row>
    <row r="51" spans="1:26" x14ac:dyDescent="0.2">
      <c r="A51" s="65" t="s">
        <v>122</v>
      </c>
      <c r="B51" s="64"/>
      <c r="C51" s="50">
        <v>216434.1</v>
      </c>
      <c r="D51" s="105" t="s">
        <v>289</v>
      </c>
      <c r="E51" s="73"/>
      <c r="F51" s="74"/>
      <c r="G51" s="74"/>
      <c r="H51" s="95"/>
      <c r="I51" s="62" t="s">
        <v>25</v>
      </c>
      <c r="J51" s="62" t="s">
        <v>26</v>
      </c>
      <c r="K51" s="62" t="s">
        <v>27</v>
      </c>
      <c r="L51" s="62" t="s">
        <v>28</v>
      </c>
      <c r="M51" s="62" t="s">
        <v>29</v>
      </c>
      <c r="N51" s="91" t="s">
        <v>34</v>
      </c>
      <c r="O51" s="79" t="s">
        <v>30</v>
      </c>
      <c r="P51" s="91" t="s">
        <v>35</v>
      </c>
      <c r="Q51" s="62" t="s">
        <v>31</v>
      </c>
      <c r="R51" s="62" t="s">
        <v>32</v>
      </c>
      <c r="S51" s="77" t="s">
        <v>36</v>
      </c>
      <c r="T51" s="77" t="s">
        <v>37</v>
      </c>
      <c r="U51" s="50"/>
      <c r="W51" s="32" t="str">
        <f t="shared" si="19"/>
        <v/>
      </c>
      <c r="X51" s="32" t="str">
        <f t="shared" si="20"/>
        <v/>
      </c>
      <c r="Y51" s="41">
        <f t="shared" si="21"/>
        <v>216434.1</v>
      </c>
      <c r="Z51" s="35" t="str">
        <f t="shared" si="22"/>
        <v/>
      </c>
    </row>
    <row r="52" spans="1:26" x14ac:dyDescent="0.2">
      <c r="A52" s="65" t="s">
        <v>123</v>
      </c>
      <c r="B52" s="64"/>
      <c r="C52" s="50">
        <v>1442347.02</v>
      </c>
      <c r="D52" s="105" t="s">
        <v>289</v>
      </c>
      <c r="E52" s="73"/>
      <c r="F52" s="74"/>
      <c r="G52" s="74"/>
      <c r="H52" s="95"/>
      <c r="I52" s="62" t="s">
        <v>25</v>
      </c>
      <c r="J52" s="62" t="s">
        <v>26</v>
      </c>
      <c r="K52" s="62" t="s">
        <v>27</v>
      </c>
      <c r="L52" s="62" t="s">
        <v>28</v>
      </c>
      <c r="M52" s="62" t="s">
        <v>29</v>
      </c>
      <c r="N52" s="91" t="s">
        <v>34</v>
      </c>
      <c r="O52" s="79" t="s">
        <v>30</v>
      </c>
      <c r="P52" s="91" t="s">
        <v>35</v>
      </c>
      <c r="Q52" s="62" t="s">
        <v>31</v>
      </c>
      <c r="R52" s="62" t="s">
        <v>32</v>
      </c>
      <c r="S52" s="77" t="s">
        <v>36</v>
      </c>
      <c r="T52" s="77" t="s">
        <v>37</v>
      </c>
      <c r="U52" s="50"/>
      <c r="W52" s="32" t="str">
        <f t="shared" si="19"/>
        <v/>
      </c>
      <c r="X52" s="32" t="str">
        <f t="shared" si="20"/>
        <v/>
      </c>
      <c r="Y52" s="41">
        <f t="shared" si="21"/>
        <v>1442347.02</v>
      </c>
      <c r="Z52" s="35" t="str">
        <f t="shared" si="22"/>
        <v/>
      </c>
    </row>
    <row r="53" spans="1:26" x14ac:dyDescent="0.2">
      <c r="A53" s="65" t="s">
        <v>124</v>
      </c>
      <c r="B53" s="64"/>
      <c r="C53" s="50">
        <v>1243550.8400000001</v>
      </c>
      <c r="D53" s="105" t="s">
        <v>289</v>
      </c>
      <c r="E53" s="73"/>
      <c r="F53" s="74"/>
      <c r="G53" s="74"/>
      <c r="H53" s="95"/>
      <c r="I53" s="62" t="s">
        <v>25</v>
      </c>
      <c r="J53" s="62" t="s">
        <v>26</v>
      </c>
      <c r="K53" s="62" t="s">
        <v>27</v>
      </c>
      <c r="L53" s="62" t="s">
        <v>28</v>
      </c>
      <c r="M53" s="62" t="s">
        <v>29</v>
      </c>
      <c r="N53" s="91" t="s">
        <v>34</v>
      </c>
      <c r="O53" s="79" t="s">
        <v>30</v>
      </c>
      <c r="P53" s="91" t="s">
        <v>35</v>
      </c>
      <c r="Q53" s="62" t="s">
        <v>31</v>
      </c>
      <c r="R53" s="62" t="s">
        <v>32</v>
      </c>
      <c r="S53" s="77" t="s">
        <v>36</v>
      </c>
      <c r="T53" s="77" t="s">
        <v>37</v>
      </c>
      <c r="U53" s="50"/>
      <c r="W53" s="32" t="str">
        <f t="shared" si="19"/>
        <v/>
      </c>
      <c r="X53" s="32" t="str">
        <f t="shared" si="20"/>
        <v/>
      </c>
      <c r="Y53" s="41">
        <f t="shared" si="21"/>
        <v>1243550.8400000001</v>
      </c>
      <c r="Z53" s="35" t="str">
        <f t="shared" si="22"/>
        <v/>
      </c>
    </row>
    <row r="54" spans="1:26" x14ac:dyDescent="0.2">
      <c r="A54" s="65" t="s">
        <v>125</v>
      </c>
      <c r="B54" s="64"/>
      <c r="C54" s="50">
        <v>1176520.1499999999</v>
      </c>
      <c r="D54" s="105" t="s">
        <v>289</v>
      </c>
      <c r="E54" s="73"/>
      <c r="F54" s="74"/>
      <c r="G54" s="74"/>
      <c r="H54" s="95"/>
      <c r="I54" s="62" t="s">
        <v>25</v>
      </c>
      <c r="J54" s="62" t="s">
        <v>26</v>
      </c>
      <c r="K54" s="62" t="s">
        <v>27</v>
      </c>
      <c r="L54" s="62" t="s">
        <v>28</v>
      </c>
      <c r="M54" s="62" t="s">
        <v>29</v>
      </c>
      <c r="N54" s="91" t="s">
        <v>34</v>
      </c>
      <c r="O54" s="79" t="s">
        <v>30</v>
      </c>
      <c r="P54" s="91" t="s">
        <v>35</v>
      </c>
      <c r="Q54" s="62" t="s">
        <v>31</v>
      </c>
      <c r="R54" s="62" t="s">
        <v>32</v>
      </c>
      <c r="S54" s="77" t="s">
        <v>36</v>
      </c>
      <c r="T54" s="77" t="s">
        <v>37</v>
      </c>
      <c r="U54" s="50"/>
      <c r="W54" s="32" t="str">
        <f t="shared" si="19"/>
        <v/>
      </c>
      <c r="X54" s="32" t="str">
        <f t="shared" si="20"/>
        <v/>
      </c>
      <c r="Y54" s="41">
        <f t="shared" si="21"/>
        <v>1176520.1499999999</v>
      </c>
      <c r="Z54" s="35" t="str">
        <f t="shared" si="22"/>
        <v/>
      </c>
    </row>
    <row r="55" spans="1:26" x14ac:dyDescent="0.2">
      <c r="A55" s="65" t="s">
        <v>126</v>
      </c>
      <c r="B55" s="64"/>
      <c r="C55" s="50">
        <v>1567813.59</v>
      </c>
      <c r="D55" s="105" t="s">
        <v>289</v>
      </c>
      <c r="E55" s="73"/>
      <c r="F55" s="74"/>
      <c r="G55" s="74"/>
      <c r="H55" s="95"/>
      <c r="I55" s="62" t="s">
        <v>25</v>
      </c>
      <c r="J55" s="62" t="s">
        <v>26</v>
      </c>
      <c r="K55" s="62" t="s">
        <v>27</v>
      </c>
      <c r="L55" s="62" t="s">
        <v>28</v>
      </c>
      <c r="M55" s="62" t="s">
        <v>29</v>
      </c>
      <c r="N55" s="91" t="s">
        <v>34</v>
      </c>
      <c r="O55" s="79" t="s">
        <v>30</v>
      </c>
      <c r="P55" s="91" t="s">
        <v>35</v>
      </c>
      <c r="Q55" s="62" t="s">
        <v>31</v>
      </c>
      <c r="R55" s="62" t="s">
        <v>32</v>
      </c>
      <c r="S55" s="77" t="s">
        <v>36</v>
      </c>
      <c r="T55" s="77" t="s">
        <v>37</v>
      </c>
      <c r="U55" s="50"/>
      <c r="W55" s="32" t="str">
        <f t="shared" si="19"/>
        <v/>
      </c>
      <c r="X55" s="32" t="str">
        <f t="shared" si="20"/>
        <v/>
      </c>
      <c r="Y55" s="41">
        <f t="shared" si="21"/>
        <v>1567813.59</v>
      </c>
      <c r="Z55" s="35" t="str">
        <f t="shared" si="22"/>
        <v/>
      </c>
    </row>
    <row r="56" spans="1:26" x14ac:dyDescent="0.2">
      <c r="A56" s="65" t="s">
        <v>127</v>
      </c>
      <c r="B56" s="64"/>
      <c r="C56" s="50">
        <v>1719278.62</v>
      </c>
      <c r="D56" s="105" t="s">
        <v>289</v>
      </c>
      <c r="E56" s="73"/>
      <c r="F56" s="74"/>
      <c r="G56" s="74"/>
      <c r="H56" s="95"/>
      <c r="I56" s="62" t="s">
        <v>25</v>
      </c>
      <c r="J56" s="62" t="s">
        <v>26</v>
      </c>
      <c r="K56" s="62" t="s">
        <v>27</v>
      </c>
      <c r="L56" s="62" t="s">
        <v>28</v>
      </c>
      <c r="M56" s="62" t="s">
        <v>29</v>
      </c>
      <c r="N56" s="91" t="s">
        <v>34</v>
      </c>
      <c r="O56" s="79" t="s">
        <v>30</v>
      </c>
      <c r="P56" s="91" t="s">
        <v>35</v>
      </c>
      <c r="Q56" s="62" t="s">
        <v>31</v>
      </c>
      <c r="R56" s="62" t="s">
        <v>32</v>
      </c>
      <c r="S56" s="77" t="s">
        <v>36</v>
      </c>
      <c r="T56" s="77" t="s">
        <v>37</v>
      </c>
      <c r="U56" s="50"/>
      <c r="W56" s="32" t="str">
        <f t="shared" si="19"/>
        <v/>
      </c>
      <c r="X56" s="32" t="str">
        <f t="shared" si="20"/>
        <v/>
      </c>
      <c r="Y56" s="41">
        <f t="shared" si="21"/>
        <v>1719278.62</v>
      </c>
      <c r="Z56" s="35" t="str">
        <f t="shared" si="22"/>
        <v/>
      </c>
    </row>
    <row r="57" spans="1:26" x14ac:dyDescent="0.2">
      <c r="A57" s="65" t="s">
        <v>128</v>
      </c>
      <c r="B57" s="64"/>
      <c r="C57" s="50">
        <v>1714493.07</v>
      </c>
      <c r="D57" s="105" t="s">
        <v>289</v>
      </c>
      <c r="E57" s="73"/>
      <c r="F57" s="74"/>
      <c r="G57" s="74"/>
      <c r="H57" s="95"/>
      <c r="I57" s="62" t="s">
        <v>25</v>
      </c>
      <c r="J57" s="62" t="s">
        <v>26</v>
      </c>
      <c r="K57" s="62" t="s">
        <v>27</v>
      </c>
      <c r="L57" s="62" t="s">
        <v>28</v>
      </c>
      <c r="M57" s="62" t="s">
        <v>29</v>
      </c>
      <c r="N57" s="91" t="s">
        <v>34</v>
      </c>
      <c r="O57" s="79" t="s">
        <v>30</v>
      </c>
      <c r="P57" s="91" t="s">
        <v>35</v>
      </c>
      <c r="Q57" s="62" t="s">
        <v>31</v>
      </c>
      <c r="R57" s="62" t="s">
        <v>32</v>
      </c>
      <c r="S57" s="77" t="s">
        <v>36</v>
      </c>
      <c r="T57" s="77" t="s">
        <v>37</v>
      </c>
      <c r="U57" s="50"/>
      <c r="W57" s="32" t="str">
        <f t="shared" si="19"/>
        <v/>
      </c>
      <c r="X57" s="32" t="str">
        <f t="shared" si="20"/>
        <v/>
      </c>
      <c r="Y57" s="41">
        <f t="shared" si="21"/>
        <v>1714493.07</v>
      </c>
      <c r="Z57" s="35" t="str">
        <f t="shared" si="22"/>
        <v/>
      </c>
    </row>
    <row r="58" spans="1:26" x14ac:dyDescent="0.2">
      <c r="A58" s="65" t="s">
        <v>129</v>
      </c>
      <c r="B58" s="64"/>
      <c r="C58" s="50">
        <v>1138691.21</v>
      </c>
      <c r="D58" s="105" t="s">
        <v>289</v>
      </c>
      <c r="E58" s="73"/>
      <c r="F58" s="74"/>
      <c r="G58" s="74"/>
      <c r="H58" s="95"/>
      <c r="I58" s="62" t="s">
        <v>25</v>
      </c>
      <c r="J58" s="62" t="s">
        <v>26</v>
      </c>
      <c r="K58" s="62" t="s">
        <v>27</v>
      </c>
      <c r="L58" s="62" t="s">
        <v>28</v>
      </c>
      <c r="M58" s="62" t="s">
        <v>29</v>
      </c>
      <c r="N58" s="91" t="s">
        <v>34</v>
      </c>
      <c r="O58" s="79" t="s">
        <v>30</v>
      </c>
      <c r="P58" s="91" t="s">
        <v>35</v>
      </c>
      <c r="Q58" s="62" t="s">
        <v>31</v>
      </c>
      <c r="R58" s="62" t="s">
        <v>32</v>
      </c>
      <c r="S58" s="77" t="s">
        <v>36</v>
      </c>
      <c r="T58" s="77" t="s">
        <v>37</v>
      </c>
      <c r="U58" s="50"/>
      <c r="W58" s="32" t="str">
        <f t="shared" si="19"/>
        <v/>
      </c>
      <c r="X58" s="32" t="str">
        <f t="shared" si="20"/>
        <v/>
      </c>
      <c r="Y58" s="41">
        <f t="shared" si="21"/>
        <v>1138691.21</v>
      </c>
      <c r="Z58" s="35" t="str">
        <f t="shared" si="22"/>
        <v/>
      </c>
    </row>
    <row r="59" spans="1:26" x14ac:dyDescent="0.2">
      <c r="A59" s="65" t="s">
        <v>130</v>
      </c>
      <c r="B59" s="64"/>
      <c r="C59" s="50">
        <v>849039.84</v>
      </c>
      <c r="D59" s="105" t="s">
        <v>289</v>
      </c>
      <c r="E59" s="73"/>
      <c r="F59" s="74"/>
      <c r="G59" s="74"/>
      <c r="H59" s="95"/>
      <c r="I59" s="62" t="s">
        <v>25</v>
      </c>
      <c r="J59" s="62" t="s">
        <v>26</v>
      </c>
      <c r="K59" s="62" t="s">
        <v>27</v>
      </c>
      <c r="L59" s="62" t="s">
        <v>28</v>
      </c>
      <c r="M59" s="62" t="s">
        <v>29</v>
      </c>
      <c r="N59" s="91" t="s">
        <v>34</v>
      </c>
      <c r="O59" s="79" t="s">
        <v>30</v>
      </c>
      <c r="P59" s="91" t="s">
        <v>35</v>
      </c>
      <c r="Q59" s="62" t="s">
        <v>31</v>
      </c>
      <c r="R59" s="62" t="s">
        <v>32</v>
      </c>
      <c r="S59" s="77" t="s">
        <v>36</v>
      </c>
      <c r="T59" s="77" t="s">
        <v>37</v>
      </c>
      <c r="U59" s="50"/>
      <c r="W59" s="32" t="str">
        <f t="shared" si="19"/>
        <v/>
      </c>
      <c r="X59" s="32" t="str">
        <f t="shared" si="20"/>
        <v/>
      </c>
      <c r="Y59" s="41">
        <f t="shared" si="21"/>
        <v>849039.84</v>
      </c>
      <c r="Z59" s="35" t="str">
        <f t="shared" si="22"/>
        <v/>
      </c>
    </row>
    <row r="60" spans="1:26" x14ac:dyDescent="0.2">
      <c r="A60" s="65" t="s">
        <v>131</v>
      </c>
      <c r="B60" s="64"/>
      <c r="C60" s="50">
        <v>1077692.94</v>
      </c>
      <c r="D60" s="105" t="s">
        <v>289</v>
      </c>
      <c r="E60" s="73"/>
      <c r="F60" s="74"/>
      <c r="G60" s="74"/>
      <c r="H60" s="95"/>
      <c r="I60" s="62" t="s">
        <v>25</v>
      </c>
      <c r="J60" s="62" t="s">
        <v>26</v>
      </c>
      <c r="K60" s="62" t="s">
        <v>27</v>
      </c>
      <c r="L60" s="62" t="s">
        <v>28</v>
      </c>
      <c r="M60" s="62" t="s">
        <v>29</v>
      </c>
      <c r="N60" s="91" t="s">
        <v>34</v>
      </c>
      <c r="O60" s="79" t="s">
        <v>30</v>
      </c>
      <c r="P60" s="91" t="s">
        <v>35</v>
      </c>
      <c r="Q60" s="62" t="s">
        <v>31</v>
      </c>
      <c r="R60" s="62" t="s">
        <v>32</v>
      </c>
      <c r="S60" s="77" t="s">
        <v>36</v>
      </c>
      <c r="T60" s="77" t="s">
        <v>37</v>
      </c>
      <c r="U60" s="50"/>
      <c r="W60" s="32" t="str">
        <f t="shared" si="19"/>
        <v/>
      </c>
      <c r="X60" s="32" t="str">
        <f t="shared" si="20"/>
        <v/>
      </c>
      <c r="Y60" s="41">
        <f t="shared" si="21"/>
        <v>1077692.94</v>
      </c>
      <c r="Z60" s="35" t="str">
        <f t="shared" si="22"/>
        <v/>
      </c>
    </row>
    <row r="61" spans="1:26" x14ac:dyDescent="0.2">
      <c r="A61" s="65" t="s">
        <v>132</v>
      </c>
      <c r="B61" s="64"/>
      <c r="C61" s="50">
        <v>1413166.07</v>
      </c>
      <c r="D61" s="105" t="s">
        <v>289</v>
      </c>
      <c r="E61" s="73"/>
      <c r="F61" s="74"/>
      <c r="G61" s="74"/>
      <c r="H61" s="95"/>
      <c r="I61" s="62" t="s">
        <v>25</v>
      </c>
      <c r="J61" s="62" t="s">
        <v>26</v>
      </c>
      <c r="K61" s="62" t="s">
        <v>27</v>
      </c>
      <c r="L61" s="62" t="s">
        <v>28</v>
      </c>
      <c r="M61" s="62" t="s">
        <v>29</v>
      </c>
      <c r="N61" s="91" t="s">
        <v>34</v>
      </c>
      <c r="O61" s="79" t="s">
        <v>30</v>
      </c>
      <c r="P61" s="91" t="s">
        <v>35</v>
      </c>
      <c r="Q61" s="62" t="s">
        <v>31</v>
      </c>
      <c r="R61" s="62" t="s">
        <v>32</v>
      </c>
      <c r="S61" s="77" t="s">
        <v>36</v>
      </c>
      <c r="T61" s="77" t="s">
        <v>37</v>
      </c>
      <c r="U61" s="50"/>
      <c r="W61" s="32" t="str">
        <f t="shared" si="19"/>
        <v/>
      </c>
      <c r="X61" s="32" t="str">
        <f t="shared" si="20"/>
        <v/>
      </c>
      <c r="Y61" s="41">
        <f t="shared" si="21"/>
        <v>1413166.07</v>
      </c>
      <c r="Z61" s="35" t="str">
        <f t="shared" si="22"/>
        <v/>
      </c>
    </row>
    <row r="62" spans="1:26" x14ac:dyDescent="0.2">
      <c r="A62" s="65" t="s">
        <v>133</v>
      </c>
      <c r="B62" s="64"/>
      <c r="C62" s="50">
        <v>1619996.02</v>
      </c>
      <c r="D62" s="105" t="s">
        <v>289</v>
      </c>
      <c r="E62" s="73"/>
      <c r="F62" s="74"/>
      <c r="G62" s="74"/>
      <c r="H62" s="95"/>
      <c r="I62" s="62" t="s">
        <v>25</v>
      </c>
      <c r="J62" s="62" t="s">
        <v>26</v>
      </c>
      <c r="K62" s="62" t="s">
        <v>27</v>
      </c>
      <c r="L62" s="62" t="s">
        <v>28</v>
      </c>
      <c r="M62" s="62" t="s">
        <v>29</v>
      </c>
      <c r="N62" s="91" t="s">
        <v>34</v>
      </c>
      <c r="O62" s="79" t="s">
        <v>30</v>
      </c>
      <c r="P62" s="91" t="s">
        <v>35</v>
      </c>
      <c r="Q62" s="62" t="s">
        <v>31</v>
      </c>
      <c r="R62" s="62" t="s">
        <v>32</v>
      </c>
      <c r="S62" s="77" t="s">
        <v>36</v>
      </c>
      <c r="T62" s="77" t="s">
        <v>37</v>
      </c>
      <c r="U62" s="50"/>
      <c r="W62" s="32" t="str">
        <f t="shared" si="19"/>
        <v/>
      </c>
      <c r="X62" s="32" t="str">
        <f t="shared" si="20"/>
        <v/>
      </c>
      <c r="Y62" s="41">
        <f t="shared" si="21"/>
        <v>1619996.02</v>
      </c>
      <c r="Z62" s="35" t="str">
        <f t="shared" si="22"/>
        <v/>
      </c>
    </row>
    <row r="63" spans="1:26" x14ac:dyDescent="0.2">
      <c r="A63" s="65" t="s">
        <v>134</v>
      </c>
      <c r="B63" s="64"/>
      <c r="C63" s="50">
        <v>1584148.24</v>
      </c>
      <c r="D63" s="105" t="s">
        <v>289</v>
      </c>
      <c r="E63" s="73"/>
      <c r="F63" s="74"/>
      <c r="G63" s="74"/>
      <c r="H63" s="95"/>
      <c r="I63" s="62" t="s">
        <v>25</v>
      </c>
      <c r="J63" s="62" t="s">
        <v>26</v>
      </c>
      <c r="K63" s="62" t="s">
        <v>27</v>
      </c>
      <c r="L63" s="62" t="s">
        <v>28</v>
      </c>
      <c r="M63" s="62" t="s">
        <v>29</v>
      </c>
      <c r="N63" s="91" t="s">
        <v>34</v>
      </c>
      <c r="O63" s="79" t="s">
        <v>30</v>
      </c>
      <c r="P63" s="91" t="s">
        <v>35</v>
      </c>
      <c r="Q63" s="62" t="s">
        <v>31</v>
      </c>
      <c r="R63" s="62" t="s">
        <v>32</v>
      </c>
      <c r="S63" s="77" t="s">
        <v>36</v>
      </c>
      <c r="T63" s="77" t="s">
        <v>37</v>
      </c>
      <c r="U63" s="50"/>
      <c r="W63" s="32" t="str">
        <f t="shared" si="19"/>
        <v/>
      </c>
      <c r="X63" s="32" t="str">
        <f t="shared" si="20"/>
        <v/>
      </c>
      <c r="Y63" s="41">
        <f t="shared" si="21"/>
        <v>1584148.24</v>
      </c>
      <c r="Z63" s="35" t="str">
        <f t="shared" si="22"/>
        <v/>
      </c>
    </row>
    <row r="64" spans="1:26" x14ac:dyDescent="0.2">
      <c r="A64" s="65" t="s">
        <v>135</v>
      </c>
      <c r="B64" s="64"/>
      <c r="C64" s="50">
        <v>1413112.5</v>
      </c>
      <c r="D64" s="105" t="s">
        <v>289</v>
      </c>
      <c r="E64" s="73"/>
      <c r="F64" s="74"/>
      <c r="G64" s="74"/>
      <c r="H64" s="95"/>
      <c r="I64" s="62" t="s">
        <v>25</v>
      </c>
      <c r="J64" s="62" t="s">
        <v>26</v>
      </c>
      <c r="K64" s="62" t="s">
        <v>27</v>
      </c>
      <c r="L64" s="62" t="s">
        <v>28</v>
      </c>
      <c r="M64" s="62" t="s">
        <v>29</v>
      </c>
      <c r="N64" s="91" t="s">
        <v>34</v>
      </c>
      <c r="O64" s="79" t="s">
        <v>30</v>
      </c>
      <c r="P64" s="91" t="s">
        <v>35</v>
      </c>
      <c r="Q64" s="62" t="s">
        <v>31</v>
      </c>
      <c r="R64" s="62" t="s">
        <v>32</v>
      </c>
      <c r="S64" s="77" t="s">
        <v>36</v>
      </c>
      <c r="T64" s="77" t="s">
        <v>37</v>
      </c>
      <c r="U64" s="50"/>
      <c r="W64" s="32" t="str">
        <f t="shared" si="19"/>
        <v/>
      </c>
      <c r="X64" s="32" t="str">
        <f t="shared" si="20"/>
        <v/>
      </c>
      <c r="Y64" s="41">
        <f t="shared" si="21"/>
        <v>1413112.5</v>
      </c>
      <c r="Z64" s="35" t="str">
        <f t="shared" si="22"/>
        <v/>
      </c>
    </row>
    <row r="65" spans="1:26" x14ac:dyDescent="0.2">
      <c r="A65" s="65" t="s">
        <v>136</v>
      </c>
      <c r="B65" s="64"/>
      <c r="C65" s="50">
        <v>49770.5</v>
      </c>
      <c r="D65" s="105" t="s">
        <v>289</v>
      </c>
      <c r="E65" s="73"/>
      <c r="F65" s="74"/>
      <c r="G65" s="74"/>
      <c r="H65" s="95"/>
      <c r="I65" s="62" t="s">
        <v>25</v>
      </c>
      <c r="J65" s="62" t="s">
        <v>26</v>
      </c>
      <c r="K65" s="62" t="s">
        <v>27</v>
      </c>
      <c r="L65" s="62" t="s">
        <v>28</v>
      </c>
      <c r="M65" s="62" t="s">
        <v>29</v>
      </c>
      <c r="N65" s="91" t="s">
        <v>34</v>
      </c>
      <c r="O65" s="79" t="s">
        <v>30</v>
      </c>
      <c r="P65" s="91" t="s">
        <v>35</v>
      </c>
      <c r="Q65" s="62" t="s">
        <v>31</v>
      </c>
      <c r="R65" s="62" t="s">
        <v>32</v>
      </c>
      <c r="S65" s="77" t="s">
        <v>36</v>
      </c>
      <c r="T65" s="77" t="s">
        <v>37</v>
      </c>
      <c r="U65" s="50"/>
      <c r="W65" s="32" t="str">
        <f t="shared" si="19"/>
        <v/>
      </c>
      <c r="X65" s="32" t="str">
        <f t="shared" si="20"/>
        <v/>
      </c>
      <c r="Y65" s="41">
        <f t="shared" si="21"/>
        <v>49770.5</v>
      </c>
      <c r="Z65" s="35" t="str">
        <f t="shared" si="22"/>
        <v/>
      </c>
    </row>
    <row r="66" spans="1:26" x14ac:dyDescent="0.2">
      <c r="A66" s="65" t="s">
        <v>137</v>
      </c>
      <c r="B66" s="64"/>
      <c r="C66" s="50">
        <v>2825945.83</v>
      </c>
      <c r="D66" s="105" t="s">
        <v>289</v>
      </c>
      <c r="E66" s="73"/>
      <c r="F66" s="74"/>
      <c r="G66" s="74"/>
      <c r="H66" s="95"/>
      <c r="I66" s="62" t="s">
        <v>25</v>
      </c>
      <c r="J66" s="62" t="s">
        <v>26</v>
      </c>
      <c r="K66" s="62" t="s">
        <v>27</v>
      </c>
      <c r="L66" s="62" t="s">
        <v>28</v>
      </c>
      <c r="M66" s="62" t="s">
        <v>29</v>
      </c>
      <c r="N66" s="91" t="s">
        <v>34</v>
      </c>
      <c r="O66" s="79" t="s">
        <v>30</v>
      </c>
      <c r="P66" s="91" t="s">
        <v>35</v>
      </c>
      <c r="Q66" s="62" t="s">
        <v>31</v>
      </c>
      <c r="R66" s="62" t="s">
        <v>32</v>
      </c>
      <c r="S66" s="77" t="s">
        <v>36</v>
      </c>
      <c r="T66" s="77" t="s">
        <v>37</v>
      </c>
      <c r="U66" s="50"/>
      <c r="W66" s="32" t="str">
        <f t="shared" si="19"/>
        <v/>
      </c>
      <c r="X66" s="32" t="str">
        <f t="shared" si="20"/>
        <v/>
      </c>
      <c r="Y66" s="41">
        <f t="shared" si="21"/>
        <v>2825945.83</v>
      </c>
      <c r="Z66" s="35" t="str">
        <f t="shared" si="22"/>
        <v/>
      </c>
    </row>
    <row r="67" spans="1:26" x14ac:dyDescent="0.2">
      <c r="A67" s="69" t="s">
        <v>138</v>
      </c>
      <c r="B67" s="70"/>
      <c r="C67" s="21">
        <v>1736376.39</v>
      </c>
      <c r="D67" s="105" t="s">
        <v>289</v>
      </c>
      <c r="E67" s="75"/>
      <c r="F67" s="76"/>
      <c r="G67" s="76"/>
      <c r="H67" s="96"/>
      <c r="I67" s="71" t="s">
        <v>25</v>
      </c>
      <c r="J67" s="71" t="s">
        <v>26</v>
      </c>
      <c r="K67" s="71" t="s">
        <v>27</v>
      </c>
      <c r="L67" s="71" t="s">
        <v>28</v>
      </c>
      <c r="M67" s="71" t="s">
        <v>29</v>
      </c>
      <c r="N67" s="92" t="s">
        <v>34</v>
      </c>
      <c r="O67" s="80" t="s">
        <v>30</v>
      </c>
      <c r="P67" s="92" t="s">
        <v>35</v>
      </c>
      <c r="Q67" s="71" t="s">
        <v>31</v>
      </c>
      <c r="R67" s="71" t="s">
        <v>32</v>
      </c>
      <c r="S67" s="78" t="s">
        <v>36</v>
      </c>
      <c r="T67" s="78" t="s">
        <v>37</v>
      </c>
      <c r="U67" s="21"/>
      <c r="V67" s="22"/>
      <c r="W67" s="32" t="str">
        <f t="shared" si="19"/>
        <v/>
      </c>
      <c r="X67" s="32" t="str">
        <f t="shared" si="20"/>
        <v/>
      </c>
      <c r="Y67" s="41">
        <f t="shared" si="21"/>
        <v>1736376.39</v>
      </c>
      <c r="Z67" s="35" t="str">
        <f t="shared" si="22"/>
        <v/>
      </c>
    </row>
    <row r="68" spans="1:26" x14ac:dyDescent="0.2">
      <c r="A68" s="4" t="s">
        <v>5</v>
      </c>
      <c r="C68" s="17">
        <f>SUM(C43:C67)</f>
        <v>40097504.300000004</v>
      </c>
      <c r="U68" s="17">
        <f>SUM(U43:U67)</f>
        <v>0</v>
      </c>
      <c r="W68" s="33" t="str">
        <f t="shared" ref="W68" si="23">IF(AND(A68="celkem ks:",B68&gt;0,C68="vzorek ks:"),B68,"")</f>
        <v/>
      </c>
      <c r="X68" s="33" t="str">
        <f t="shared" si="18"/>
        <v/>
      </c>
      <c r="Y68" s="35" t="str">
        <f t="shared" si="16"/>
        <v/>
      </c>
      <c r="Z68" s="35" t="str">
        <f t="shared" si="17"/>
        <v/>
      </c>
    </row>
  </sheetData>
  <sheetProtection formatColumns="0" formatRows="0" insertColumns="0" insertRows="0" deleteColumns="0" deleteRows="0"/>
  <mergeCells count="13">
    <mergeCell ref="D3:E3"/>
    <mergeCell ref="W3:Y3"/>
    <mergeCell ref="A4:A5"/>
    <mergeCell ref="B4:B5"/>
    <mergeCell ref="C4:C5"/>
    <mergeCell ref="D4:D5"/>
    <mergeCell ref="E4:E5"/>
    <mergeCell ref="F4:F5"/>
    <mergeCell ref="G4:G5"/>
    <mergeCell ref="H4:H5"/>
    <mergeCell ref="I4:T5"/>
    <mergeCell ref="U4:U5"/>
    <mergeCell ref="V4:V5"/>
  </mergeCells>
  <dataValidations count="1">
    <dataValidation type="list" allowBlank="1" showInputMessage="1" showErrorMessage="1" sqref="H7:H28 H43:H67 H32:H39" xr:uid="{4B587D34-9876-44D0-A7CA-65F63888C681}">
      <formula1>$AB$1:$AB$5</formula1>
    </dataValidation>
  </dataValidations>
  <pageMargins left="0.59055118110236227" right="0.19685039370078741" top="0.39370078740157483" bottom="0.39370078740157483" header="0.51181102362204722" footer="0.19685039370078741"/>
  <pageSetup paperSize="9" scale="90" orientation="landscape" r:id="rId1"/>
  <headerFooter alignWithMargins="0">
    <oddHeader>&amp;R50x</oddHeader>
    <oddFooter>&amp;C&amp;P&amp;R© FIZA, a.s., 2023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834AA-DC88-4AAE-ADD6-1A801962D502}">
  <dimension ref="A1:AB41"/>
  <sheetViews>
    <sheetView zoomScaleNormal="100" zoomScalePageLayoutView="7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D20" sqref="D20"/>
    </sheetView>
  </sheetViews>
  <sheetFormatPr defaultColWidth="9.28515625" defaultRowHeight="12.75" x14ac:dyDescent="0.2"/>
  <cols>
    <col min="1" max="1" width="22.5703125" style="4" customWidth="1"/>
    <col min="2" max="2" width="11.7109375" style="6" customWidth="1"/>
    <col min="3" max="3" width="15.5703125" style="17" customWidth="1"/>
    <col min="4" max="4" width="14.85546875" style="55" bestFit="1" customWidth="1"/>
    <col min="5" max="5" width="12.140625" style="55" customWidth="1"/>
    <col min="6" max="6" width="12.42578125" style="55" customWidth="1"/>
    <col min="7" max="7" width="12.28515625" style="55" customWidth="1"/>
    <col min="8" max="8" width="10.140625" style="55" customWidth="1"/>
    <col min="9" max="9" width="4.7109375" style="55" customWidth="1"/>
    <col min="10" max="20" width="4.85546875" style="55" customWidth="1"/>
    <col min="21" max="21" width="15.5703125" style="17" customWidth="1"/>
    <col min="22" max="22" width="39.7109375" style="18" customWidth="1"/>
    <col min="23" max="24" width="15.7109375" style="33" customWidth="1"/>
    <col min="25" max="26" width="15.7109375" style="35" customWidth="1"/>
    <col min="27" max="16384" width="9.28515625" style="6"/>
  </cols>
  <sheetData>
    <row r="1" spans="1:28" ht="21" customHeight="1" x14ac:dyDescent="0.2">
      <c r="A1" s="89" t="str">
        <f>'sklady (A)'!A1</f>
        <v>Období 1 - 12 / 2022</v>
      </c>
      <c r="B1" s="83"/>
      <c r="C1" s="83"/>
      <c r="D1" s="53"/>
      <c r="E1" s="53"/>
      <c r="F1" s="53"/>
      <c r="G1" s="53"/>
      <c r="H1" s="53"/>
      <c r="I1" s="84"/>
      <c r="J1" s="88" t="s">
        <v>45</v>
      </c>
      <c r="K1" s="53"/>
      <c r="L1" s="53"/>
      <c r="M1" s="53"/>
      <c r="N1" s="53"/>
      <c r="O1" s="53"/>
      <c r="P1" s="53"/>
      <c r="Q1" s="53"/>
      <c r="R1" s="53"/>
      <c r="S1" s="53"/>
      <c r="T1" s="53"/>
      <c r="U1" s="56"/>
      <c r="V1" s="56"/>
      <c r="W1" s="25"/>
      <c r="X1" s="25"/>
      <c r="Y1" s="34"/>
      <c r="AA1" s="5"/>
      <c r="AB1" s="66">
        <v>0.21</v>
      </c>
    </row>
    <row r="2" spans="1:28" ht="18.75" customHeight="1" thickBot="1" x14ac:dyDescent="0.25">
      <c r="A2" s="7" t="s">
        <v>10</v>
      </c>
      <c r="B2" s="82" t="str">
        <f>'sklady (A)'!B2</f>
        <v>Fakultní nemocnice Olomouc</v>
      </c>
      <c r="C2" s="82"/>
      <c r="D2" s="57"/>
      <c r="E2" s="57"/>
      <c r="F2" s="57"/>
      <c r="G2" s="57"/>
      <c r="H2" s="57"/>
      <c r="I2" s="85"/>
      <c r="J2" s="88" t="s">
        <v>46</v>
      </c>
      <c r="K2" s="57"/>
      <c r="L2" s="57"/>
      <c r="M2" s="57"/>
      <c r="N2" s="57"/>
      <c r="O2" s="57"/>
      <c r="P2" s="57"/>
      <c r="Q2" s="57"/>
      <c r="R2" s="57"/>
      <c r="S2" s="57"/>
      <c r="T2" s="57"/>
      <c r="U2" s="8"/>
      <c r="V2" s="23"/>
      <c r="W2" s="26"/>
      <c r="X2" s="26"/>
      <c r="Y2" s="36"/>
      <c r="AA2" s="5"/>
      <c r="AB2" s="66">
        <v>0.15</v>
      </c>
    </row>
    <row r="3" spans="1:28" ht="21" customHeight="1" thickTop="1" thickBot="1" x14ac:dyDescent="0.25">
      <c r="C3" s="8" t="s">
        <v>2</v>
      </c>
      <c r="D3" s="147"/>
      <c r="E3" s="147"/>
      <c r="I3" s="86"/>
      <c r="J3" s="87" t="s">
        <v>47</v>
      </c>
      <c r="U3" s="54"/>
      <c r="V3" s="9"/>
      <c r="W3" s="136" t="s">
        <v>16</v>
      </c>
      <c r="X3" s="137"/>
      <c r="Y3" s="138"/>
      <c r="Z3" s="37">
        <f>COUNT(Z6:Z1934)</f>
        <v>0</v>
      </c>
      <c r="AA3" s="5"/>
      <c r="AB3" s="66">
        <v>0.1</v>
      </c>
    </row>
    <row r="4" spans="1:28" s="3" customFormat="1" ht="36.75" customHeight="1" thickTop="1" thickBot="1" x14ac:dyDescent="0.25">
      <c r="A4" s="139" t="s">
        <v>18</v>
      </c>
      <c r="B4" s="141" t="s">
        <v>19</v>
      </c>
      <c r="C4" s="143" t="s">
        <v>6</v>
      </c>
      <c r="D4" s="143" t="s">
        <v>20</v>
      </c>
      <c r="E4" s="143" t="s">
        <v>33</v>
      </c>
      <c r="F4" s="143" t="s">
        <v>43</v>
      </c>
      <c r="G4" s="143" t="s">
        <v>42</v>
      </c>
      <c r="H4" s="143" t="s">
        <v>23</v>
      </c>
      <c r="I4" s="149" t="s">
        <v>24</v>
      </c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1"/>
      <c r="U4" s="143" t="s">
        <v>7</v>
      </c>
      <c r="V4" s="145" t="s">
        <v>48</v>
      </c>
      <c r="W4" s="27" t="s">
        <v>12</v>
      </c>
      <c r="X4" s="28" t="s">
        <v>11</v>
      </c>
      <c r="Y4" s="38" t="s">
        <v>13</v>
      </c>
      <c r="Z4" s="1" t="s">
        <v>14</v>
      </c>
      <c r="AA4" s="2"/>
      <c r="AB4" s="67" t="s">
        <v>39</v>
      </c>
    </row>
    <row r="5" spans="1:28" ht="18" customHeight="1" thickTop="1" thickBot="1" x14ac:dyDescent="0.25">
      <c r="A5" s="140"/>
      <c r="B5" s="142"/>
      <c r="C5" s="144"/>
      <c r="D5" s="148"/>
      <c r="E5" s="148"/>
      <c r="F5" s="148"/>
      <c r="G5" s="148"/>
      <c r="H5" s="148"/>
      <c r="I5" s="152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4"/>
      <c r="U5" s="142"/>
      <c r="V5" s="146"/>
      <c r="W5" s="29">
        <f>SUM(W6:W1934)</f>
        <v>10160</v>
      </c>
      <c r="X5" s="30">
        <f>D6+D18+D22</f>
        <v>28</v>
      </c>
      <c r="Y5" s="39">
        <f>SUM(Y6:Y1934)</f>
        <v>34618513.590000004</v>
      </c>
      <c r="Z5" s="39">
        <f>SUM(Z6:Z1934)</f>
        <v>0</v>
      </c>
      <c r="AA5" s="5"/>
      <c r="AB5" s="67" t="s">
        <v>38</v>
      </c>
    </row>
    <row r="6" spans="1:28" ht="37.5" customHeight="1" thickTop="1" x14ac:dyDescent="0.2">
      <c r="A6" s="45" t="s">
        <v>4</v>
      </c>
      <c r="B6" s="94">
        <v>4110</v>
      </c>
      <c r="C6" s="47" t="s">
        <v>3</v>
      </c>
      <c r="D6" s="94">
        <v>9</v>
      </c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48"/>
      <c r="V6" s="52" t="s">
        <v>139</v>
      </c>
      <c r="W6" s="31">
        <f>IF(AND(A6="celkem ks:",B6&gt;0,C6="vzorek ks:"),B6,"")</f>
        <v>4110</v>
      </c>
      <c r="X6" s="31">
        <f>D6</f>
        <v>9</v>
      </c>
      <c r="Y6" s="40" t="str">
        <f t="shared" ref="Y6:Y16" si="0">IF(OR(C6="",C6&lt;=0,A6="Suma:",A6="celkem ks:"),"",C6)</f>
        <v/>
      </c>
      <c r="Z6" s="40" t="str">
        <f t="shared" ref="Z6:Z16" si="1">IF(OR(U6="",U6&lt;=0,A6="Suma:",A6="celkem ks:"),"",U6)</f>
        <v/>
      </c>
      <c r="AA6" s="5"/>
    </row>
    <row r="7" spans="1:28" x14ac:dyDescent="0.2">
      <c r="A7" s="65" t="s">
        <v>141</v>
      </c>
      <c r="B7" s="64"/>
      <c r="C7" s="50">
        <v>13682.68</v>
      </c>
      <c r="D7" s="103" t="s">
        <v>276</v>
      </c>
      <c r="E7" s="73" t="s">
        <v>41</v>
      </c>
      <c r="F7" s="74" t="s">
        <v>41</v>
      </c>
      <c r="G7" s="74"/>
      <c r="H7" s="95"/>
      <c r="I7" s="99" t="s">
        <v>25</v>
      </c>
      <c r="J7" s="99" t="s">
        <v>26</v>
      </c>
      <c r="K7" s="99" t="s">
        <v>27</v>
      </c>
      <c r="L7" s="99" t="s">
        <v>28</v>
      </c>
      <c r="M7" s="99" t="s">
        <v>29</v>
      </c>
      <c r="N7" s="100" t="s">
        <v>34</v>
      </c>
      <c r="O7" s="79" t="s">
        <v>30</v>
      </c>
      <c r="P7" s="100" t="s">
        <v>35</v>
      </c>
      <c r="Q7" s="99" t="s">
        <v>31</v>
      </c>
      <c r="R7" s="99" t="s">
        <v>32</v>
      </c>
      <c r="S7" s="100" t="s">
        <v>36</v>
      </c>
      <c r="T7" s="100" t="s">
        <v>37</v>
      </c>
      <c r="U7" s="50"/>
      <c r="W7" s="32" t="str">
        <f>IF(AND(A7="celkem ks:",B7&gt;0,C7="vzorek ks:"),B7,"")</f>
        <v/>
      </c>
      <c r="X7" s="32" t="str">
        <f t="shared" ref="X7:X16" si="2">IF(AND(A7="celkem ks:",B7&gt;0,C7="vzorek ks:",U7&gt;0),U7,"")</f>
        <v/>
      </c>
      <c r="Y7" s="41">
        <f t="shared" si="0"/>
        <v>13682.68</v>
      </c>
      <c r="Z7" s="35" t="str">
        <f t="shared" si="1"/>
        <v/>
      </c>
    </row>
    <row r="8" spans="1:28" x14ac:dyDescent="0.2">
      <c r="A8" s="65" t="s">
        <v>142</v>
      </c>
      <c r="B8" s="64"/>
      <c r="C8" s="50">
        <v>12500.21</v>
      </c>
      <c r="D8" s="103" t="s">
        <v>276</v>
      </c>
      <c r="E8" s="73" t="s">
        <v>41</v>
      </c>
      <c r="F8" s="74" t="s">
        <v>41</v>
      </c>
      <c r="G8" s="74"/>
      <c r="H8" s="95"/>
      <c r="I8" s="99" t="s">
        <v>25</v>
      </c>
      <c r="J8" s="99" t="s">
        <v>26</v>
      </c>
      <c r="K8" s="99" t="s">
        <v>27</v>
      </c>
      <c r="L8" s="99" t="s">
        <v>28</v>
      </c>
      <c r="M8" s="99" t="s">
        <v>29</v>
      </c>
      <c r="N8" s="100" t="s">
        <v>34</v>
      </c>
      <c r="O8" s="79" t="s">
        <v>30</v>
      </c>
      <c r="P8" s="100" t="s">
        <v>35</v>
      </c>
      <c r="Q8" s="99" t="s">
        <v>31</v>
      </c>
      <c r="R8" s="99" t="s">
        <v>32</v>
      </c>
      <c r="S8" s="100" t="s">
        <v>36</v>
      </c>
      <c r="T8" s="100" t="s">
        <v>37</v>
      </c>
      <c r="U8" s="50"/>
      <c r="W8" s="32" t="str">
        <f t="shared" ref="W8:W13" si="3">IF(AND(A8="celkem ks:",B8&gt;0,C8="vzorek ks:"),B8,"")</f>
        <v/>
      </c>
      <c r="X8" s="32" t="str">
        <f t="shared" ref="X8:X13" si="4">IF(AND(A8="celkem ks:",B8&gt;0,C8="vzorek ks:",U8&gt;0),U8,"")</f>
        <v/>
      </c>
      <c r="Y8" s="41">
        <f t="shared" ref="Y8:Y13" si="5">IF(OR(C8="",C8&lt;=0,A8="Suma:",A8="celkem ks:"),"",C8)</f>
        <v>12500.21</v>
      </c>
      <c r="Z8" s="35" t="str">
        <f t="shared" ref="Z8:Z13" si="6">IF(OR(U8="",U8&lt;=0,A8="Suma:",A8="celkem ks:"),"",U8)</f>
        <v/>
      </c>
    </row>
    <row r="9" spans="1:28" x14ac:dyDescent="0.2">
      <c r="A9" s="65" t="s">
        <v>143</v>
      </c>
      <c r="B9" s="64"/>
      <c r="C9" s="50">
        <v>1384436.840000001</v>
      </c>
      <c r="D9" s="103" t="s">
        <v>276</v>
      </c>
      <c r="E9" s="73" t="s">
        <v>41</v>
      </c>
      <c r="F9" s="74" t="s">
        <v>41</v>
      </c>
      <c r="G9" s="74"/>
      <c r="H9" s="95"/>
      <c r="I9" s="99" t="s">
        <v>25</v>
      </c>
      <c r="J9" s="99" t="s">
        <v>26</v>
      </c>
      <c r="K9" s="99" t="s">
        <v>27</v>
      </c>
      <c r="L9" s="99" t="s">
        <v>28</v>
      </c>
      <c r="M9" s="99" t="s">
        <v>29</v>
      </c>
      <c r="N9" s="100" t="s">
        <v>34</v>
      </c>
      <c r="O9" s="79" t="s">
        <v>30</v>
      </c>
      <c r="P9" s="100" t="s">
        <v>35</v>
      </c>
      <c r="Q9" s="99" t="s">
        <v>31</v>
      </c>
      <c r="R9" s="99" t="s">
        <v>32</v>
      </c>
      <c r="S9" s="100" t="s">
        <v>36</v>
      </c>
      <c r="T9" s="100" t="s">
        <v>37</v>
      </c>
      <c r="U9" s="50"/>
      <c r="W9" s="32" t="str">
        <f t="shared" si="3"/>
        <v/>
      </c>
      <c r="X9" s="32" t="str">
        <f t="shared" si="4"/>
        <v/>
      </c>
      <c r="Y9" s="41">
        <f t="shared" si="5"/>
        <v>1384436.840000001</v>
      </c>
      <c r="Z9" s="35" t="str">
        <f t="shared" si="6"/>
        <v/>
      </c>
    </row>
    <row r="10" spans="1:28" x14ac:dyDescent="0.2">
      <c r="A10" s="65" t="s">
        <v>144</v>
      </c>
      <c r="B10" s="64"/>
      <c r="C10" s="50">
        <v>47836.719999999987</v>
      </c>
      <c r="D10" s="103" t="s">
        <v>276</v>
      </c>
      <c r="E10" s="73" t="s">
        <v>41</v>
      </c>
      <c r="F10" s="74" t="s">
        <v>41</v>
      </c>
      <c r="G10" s="74"/>
      <c r="H10" s="95"/>
      <c r="I10" s="99" t="s">
        <v>25</v>
      </c>
      <c r="J10" s="99" t="s">
        <v>26</v>
      </c>
      <c r="K10" s="99" t="s">
        <v>27</v>
      </c>
      <c r="L10" s="99" t="s">
        <v>28</v>
      </c>
      <c r="M10" s="99" t="s">
        <v>29</v>
      </c>
      <c r="N10" s="100" t="s">
        <v>34</v>
      </c>
      <c r="O10" s="79" t="s">
        <v>30</v>
      </c>
      <c r="P10" s="100" t="s">
        <v>35</v>
      </c>
      <c r="Q10" s="99" t="s">
        <v>31</v>
      </c>
      <c r="R10" s="99" t="s">
        <v>32</v>
      </c>
      <c r="S10" s="100" t="s">
        <v>36</v>
      </c>
      <c r="T10" s="100" t="s">
        <v>37</v>
      </c>
      <c r="U10" s="50"/>
      <c r="W10" s="32" t="str">
        <f t="shared" si="3"/>
        <v/>
      </c>
      <c r="X10" s="32" t="str">
        <f t="shared" si="4"/>
        <v/>
      </c>
      <c r="Y10" s="41">
        <f t="shared" si="5"/>
        <v>47836.719999999987</v>
      </c>
      <c r="Z10" s="35" t="str">
        <f t="shared" si="6"/>
        <v/>
      </c>
    </row>
    <row r="11" spans="1:28" x14ac:dyDescent="0.2">
      <c r="A11" s="65" t="s">
        <v>145</v>
      </c>
      <c r="B11" s="64"/>
      <c r="C11" s="50">
        <v>2335590.9</v>
      </c>
      <c r="D11" s="103" t="s">
        <v>276</v>
      </c>
      <c r="E11" s="73" t="s">
        <v>41</v>
      </c>
      <c r="F11" s="74" t="s">
        <v>41</v>
      </c>
      <c r="G11" s="74"/>
      <c r="H11" s="95"/>
      <c r="I11" s="99" t="s">
        <v>25</v>
      </c>
      <c r="J11" s="99" t="s">
        <v>26</v>
      </c>
      <c r="K11" s="99" t="s">
        <v>27</v>
      </c>
      <c r="L11" s="99" t="s">
        <v>28</v>
      </c>
      <c r="M11" s="99" t="s">
        <v>29</v>
      </c>
      <c r="N11" s="100" t="s">
        <v>34</v>
      </c>
      <c r="O11" s="79" t="s">
        <v>30</v>
      </c>
      <c r="P11" s="100" t="s">
        <v>35</v>
      </c>
      <c r="Q11" s="99" t="s">
        <v>31</v>
      </c>
      <c r="R11" s="99" t="s">
        <v>32</v>
      </c>
      <c r="S11" s="100" t="s">
        <v>36</v>
      </c>
      <c r="T11" s="100" t="s">
        <v>37</v>
      </c>
      <c r="U11" s="50"/>
      <c r="W11" s="32" t="str">
        <f t="shared" si="3"/>
        <v/>
      </c>
      <c r="X11" s="32" t="str">
        <f t="shared" si="4"/>
        <v/>
      </c>
      <c r="Y11" s="41">
        <f t="shared" si="5"/>
        <v>2335590.9</v>
      </c>
      <c r="Z11" s="35" t="str">
        <f t="shared" si="6"/>
        <v/>
      </c>
    </row>
    <row r="12" spans="1:28" x14ac:dyDescent="0.2">
      <c r="A12" s="65" t="s">
        <v>146</v>
      </c>
      <c r="B12" s="64"/>
      <c r="C12" s="50">
        <v>873394.94</v>
      </c>
      <c r="D12" s="103" t="s">
        <v>276</v>
      </c>
      <c r="E12" s="73" t="s">
        <v>41</v>
      </c>
      <c r="F12" s="74" t="s">
        <v>41</v>
      </c>
      <c r="G12" s="74"/>
      <c r="H12" s="95"/>
      <c r="I12" s="99" t="s">
        <v>25</v>
      </c>
      <c r="J12" s="99" t="s">
        <v>26</v>
      </c>
      <c r="K12" s="99" t="s">
        <v>27</v>
      </c>
      <c r="L12" s="99" t="s">
        <v>28</v>
      </c>
      <c r="M12" s="99" t="s">
        <v>29</v>
      </c>
      <c r="N12" s="100" t="s">
        <v>34</v>
      </c>
      <c r="O12" s="79" t="s">
        <v>30</v>
      </c>
      <c r="P12" s="100" t="s">
        <v>35</v>
      </c>
      <c r="Q12" s="99" t="s">
        <v>31</v>
      </c>
      <c r="R12" s="99" t="s">
        <v>32</v>
      </c>
      <c r="S12" s="100" t="s">
        <v>36</v>
      </c>
      <c r="T12" s="100" t="s">
        <v>37</v>
      </c>
      <c r="U12" s="50"/>
      <c r="W12" s="32" t="str">
        <f t="shared" si="3"/>
        <v/>
      </c>
      <c r="X12" s="32" t="str">
        <f t="shared" si="4"/>
        <v/>
      </c>
      <c r="Y12" s="41">
        <f t="shared" si="5"/>
        <v>873394.94</v>
      </c>
      <c r="Z12" s="35" t="str">
        <f t="shared" si="6"/>
        <v/>
      </c>
    </row>
    <row r="13" spans="1:28" x14ac:dyDescent="0.2">
      <c r="A13" s="65" t="s">
        <v>147</v>
      </c>
      <c r="B13" s="64"/>
      <c r="C13" s="50">
        <v>2129760.2200000002</v>
      </c>
      <c r="D13" s="103" t="s">
        <v>276</v>
      </c>
      <c r="E13" s="73" t="s">
        <v>41</v>
      </c>
      <c r="F13" s="74" t="s">
        <v>41</v>
      </c>
      <c r="G13" s="74"/>
      <c r="H13" s="95"/>
      <c r="I13" s="99" t="s">
        <v>25</v>
      </c>
      <c r="J13" s="99" t="s">
        <v>26</v>
      </c>
      <c r="K13" s="99" t="s">
        <v>27</v>
      </c>
      <c r="L13" s="99" t="s">
        <v>28</v>
      </c>
      <c r="M13" s="99" t="s">
        <v>29</v>
      </c>
      <c r="N13" s="100" t="s">
        <v>34</v>
      </c>
      <c r="O13" s="79" t="s">
        <v>30</v>
      </c>
      <c r="P13" s="100" t="s">
        <v>35</v>
      </c>
      <c r="Q13" s="99" t="s">
        <v>31</v>
      </c>
      <c r="R13" s="99" t="s">
        <v>32</v>
      </c>
      <c r="S13" s="100" t="s">
        <v>36</v>
      </c>
      <c r="T13" s="100" t="s">
        <v>37</v>
      </c>
      <c r="U13" s="50"/>
      <c r="W13" s="32" t="str">
        <f t="shared" si="3"/>
        <v/>
      </c>
      <c r="X13" s="32" t="str">
        <f t="shared" si="4"/>
        <v/>
      </c>
      <c r="Y13" s="41">
        <f t="shared" si="5"/>
        <v>2129760.2200000002</v>
      </c>
      <c r="Z13" s="35" t="str">
        <f t="shared" si="6"/>
        <v/>
      </c>
    </row>
    <row r="14" spans="1:28" x14ac:dyDescent="0.2">
      <c r="A14" s="65" t="s">
        <v>148</v>
      </c>
      <c r="B14" s="64"/>
      <c r="C14" s="50">
        <v>19190.25</v>
      </c>
      <c r="D14" s="103" t="s">
        <v>276</v>
      </c>
      <c r="E14" s="73" t="s">
        <v>41</v>
      </c>
      <c r="F14" s="74" t="s">
        <v>41</v>
      </c>
      <c r="G14" s="74"/>
      <c r="H14" s="95"/>
      <c r="I14" s="99" t="s">
        <v>25</v>
      </c>
      <c r="J14" s="99" t="s">
        <v>26</v>
      </c>
      <c r="K14" s="99" t="s">
        <v>27</v>
      </c>
      <c r="L14" s="99" t="s">
        <v>28</v>
      </c>
      <c r="M14" s="99" t="s">
        <v>29</v>
      </c>
      <c r="N14" s="100" t="s">
        <v>34</v>
      </c>
      <c r="O14" s="79" t="s">
        <v>30</v>
      </c>
      <c r="P14" s="100" t="s">
        <v>35</v>
      </c>
      <c r="Q14" s="99" t="s">
        <v>31</v>
      </c>
      <c r="R14" s="99" t="s">
        <v>32</v>
      </c>
      <c r="S14" s="100" t="s">
        <v>36</v>
      </c>
      <c r="T14" s="100" t="s">
        <v>37</v>
      </c>
      <c r="U14" s="50"/>
      <c r="W14" s="32" t="str">
        <f t="shared" ref="W14:W16" si="7">IF(AND(A14="celkem ks:",B14&gt;0,C14="vzorek ks:"),B14,"")</f>
        <v/>
      </c>
      <c r="X14" s="32" t="str">
        <f t="shared" si="2"/>
        <v/>
      </c>
      <c r="Y14" s="41">
        <f t="shared" si="0"/>
        <v>19190.25</v>
      </c>
      <c r="Z14" s="35" t="str">
        <f t="shared" si="1"/>
        <v/>
      </c>
    </row>
    <row r="15" spans="1:28" x14ac:dyDescent="0.2">
      <c r="A15" s="69" t="s">
        <v>149</v>
      </c>
      <c r="B15" s="70"/>
      <c r="C15" s="21">
        <v>20170.7</v>
      </c>
      <c r="D15" s="110" t="s">
        <v>276</v>
      </c>
      <c r="E15" s="75" t="s">
        <v>41</v>
      </c>
      <c r="F15" s="76" t="s">
        <v>41</v>
      </c>
      <c r="G15" s="76"/>
      <c r="H15" s="96"/>
      <c r="I15" s="101" t="s">
        <v>25</v>
      </c>
      <c r="J15" s="101" t="s">
        <v>26</v>
      </c>
      <c r="K15" s="101" t="s">
        <v>27</v>
      </c>
      <c r="L15" s="101" t="s">
        <v>28</v>
      </c>
      <c r="M15" s="101" t="s">
        <v>29</v>
      </c>
      <c r="N15" s="102" t="s">
        <v>34</v>
      </c>
      <c r="O15" s="80" t="s">
        <v>30</v>
      </c>
      <c r="P15" s="102" t="s">
        <v>35</v>
      </c>
      <c r="Q15" s="101" t="s">
        <v>31</v>
      </c>
      <c r="R15" s="101" t="s">
        <v>32</v>
      </c>
      <c r="S15" s="102" t="s">
        <v>36</v>
      </c>
      <c r="T15" s="102" t="s">
        <v>37</v>
      </c>
      <c r="U15" s="21"/>
      <c r="V15" s="22"/>
      <c r="W15" s="32" t="str">
        <f t="shared" si="7"/>
        <v/>
      </c>
      <c r="X15" s="32" t="str">
        <f t="shared" si="2"/>
        <v/>
      </c>
      <c r="Y15" s="41">
        <f t="shared" si="0"/>
        <v>20170.7</v>
      </c>
      <c r="Z15" s="35" t="str">
        <f t="shared" si="1"/>
        <v/>
      </c>
    </row>
    <row r="16" spans="1:28" x14ac:dyDescent="0.2">
      <c r="A16" s="4" t="s">
        <v>5</v>
      </c>
      <c r="C16" s="17">
        <f>SUM(C7:C15)</f>
        <v>6836563.4600000018</v>
      </c>
      <c r="U16" s="17">
        <f>SUM(U7:U15)</f>
        <v>0</v>
      </c>
      <c r="W16" s="33" t="str">
        <f t="shared" si="7"/>
        <v/>
      </c>
      <c r="X16" s="33" t="str">
        <f t="shared" si="2"/>
        <v/>
      </c>
      <c r="Y16" s="35" t="str">
        <f t="shared" si="0"/>
        <v/>
      </c>
      <c r="Z16" s="35" t="str">
        <f t="shared" si="1"/>
        <v/>
      </c>
    </row>
    <row r="18" spans="1:27" ht="37.5" customHeight="1" x14ac:dyDescent="0.2">
      <c r="A18" s="45" t="s">
        <v>4</v>
      </c>
      <c r="B18" s="94">
        <v>479</v>
      </c>
      <c r="C18" s="47" t="s">
        <v>3</v>
      </c>
      <c r="D18" s="94">
        <v>1</v>
      </c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48"/>
      <c r="V18" s="52" t="s">
        <v>140</v>
      </c>
      <c r="W18" s="31">
        <f>IF(AND(A18="celkem ks:",B18&gt;0,C18="vzorek ks:"),B18,"")</f>
        <v>479</v>
      </c>
      <c r="X18" s="31">
        <f>D18</f>
        <v>1</v>
      </c>
      <c r="Y18" s="40" t="str">
        <f t="shared" ref="Y18:Y20" si="8">IF(OR(C18="",C18&lt;=0,A18="Suma:",A18="celkem ks:"),"",C18)</f>
        <v/>
      </c>
      <c r="Z18" s="40" t="str">
        <f t="shared" ref="Z18:Z20" si="9">IF(OR(U18="",U18&lt;=0,A18="Suma:",A18="celkem ks:"),"",U18)</f>
        <v/>
      </c>
      <c r="AA18" s="5"/>
    </row>
    <row r="19" spans="1:27" s="18" customFormat="1" x14ac:dyDescent="0.2">
      <c r="A19" s="112" t="s">
        <v>150</v>
      </c>
      <c r="B19" s="113"/>
      <c r="C19" s="114">
        <v>16144.72</v>
      </c>
      <c r="D19" s="133" t="s">
        <v>276</v>
      </c>
      <c r="E19" s="115" t="s">
        <v>41</v>
      </c>
      <c r="F19" s="116" t="s">
        <v>41</v>
      </c>
      <c r="G19" s="116"/>
      <c r="H19" s="117"/>
      <c r="I19" s="118" t="s">
        <v>25</v>
      </c>
      <c r="J19" s="118" t="s">
        <v>26</v>
      </c>
      <c r="K19" s="118" t="s">
        <v>27</v>
      </c>
      <c r="L19" s="118" t="s">
        <v>28</v>
      </c>
      <c r="M19" s="119" t="s">
        <v>29</v>
      </c>
      <c r="N19" s="120" t="s">
        <v>34</v>
      </c>
      <c r="O19" s="119" t="s">
        <v>30</v>
      </c>
      <c r="P19" s="120" t="s">
        <v>35</v>
      </c>
      <c r="Q19" s="118" t="s">
        <v>31</v>
      </c>
      <c r="R19" s="118" t="s">
        <v>32</v>
      </c>
      <c r="S19" s="121" t="s">
        <v>36</v>
      </c>
      <c r="T19" s="121" t="s">
        <v>37</v>
      </c>
      <c r="U19" s="114"/>
      <c r="V19" s="22"/>
      <c r="W19" s="32" t="str">
        <f t="shared" ref="W19:W20" si="10">IF(AND(A19="celkem ks:",B19&gt;0,C19="vzorek ks:"),B19,"")</f>
        <v/>
      </c>
      <c r="X19" s="32" t="str">
        <f t="shared" ref="X19:X20" si="11">IF(AND(A19="celkem ks:",B19&gt;0,C19="vzorek ks:",U19&gt;0),U19,"")</f>
        <v/>
      </c>
      <c r="Y19" s="41">
        <f t="shared" si="8"/>
        <v>16144.72</v>
      </c>
      <c r="Z19" s="41" t="str">
        <f t="shared" si="9"/>
        <v/>
      </c>
    </row>
    <row r="20" spans="1:27" x14ac:dyDescent="0.2">
      <c r="A20" s="4" t="s">
        <v>5</v>
      </c>
      <c r="C20" s="17">
        <f>SUM(C19:C19)</f>
        <v>16144.72</v>
      </c>
      <c r="U20" s="17">
        <f>SUM(U19:U19)</f>
        <v>0</v>
      </c>
      <c r="W20" s="33" t="str">
        <f t="shared" si="10"/>
        <v/>
      </c>
      <c r="X20" s="33" t="str">
        <f t="shared" si="11"/>
        <v/>
      </c>
      <c r="Y20" s="35" t="str">
        <f t="shared" si="8"/>
        <v/>
      </c>
      <c r="Z20" s="35" t="str">
        <f t="shared" si="9"/>
        <v/>
      </c>
    </row>
    <row r="22" spans="1:27" ht="37.5" customHeight="1" x14ac:dyDescent="0.2">
      <c r="A22" s="45" t="s">
        <v>4</v>
      </c>
      <c r="B22" s="94">
        <v>5571</v>
      </c>
      <c r="C22" s="47" t="s">
        <v>3</v>
      </c>
      <c r="D22" s="94">
        <v>18</v>
      </c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48"/>
      <c r="V22" s="52" t="s">
        <v>151</v>
      </c>
      <c r="W22" s="31">
        <f>IF(AND(A22="celkem ks:",B22&gt;0,C22="vzorek ks:"),B22,"")</f>
        <v>5571</v>
      </c>
      <c r="X22" s="31">
        <f>D22</f>
        <v>18</v>
      </c>
      <c r="Y22" s="40" t="str">
        <f t="shared" ref="Y22:Y41" si="12">IF(OR(C22="",C22&lt;=0,A22="Suma:",A22="celkem ks:"),"",C22)</f>
        <v/>
      </c>
      <c r="Z22" s="40" t="str">
        <f t="shared" ref="Z22:Z41" si="13">IF(OR(U22="",U22&lt;=0,A22="Suma:",A22="celkem ks:"),"",U22)</f>
        <v/>
      </c>
      <c r="AA22" s="5"/>
    </row>
    <row r="23" spans="1:27" x14ac:dyDescent="0.2">
      <c r="A23" s="65" t="s">
        <v>152</v>
      </c>
      <c r="B23" s="64"/>
      <c r="C23" s="50">
        <v>2799</v>
      </c>
      <c r="D23" s="111" t="s">
        <v>277</v>
      </c>
      <c r="E23" s="73" t="s">
        <v>41</v>
      </c>
      <c r="F23" s="74" t="s">
        <v>41</v>
      </c>
      <c r="G23" s="74"/>
      <c r="H23" s="95"/>
      <c r="I23" s="99" t="s">
        <v>25</v>
      </c>
      <c r="J23" s="99" t="s">
        <v>26</v>
      </c>
      <c r="K23" s="99" t="s">
        <v>27</v>
      </c>
      <c r="L23" s="99" t="s">
        <v>28</v>
      </c>
      <c r="M23" s="79" t="s">
        <v>29</v>
      </c>
      <c r="N23" s="100" t="s">
        <v>34</v>
      </c>
      <c r="O23" s="79" t="s">
        <v>30</v>
      </c>
      <c r="P23" s="100" t="s">
        <v>35</v>
      </c>
      <c r="Q23" s="99" t="s">
        <v>31</v>
      </c>
      <c r="R23" s="99" t="s">
        <v>32</v>
      </c>
      <c r="S23" s="100" t="s">
        <v>36</v>
      </c>
      <c r="T23" s="100" t="s">
        <v>37</v>
      </c>
      <c r="U23" s="50"/>
      <c r="W23" s="32" t="str">
        <f>IF(AND(A23="celkem ks:",B23&gt;0,C23="vzorek ks:"),B23,"")</f>
        <v/>
      </c>
      <c r="X23" s="32" t="str">
        <f t="shared" ref="X23:X41" si="14">IF(AND(A23="celkem ks:",B23&gt;0,C23="vzorek ks:",U23&gt;0),U23,"")</f>
        <v/>
      </c>
      <c r="Y23" s="41">
        <f t="shared" si="12"/>
        <v>2799</v>
      </c>
      <c r="Z23" s="35" t="str">
        <f t="shared" si="13"/>
        <v/>
      </c>
    </row>
    <row r="24" spans="1:27" x14ac:dyDescent="0.2">
      <c r="A24" s="65" t="s">
        <v>153</v>
      </c>
      <c r="B24" s="64"/>
      <c r="C24" s="50">
        <v>5162293.2399999993</v>
      </c>
      <c r="D24" s="103" t="s">
        <v>276</v>
      </c>
      <c r="E24" s="73" t="s">
        <v>41</v>
      </c>
      <c r="F24" s="74" t="s">
        <v>41</v>
      </c>
      <c r="G24" s="74"/>
      <c r="H24" s="95"/>
      <c r="I24" s="99" t="s">
        <v>25</v>
      </c>
      <c r="J24" s="99" t="s">
        <v>26</v>
      </c>
      <c r="K24" s="99" t="s">
        <v>27</v>
      </c>
      <c r="L24" s="99" t="s">
        <v>28</v>
      </c>
      <c r="M24" s="79" t="s">
        <v>29</v>
      </c>
      <c r="N24" s="100" t="s">
        <v>34</v>
      </c>
      <c r="O24" s="79" t="s">
        <v>30</v>
      </c>
      <c r="P24" s="100" t="s">
        <v>35</v>
      </c>
      <c r="Q24" s="99" t="s">
        <v>31</v>
      </c>
      <c r="R24" s="99" t="s">
        <v>32</v>
      </c>
      <c r="S24" s="100" t="s">
        <v>36</v>
      </c>
      <c r="T24" s="100" t="s">
        <v>37</v>
      </c>
      <c r="U24" s="50"/>
      <c r="W24" s="32" t="str">
        <f t="shared" ref="W24:W40" si="15">IF(AND(A24="celkem ks:",B24&gt;0,C24="vzorek ks:"),B24,"")</f>
        <v/>
      </c>
      <c r="X24" s="32" t="str">
        <f t="shared" ref="X24:X40" si="16">IF(AND(A24="celkem ks:",B24&gt;0,C24="vzorek ks:",U24&gt;0),U24,"")</f>
        <v/>
      </c>
      <c r="Y24" s="41">
        <f t="shared" ref="Y24:Y40" si="17">IF(OR(C24="",C24&lt;=0,A24="Suma:",A24="celkem ks:"),"",C24)</f>
        <v>5162293.2399999993</v>
      </c>
    </row>
    <row r="25" spans="1:27" x14ac:dyDescent="0.2">
      <c r="A25" s="65" t="s">
        <v>154</v>
      </c>
      <c r="B25" s="64"/>
      <c r="C25" s="50">
        <v>3537416.680000002</v>
      </c>
      <c r="D25" s="103" t="s">
        <v>276</v>
      </c>
      <c r="E25" s="73" t="s">
        <v>41</v>
      </c>
      <c r="F25" s="74" t="s">
        <v>41</v>
      </c>
      <c r="G25" s="74"/>
      <c r="H25" s="95"/>
      <c r="I25" s="99" t="s">
        <v>25</v>
      </c>
      <c r="J25" s="99" t="s">
        <v>26</v>
      </c>
      <c r="K25" s="99" t="s">
        <v>27</v>
      </c>
      <c r="L25" s="99" t="s">
        <v>28</v>
      </c>
      <c r="M25" s="79" t="s">
        <v>29</v>
      </c>
      <c r="N25" s="100" t="s">
        <v>34</v>
      </c>
      <c r="O25" s="79" t="s">
        <v>30</v>
      </c>
      <c r="P25" s="100" t="s">
        <v>35</v>
      </c>
      <c r="Q25" s="99" t="s">
        <v>31</v>
      </c>
      <c r="R25" s="99" t="s">
        <v>32</v>
      </c>
      <c r="S25" s="100" t="s">
        <v>36</v>
      </c>
      <c r="T25" s="100" t="s">
        <v>37</v>
      </c>
      <c r="U25" s="50"/>
      <c r="W25" s="32" t="str">
        <f t="shared" si="15"/>
        <v/>
      </c>
      <c r="X25" s="32" t="str">
        <f t="shared" si="16"/>
        <v/>
      </c>
      <c r="Y25" s="41">
        <f t="shared" si="17"/>
        <v>3537416.680000002</v>
      </c>
    </row>
    <row r="26" spans="1:27" x14ac:dyDescent="0.2">
      <c r="A26" s="65" t="s">
        <v>155</v>
      </c>
      <c r="B26" s="64"/>
      <c r="C26" s="50">
        <v>24426.96000000001</v>
      </c>
      <c r="D26" s="103" t="s">
        <v>276</v>
      </c>
      <c r="E26" s="73" t="s">
        <v>41</v>
      </c>
      <c r="F26" s="74" t="s">
        <v>41</v>
      </c>
      <c r="G26" s="74"/>
      <c r="H26" s="95"/>
      <c r="I26" s="99" t="s">
        <v>25</v>
      </c>
      <c r="J26" s="99" t="s">
        <v>26</v>
      </c>
      <c r="K26" s="99" t="s">
        <v>27</v>
      </c>
      <c r="L26" s="99" t="s">
        <v>28</v>
      </c>
      <c r="M26" s="79" t="s">
        <v>29</v>
      </c>
      <c r="N26" s="100" t="s">
        <v>34</v>
      </c>
      <c r="O26" s="79" t="s">
        <v>30</v>
      </c>
      <c r="P26" s="100" t="s">
        <v>35</v>
      </c>
      <c r="Q26" s="99" t="s">
        <v>31</v>
      </c>
      <c r="R26" s="99" t="s">
        <v>32</v>
      </c>
      <c r="S26" s="100" t="s">
        <v>36</v>
      </c>
      <c r="T26" s="100" t="s">
        <v>37</v>
      </c>
      <c r="U26" s="50"/>
      <c r="W26" s="32" t="str">
        <f t="shared" si="15"/>
        <v/>
      </c>
      <c r="X26" s="32" t="str">
        <f t="shared" si="16"/>
        <v/>
      </c>
      <c r="Y26" s="41">
        <f t="shared" si="17"/>
        <v>24426.96000000001</v>
      </c>
    </row>
    <row r="27" spans="1:27" x14ac:dyDescent="0.2">
      <c r="A27" s="65" t="s">
        <v>156</v>
      </c>
      <c r="B27" s="64"/>
      <c r="C27" s="50">
        <v>1598153.02</v>
      </c>
      <c r="D27" s="103" t="s">
        <v>276</v>
      </c>
      <c r="E27" s="73" t="s">
        <v>41</v>
      </c>
      <c r="F27" s="74" t="s">
        <v>41</v>
      </c>
      <c r="G27" s="74"/>
      <c r="H27" s="95"/>
      <c r="I27" s="99" t="s">
        <v>25</v>
      </c>
      <c r="J27" s="99" t="s">
        <v>26</v>
      </c>
      <c r="K27" s="99" t="s">
        <v>27</v>
      </c>
      <c r="L27" s="99" t="s">
        <v>28</v>
      </c>
      <c r="M27" s="79" t="s">
        <v>29</v>
      </c>
      <c r="N27" s="100" t="s">
        <v>34</v>
      </c>
      <c r="O27" s="79" t="s">
        <v>30</v>
      </c>
      <c r="P27" s="100" t="s">
        <v>35</v>
      </c>
      <c r="Q27" s="99" t="s">
        <v>31</v>
      </c>
      <c r="R27" s="99" t="s">
        <v>32</v>
      </c>
      <c r="S27" s="100" t="s">
        <v>36</v>
      </c>
      <c r="T27" s="100" t="s">
        <v>37</v>
      </c>
      <c r="U27" s="50"/>
      <c r="W27" s="32" t="str">
        <f t="shared" si="15"/>
        <v/>
      </c>
      <c r="X27" s="32" t="str">
        <f t="shared" si="16"/>
        <v/>
      </c>
      <c r="Y27" s="41">
        <f t="shared" si="17"/>
        <v>1598153.02</v>
      </c>
    </row>
    <row r="28" spans="1:27" x14ac:dyDescent="0.2">
      <c r="A28" s="65" t="s">
        <v>157</v>
      </c>
      <c r="B28" s="64"/>
      <c r="C28" s="50">
        <v>96390.7</v>
      </c>
      <c r="D28" s="103" t="s">
        <v>276</v>
      </c>
      <c r="E28" s="73" t="s">
        <v>41</v>
      </c>
      <c r="F28" s="74" t="s">
        <v>41</v>
      </c>
      <c r="G28" s="74"/>
      <c r="H28" s="95"/>
      <c r="I28" s="99" t="s">
        <v>25</v>
      </c>
      <c r="J28" s="99" t="s">
        <v>26</v>
      </c>
      <c r="K28" s="99" t="s">
        <v>27</v>
      </c>
      <c r="L28" s="99" t="s">
        <v>28</v>
      </c>
      <c r="M28" s="79" t="s">
        <v>29</v>
      </c>
      <c r="N28" s="100" t="s">
        <v>34</v>
      </c>
      <c r="O28" s="79" t="s">
        <v>30</v>
      </c>
      <c r="P28" s="100" t="s">
        <v>35</v>
      </c>
      <c r="Q28" s="99" t="s">
        <v>31</v>
      </c>
      <c r="R28" s="99" t="s">
        <v>32</v>
      </c>
      <c r="S28" s="100" t="s">
        <v>36</v>
      </c>
      <c r="T28" s="100" t="s">
        <v>37</v>
      </c>
      <c r="U28" s="50"/>
      <c r="W28" s="32" t="str">
        <f t="shared" si="15"/>
        <v/>
      </c>
      <c r="X28" s="32" t="str">
        <f t="shared" si="16"/>
        <v/>
      </c>
      <c r="Y28" s="41">
        <f t="shared" si="17"/>
        <v>96390.7</v>
      </c>
    </row>
    <row r="29" spans="1:27" x14ac:dyDescent="0.2">
      <c r="A29" s="65" t="s">
        <v>158</v>
      </c>
      <c r="B29" s="64"/>
      <c r="C29" s="50">
        <v>1084206.98</v>
      </c>
      <c r="D29" s="103" t="s">
        <v>276</v>
      </c>
      <c r="E29" s="73" t="s">
        <v>41</v>
      </c>
      <c r="F29" s="74" t="s">
        <v>41</v>
      </c>
      <c r="G29" s="74"/>
      <c r="H29" s="95"/>
      <c r="I29" s="99" t="s">
        <v>25</v>
      </c>
      <c r="J29" s="99" t="s">
        <v>26</v>
      </c>
      <c r="K29" s="99" t="s">
        <v>27</v>
      </c>
      <c r="L29" s="99" t="s">
        <v>28</v>
      </c>
      <c r="M29" s="79" t="s">
        <v>29</v>
      </c>
      <c r="N29" s="100" t="s">
        <v>34</v>
      </c>
      <c r="O29" s="79" t="s">
        <v>30</v>
      </c>
      <c r="P29" s="100" t="s">
        <v>35</v>
      </c>
      <c r="Q29" s="99" t="s">
        <v>31</v>
      </c>
      <c r="R29" s="99" t="s">
        <v>32</v>
      </c>
      <c r="S29" s="100" t="s">
        <v>36</v>
      </c>
      <c r="T29" s="100" t="s">
        <v>37</v>
      </c>
      <c r="U29" s="50"/>
      <c r="W29" s="32" t="str">
        <f t="shared" si="15"/>
        <v/>
      </c>
      <c r="X29" s="32" t="str">
        <f t="shared" si="16"/>
        <v/>
      </c>
      <c r="Y29" s="41">
        <f t="shared" si="17"/>
        <v>1084206.98</v>
      </c>
    </row>
    <row r="30" spans="1:27" x14ac:dyDescent="0.2">
      <c r="A30" s="65" t="s">
        <v>159</v>
      </c>
      <c r="B30" s="64"/>
      <c r="C30" s="50">
        <v>8340852.5099999998</v>
      </c>
      <c r="D30" s="103" t="s">
        <v>276</v>
      </c>
      <c r="E30" s="73" t="s">
        <v>41</v>
      </c>
      <c r="F30" s="74" t="s">
        <v>41</v>
      </c>
      <c r="G30" s="74"/>
      <c r="H30" s="95"/>
      <c r="I30" s="99" t="s">
        <v>25</v>
      </c>
      <c r="J30" s="99" t="s">
        <v>26</v>
      </c>
      <c r="K30" s="99" t="s">
        <v>27</v>
      </c>
      <c r="L30" s="99" t="s">
        <v>28</v>
      </c>
      <c r="M30" s="79" t="s">
        <v>29</v>
      </c>
      <c r="N30" s="100" t="s">
        <v>34</v>
      </c>
      <c r="O30" s="79" t="s">
        <v>30</v>
      </c>
      <c r="P30" s="100" t="s">
        <v>35</v>
      </c>
      <c r="Q30" s="99" t="s">
        <v>31</v>
      </c>
      <c r="R30" s="99" t="s">
        <v>32</v>
      </c>
      <c r="S30" s="100" t="s">
        <v>36</v>
      </c>
      <c r="T30" s="100" t="s">
        <v>37</v>
      </c>
      <c r="U30" s="50"/>
      <c r="W30" s="32" t="str">
        <f t="shared" si="15"/>
        <v/>
      </c>
      <c r="X30" s="32" t="str">
        <f t="shared" si="16"/>
        <v/>
      </c>
      <c r="Y30" s="41">
        <f t="shared" si="17"/>
        <v>8340852.5099999998</v>
      </c>
    </row>
    <row r="31" spans="1:27" x14ac:dyDescent="0.2">
      <c r="A31" s="65" t="s">
        <v>160</v>
      </c>
      <c r="B31" s="64"/>
      <c r="C31" s="50">
        <v>447528.75</v>
      </c>
      <c r="D31" s="103" t="s">
        <v>276</v>
      </c>
      <c r="E31" s="73" t="s">
        <v>41</v>
      </c>
      <c r="F31" s="74" t="s">
        <v>41</v>
      </c>
      <c r="G31" s="74"/>
      <c r="H31" s="95"/>
      <c r="I31" s="99" t="s">
        <v>25</v>
      </c>
      <c r="J31" s="99" t="s">
        <v>26</v>
      </c>
      <c r="K31" s="99" t="s">
        <v>27</v>
      </c>
      <c r="L31" s="99" t="s">
        <v>28</v>
      </c>
      <c r="M31" s="79" t="s">
        <v>29</v>
      </c>
      <c r="N31" s="100" t="s">
        <v>34</v>
      </c>
      <c r="O31" s="79" t="s">
        <v>30</v>
      </c>
      <c r="P31" s="100" t="s">
        <v>35</v>
      </c>
      <c r="Q31" s="99" t="s">
        <v>31</v>
      </c>
      <c r="R31" s="99" t="s">
        <v>32</v>
      </c>
      <c r="S31" s="100" t="s">
        <v>36</v>
      </c>
      <c r="T31" s="100" t="s">
        <v>37</v>
      </c>
      <c r="U31" s="50"/>
      <c r="W31" s="32" t="str">
        <f t="shared" si="15"/>
        <v/>
      </c>
      <c r="X31" s="32" t="str">
        <f t="shared" si="16"/>
        <v/>
      </c>
      <c r="Y31" s="41">
        <f t="shared" si="17"/>
        <v>447528.75</v>
      </c>
    </row>
    <row r="32" spans="1:27" x14ac:dyDescent="0.2">
      <c r="A32" s="65" t="s">
        <v>161</v>
      </c>
      <c r="B32" s="64"/>
      <c r="C32" s="50">
        <v>22014.74</v>
      </c>
      <c r="D32" s="103" t="s">
        <v>276</v>
      </c>
      <c r="E32" s="73" t="s">
        <v>41</v>
      </c>
      <c r="F32" s="74" t="s">
        <v>41</v>
      </c>
      <c r="G32" s="74"/>
      <c r="H32" s="95"/>
      <c r="I32" s="99" t="s">
        <v>25</v>
      </c>
      <c r="J32" s="99" t="s">
        <v>26</v>
      </c>
      <c r="K32" s="99" t="s">
        <v>27</v>
      </c>
      <c r="L32" s="99" t="s">
        <v>28</v>
      </c>
      <c r="M32" s="79" t="s">
        <v>29</v>
      </c>
      <c r="N32" s="100" t="s">
        <v>34</v>
      </c>
      <c r="O32" s="79" t="s">
        <v>30</v>
      </c>
      <c r="P32" s="100" t="s">
        <v>35</v>
      </c>
      <c r="Q32" s="99" t="s">
        <v>31</v>
      </c>
      <c r="R32" s="99" t="s">
        <v>32</v>
      </c>
      <c r="S32" s="100" t="s">
        <v>36</v>
      </c>
      <c r="T32" s="100" t="s">
        <v>37</v>
      </c>
      <c r="U32" s="50"/>
      <c r="W32" s="32" t="str">
        <f t="shared" si="15"/>
        <v/>
      </c>
      <c r="X32" s="32" t="str">
        <f t="shared" si="16"/>
        <v/>
      </c>
      <c r="Y32" s="41">
        <f t="shared" si="17"/>
        <v>22014.74</v>
      </c>
    </row>
    <row r="33" spans="1:26" x14ac:dyDescent="0.2">
      <c r="A33" s="65" t="s">
        <v>162</v>
      </c>
      <c r="B33" s="64"/>
      <c r="C33" s="50">
        <v>396912.49</v>
      </c>
      <c r="D33" s="103" t="s">
        <v>276</v>
      </c>
      <c r="E33" s="73" t="s">
        <v>41</v>
      </c>
      <c r="F33" s="74" t="s">
        <v>41</v>
      </c>
      <c r="G33" s="74"/>
      <c r="H33" s="95"/>
      <c r="I33" s="99" t="s">
        <v>25</v>
      </c>
      <c r="J33" s="99" t="s">
        <v>26</v>
      </c>
      <c r="K33" s="99" t="s">
        <v>27</v>
      </c>
      <c r="L33" s="99" t="s">
        <v>28</v>
      </c>
      <c r="M33" s="79" t="s">
        <v>29</v>
      </c>
      <c r="N33" s="100" t="s">
        <v>34</v>
      </c>
      <c r="O33" s="79" t="s">
        <v>30</v>
      </c>
      <c r="P33" s="100" t="s">
        <v>35</v>
      </c>
      <c r="Q33" s="99" t="s">
        <v>31</v>
      </c>
      <c r="R33" s="99" t="s">
        <v>32</v>
      </c>
      <c r="S33" s="100" t="s">
        <v>36</v>
      </c>
      <c r="T33" s="100" t="s">
        <v>37</v>
      </c>
      <c r="U33" s="50"/>
      <c r="W33" s="32" t="str">
        <f t="shared" si="15"/>
        <v/>
      </c>
      <c r="X33" s="32" t="str">
        <f t="shared" si="16"/>
        <v/>
      </c>
      <c r="Y33" s="41">
        <f t="shared" si="17"/>
        <v>396912.49</v>
      </c>
    </row>
    <row r="34" spans="1:26" x14ac:dyDescent="0.2">
      <c r="A34" s="65" t="s">
        <v>163</v>
      </c>
      <c r="B34" s="64"/>
      <c r="C34" s="50">
        <v>50767</v>
      </c>
      <c r="D34" s="103" t="s">
        <v>276</v>
      </c>
      <c r="E34" s="73" t="s">
        <v>41</v>
      </c>
      <c r="F34" s="74" t="s">
        <v>41</v>
      </c>
      <c r="G34" s="74"/>
      <c r="H34" s="95"/>
      <c r="I34" s="99" t="s">
        <v>25</v>
      </c>
      <c r="J34" s="99" t="s">
        <v>26</v>
      </c>
      <c r="K34" s="99" t="s">
        <v>27</v>
      </c>
      <c r="L34" s="99" t="s">
        <v>28</v>
      </c>
      <c r="M34" s="79" t="s">
        <v>29</v>
      </c>
      <c r="N34" s="100" t="s">
        <v>34</v>
      </c>
      <c r="O34" s="79" t="s">
        <v>30</v>
      </c>
      <c r="P34" s="100" t="s">
        <v>35</v>
      </c>
      <c r="Q34" s="99" t="s">
        <v>31</v>
      </c>
      <c r="R34" s="99" t="s">
        <v>32</v>
      </c>
      <c r="S34" s="100" t="s">
        <v>36</v>
      </c>
      <c r="T34" s="100" t="s">
        <v>37</v>
      </c>
      <c r="U34" s="50"/>
      <c r="W34" s="32" t="str">
        <f t="shared" si="15"/>
        <v/>
      </c>
      <c r="X34" s="32" t="str">
        <f t="shared" si="16"/>
        <v/>
      </c>
      <c r="Y34" s="41">
        <f t="shared" si="17"/>
        <v>50767</v>
      </c>
    </row>
    <row r="35" spans="1:26" x14ac:dyDescent="0.2">
      <c r="A35" s="65" t="s">
        <v>164</v>
      </c>
      <c r="B35" s="64"/>
      <c r="C35" s="50">
        <v>181370.18</v>
      </c>
      <c r="D35" s="103" t="s">
        <v>276</v>
      </c>
      <c r="E35" s="73" t="s">
        <v>41</v>
      </c>
      <c r="F35" s="74" t="s">
        <v>41</v>
      </c>
      <c r="G35" s="74"/>
      <c r="H35" s="95"/>
      <c r="I35" s="99" t="s">
        <v>25</v>
      </c>
      <c r="J35" s="99" t="s">
        <v>26</v>
      </c>
      <c r="K35" s="99" t="s">
        <v>27</v>
      </c>
      <c r="L35" s="99" t="s">
        <v>28</v>
      </c>
      <c r="M35" s="79" t="s">
        <v>29</v>
      </c>
      <c r="N35" s="100" t="s">
        <v>34</v>
      </c>
      <c r="O35" s="79" t="s">
        <v>30</v>
      </c>
      <c r="P35" s="100" t="s">
        <v>35</v>
      </c>
      <c r="Q35" s="99" t="s">
        <v>31</v>
      </c>
      <c r="R35" s="99" t="s">
        <v>32</v>
      </c>
      <c r="S35" s="100" t="s">
        <v>36</v>
      </c>
      <c r="T35" s="100" t="s">
        <v>37</v>
      </c>
      <c r="U35" s="50"/>
      <c r="W35" s="32" t="str">
        <f t="shared" si="15"/>
        <v/>
      </c>
      <c r="X35" s="32" t="str">
        <f t="shared" si="16"/>
        <v/>
      </c>
      <c r="Y35" s="41">
        <f t="shared" si="17"/>
        <v>181370.18</v>
      </c>
    </row>
    <row r="36" spans="1:26" x14ac:dyDescent="0.2">
      <c r="A36" s="65" t="s">
        <v>165</v>
      </c>
      <c r="B36" s="64"/>
      <c r="C36" s="50">
        <v>5196736.8600000022</v>
      </c>
      <c r="D36" s="103" t="s">
        <v>276</v>
      </c>
      <c r="E36" s="73" t="s">
        <v>41</v>
      </c>
      <c r="F36" s="74" t="s">
        <v>41</v>
      </c>
      <c r="G36" s="74"/>
      <c r="H36" s="95"/>
      <c r="I36" s="99" t="s">
        <v>25</v>
      </c>
      <c r="J36" s="99" t="s">
        <v>26</v>
      </c>
      <c r="K36" s="99" t="s">
        <v>27</v>
      </c>
      <c r="L36" s="99" t="s">
        <v>28</v>
      </c>
      <c r="M36" s="79" t="s">
        <v>29</v>
      </c>
      <c r="N36" s="100" t="s">
        <v>34</v>
      </c>
      <c r="O36" s="79" t="s">
        <v>30</v>
      </c>
      <c r="P36" s="100" t="s">
        <v>35</v>
      </c>
      <c r="Q36" s="99" t="s">
        <v>31</v>
      </c>
      <c r="R36" s="99" t="s">
        <v>32</v>
      </c>
      <c r="S36" s="100" t="s">
        <v>36</v>
      </c>
      <c r="T36" s="100" t="s">
        <v>37</v>
      </c>
      <c r="U36" s="50"/>
      <c r="W36" s="32" t="str">
        <f t="shared" si="15"/>
        <v/>
      </c>
      <c r="X36" s="32" t="str">
        <f t="shared" si="16"/>
        <v/>
      </c>
      <c r="Y36" s="41">
        <f t="shared" si="17"/>
        <v>5196736.8600000022</v>
      </c>
    </row>
    <row r="37" spans="1:26" x14ac:dyDescent="0.2">
      <c r="A37" s="65" t="s">
        <v>166</v>
      </c>
      <c r="B37" s="64"/>
      <c r="C37" s="50">
        <v>423469.27000000031</v>
      </c>
      <c r="D37" s="103" t="s">
        <v>276</v>
      </c>
      <c r="E37" s="73" t="s">
        <v>41</v>
      </c>
      <c r="F37" s="74" t="s">
        <v>41</v>
      </c>
      <c r="G37" s="74"/>
      <c r="H37" s="95"/>
      <c r="I37" s="99" t="s">
        <v>25</v>
      </c>
      <c r="J37" s="99" t="s">
        <v>26</v>
      </c>
      <c r="K37" s="99" t="s">
        <v>27</v>
      </c>
      <c r="L37" s="99" t="s">
        <v>28</v>
      </c>
      <c r="M37" s="79" t="s">
        <v>29</v>
      </c>
      <c r="N37" s="100" t="s">
        <v>34</v>
      </c>
      <c r="O37" s="79" t="s">
        <v>30</v>
      </c>
      <c r="P37" s="100" t="s">
        <v>35</v>
      </c>
      <c r="Q37" s="99" t="s">
        <v>31</v>
      </c>
      <c r="R37" s="99" t="s">
        <v>32</v>
      </c>
      <c r="S37" s="100" t="s">
        <v>36</v>
      </c>
      <c r="T37" s="100" t="s">
        <v>37</v>
      </c>
      <c r="U37" s="50"/>
      <c r="W37" s="32" t="str">
        <f t="shared" si="15"/>
        <v/>
      </c>
      <c r="X37" s="32" t="str">
        <f t="shared" si="16"/>
        <v/>
      </c>
      <c r="Y37" s="41">
        <f t="shared" si="17"/>
        <v>423469.27000000031</v>
      </c>
    </row>
    <row r="38" spans="1:26" x14ac:dyDescent="0.2">
      <c r="A38" s="65" t="s">
        <v>167</v>
      </c>
      <c r="B38" s="64"/>
      <c r="C38" s="50">
        <v>77287.88</v>
      </c>
      <c r="D38" s="103" t="s">
        <v>276</v>
      </c>
      <c r="E38" s="73" t="s">
        <v>41</v>
      </c>
      <c r="F38" s="74" t="s">
        <v>41</v>
      </c>
      <c r="G38" s="74"/>
      <c r="H38" s="95"/>
      <c r="I38" s="99" t="s">
        <v>25</v>
      </c>
      <c r="J38" s="99" t="s">
        <v>26</v>
      </c>
      <c r="K38" s="99" t="s">
        <v>27</v>
      </c>
      <c r="L38" s="99" t="s">
        <v>28</v>
      </c>
      <c r="M38" s="79" t="s">
        <v>29</v>
      </c>
      <c r="N38" s="100" t="s">
        <v>34</v>
      </c>
      <c r="O38" s="79" t="s">
        <v>30</v>
      </c>
      <c r="P38" s="100" t="s">
        <v>35</v>
      </c>
      <c r="Q38" s="99" t="s">
        <v>31</v>
      </c>
      <c r="R38" s="99" t="s">
        <v>32</v>
      </c>
      <c r="S38" s="100" t="s">
        <v>36</v>
      </c>
      <c r="T38" s="100" t="s">
        <v>37</v>
      </c>
      <c r="U38" s="50"/>
      <c r="W38" s="32" t="str">
        <f t="shared" si="15"/>
        <v/>
      </c>
      <c r="X38" s="32" t="str">
        <f t="shared" si="16"/>
        <v/>
      </c>
      <c r="Y38" s="41">
        <f t="shared" si="17"/>
        <v>77287.88</v>
      </c>
    </row>
    <row r="39" spans="1:26" x14ac:dyDescent="0.2">
      <c r="A39" s="65" t="s">
        <v>168</v>
      </c>
      <c r="B39" s="64"/>
      <c r="C39" s="50">
        <v>38972.22</v>
      </c>
      <c r="D39" s="103" t="s">
        <v>276</v>
      </c>
      <c r="E39" s="73" t="s">
        <v>41</v>
      </c>
      <c r="F39" s="74" t="s">
        <v>41</v>
      </c>
      <c r="G39" s="74"/>
      <c r="H39" s="95"/>
      <c r="I39" s="99" t="s">
        <v>25</v>
      </c>
      <c r="J39" s="99" t="s">
        <v>26</v>
      </c>
      <c r="K39" s="99" t="s">
        <v>27</v>
      </c>
      <c r="L39" s="99" t="s">
        <v>28</v>
      </c>
      <c r="M39" s="79" t="s">
        <v>29</v>
      </c>
      <c r="N39" s="100" t="s">
        <v>34</v>
      </c>
      <c r="O39" s="79" t="s">
        <v>30</v>
      </c>
      <c r="P39" s="100" t="s">
        <v>35</v>
      </c>
      <c r="Q39" s="99" t="s">
        <v>31</v>
      </c>
      <c r="R39" s="99" t="s">
        <v>32</v>
      </c>
      <c r="S39" s="100" t="s">
        <v>36</v>
      </c>
      <c r="T39" s="100" t="s">
        <v>37</v>
      </c>
      <c r="U39" s="50"/>
      <c r="W39" s="32" t="str">
        <f t="shared" si="15"/>
        <v/>
      </c>
      <c r="X39" s="32" t="str">
        <f t="shared" si="16"/>
        <v/>
      </c>
      <c r="Y39" s="41">
        <f t="shared" si="17"/>
        <v>38972.22</v>
      </c>
    </row>
    <row r="40" spans="1:26" x14ac:dyDescent="0.2">
      <c r="A40" s="69" t="s">
        <v>169</v>
      </c>
      <c r="B40" s="70"/>
      <c r="C40" s="21">
        <v>1084206.93</v>
      </c>
      <c r="D40" s="110" t="s">
        <v>276</v>
      </c>
      <c r="E40" s="75" t="s">
        <v>41</v>
      </c>
      <c r="F40" s="76" t="s">
        <v>41</v>
      </c>
      <c r="G40" s="76"/>
      <c r="H40" s="96"/>
      <c r="I40" s="101" t="s">
        <v>25</v>
      </c>
      <c r="J40" s="101" t="s">
        <v>26</v>
      </c>
      <c r="K40" s="101" t="s">
        <v>27</v>
      </c>
      <c r="L40" s="101" t="s">
        <v>28</v>
      </c>
      <c r="M40" s="80" t="s">
        <v>29</v>
      </c>
      <c r="N40" s="102" t="s">
        <v>34</v>
      </c>
      <c r="O40" s="80" t="s">
        <v>30</v>
      </c>
      <c r="P40" s="102" t="s">
        <v>35</v>
      </c>
      <c r="Q40" s="101" t="s">
        <v>31</v>
      </c>
      <c r="R40" s="101" t="s">
        <v>32</v>
      </c>
      <c r="S40" s="102" t="s">
        <v>36</v>
      </c>
      <c r="T40" s="102" t="s">
        <v>37</v>
      </c>
      <c r="U40" s="21"/>
      <c r="V40" s="22"/>
      <c r="W40" s="32" t="str">
        <f t="shared" si="15"/>
        <v/>
      </c>
      <c r="X40" s="32" t="str">
        <f t="shared" si="16"/>
        <v/>
      </c>
      <c r="Y40" s="41">
        <f t="shared" si="17"/>
        <v>1084206.93</v>
      </c>
    </row>
    <row r="41" spans="1:26" x14ac:dyDescent="0.2">
      <c r="A41" s="4" t="s">
        <v>5</v>
      </c>
      <c r="C41" s="17">
        <f>SUM(C23:C40)</f>
        <v>27765805.41</v>
      </c>
      <c r="U41" s="17">
        <f>SUM(U23:U40)</f>
        <v>0</v>
      </c>
      <c r="W41" s="33" t="str">
        <f t="shared" ref="W41" si="18">IF(AND(A41="celkem ks:",B41&gt;0,C41="vzorek ks:"),B41,"")</f>
        <v/>
      </c>
      <c r="X41" s="33" t="str">
        <f t="shared" si="14"/>
        <v/>
      </c>
      <c r="Y41" s="35" t="str">
        <f t="shared" si="12"/>
        <v/>
      </c>
      <c r="Z41" s="35" t="str">
        <f t="shared" si="13"/>
        <v/>
      </c>
    </row>
  </sheetData>
  <sheetProtection formatColumns="0" formatRows="0" insertColumns="0" insertRows="0" deleteColumns="0" deleteRows="0"/>
  <mergeCells count="13">
    <mergeCell ref="D3:E3"/>
    <mergeCell ref="W3:Y3"/>
    <mergeCell ref="A4:A5"/>
    <mergeCell ref="B4:B5"/>
    <mergeCell ref="C4:C5"/>
    <mergeCell ref="D4:D5"/>
    <mergeCell ref="E4:E5"/>
    <mergeCell ref="F4:F5"/>
    <mergeCell ref="G4:G5"/>
    <mergeCell ref="H4:H5"/>
    <mergeCell ref="I4:T5"/>
    <mergeCell ref="U4:U5"/>
    <mergeCell ref="V4:V5"/>
  </mergeCells>
  <dataValidations count="1">
    <dataValidation type="list" allowBlank="1" showInputMessage="1" showErrorMessage="1" sqref="H7:H15 H23:H40 H19" xr:uid="{5BF089D7-F79B-419B-940B-2721CC4D8975}">
      <formula1>$AB$1:$AB$5</formula1>
    </dataValidation>
  </dataValidations>
  <pageMargins left="0.59055118110236227" right="0.19685039370078741" top="0.39370078740157483" bottom="0.39370078740157483" header="0.51181102362204722" footer="0.19685039370078741"/>
  <pageSetup paperSize="9" scale="90" orientation="landscape" r:id="rId1"/>
  <headerFooter alignWithMargins="0">
    <oddHeader>&amp;R51x</oddHeader>
    <oddFooter>&amp;C&amp;P&amp;R© FIZA, a.s., 2023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60123-A6EC-408B-87A4-5FFA0B1B3E3A}">
  <dimension ref="A1:AB15"/>
  <sheetViews>
    <sheetView zoomScaleNormal="100" zoomScalePageLayoutView="7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D9" sqref="D9"/>
    </sheetView>
  </sheetViews>
  <sheetFormatPr defaultColWidth="9.28515625" defaultRowHeight="12.75" x14ac:dyDescent="0.2"/>
  <cols>
    <col min="1" max="1" width="21.7109375" style="4" customWidth="1"/>
    <col min="2" max="2" width="11.7109375" style="6" customWidth="1"/>
    <col min="3" max="3" width="15.5703125" style="17" customWidth="1"/>
    <col min="4" max="4" width="14.85546875" style="55" bestFit="1" customWidth="1"/>
    <col min="5" max="5" width="12.140625" style="55" customWidth="1"/>
    <col min="6" max="6" width="12.42578125" style="55" customWidth="1"/>
    <col min="7" max="7" width="12.28515625" style="55" customWidth="1"/>
    <col min="8" max="8" width="10.140625" style="55" customWidth="1"/>
    <col min="9" max="9" width="4.7109375" style="55" customWidth="1"/>
    <col min="10" max="20" width="4.85546875" style="55" customWidth="1"/>
    <col min="21" max="21" width="15.5703125" style="17" customWidth="1"/>
    <col min="22" max="22" width="39.7109375" style="18" customWidth="1"/>
    <col min="23" max="24" width="15.7109375" style="33" customWidth="1"/>
    <col min="25" max="26" width="15.7109375" style="35" customWidth="1"/>
    <col min="27" max="16384" width="9.28515625" style="6"/>
  </cols>
  <sheetData>
    <row r="1" spans="1:28" ht="21" customHeight="1" x14ac:dyDescent="0.2">
      <c r="A1" s="90" t="str">
        <f>'sklady (A)'!A1</f>
        <v>Období 1 - 12 / 2022</v>
      </c>
      <c r="B1" s="56"/>
      <c r="C1" s="56"/>
      <c r="D1" s="53"/>
      <c r="E1" s="53"/>
      <c r="F1" s="53"/>
      <c r="G1" s="53"/>
      <c r="H1" s="53"/>
      <c r="I1" s="84"/>
      <c r="J1" s="88" t="s">
        <v>45</v>
      </c>
      <c r="K1" s="53"/>
      <c r="L1" s="53"/>
      <c r="M1" s="53"/>
      <c r="N1" s="53"/>
      <c r="O1" s="53"/>
      <c r="P1" s="53"/>
      <c r="Q1" s="53"/>
      <c r="R1" s="53"/>
      <c r="S1" s="53"/>
      <c r="T1" s="53"/>
      <c r="U1" s="56"/>
      <c r="V1" s="56"/>
      <c r="W1" s="25"/>
      <c r="X1" s="25"/>
      <c r="Y1" s="34"/>
      <c r="AA1" s="5"/>
      <c r="AB1" s="66">
        <v>0.21</v>
      </c>
    </row>
    <row r="2" spans="1:28" ht="18.75" customHeight="1" thickBot="1" x14ac:dyDescent="0.25">
      <c r="A2" s="7" t="s">
        <v>10</v>
      </c>
      <c r="B2" s="82" t="str">
        <f>'sklady (A)'!B2</f>
        <v>Fakultní nemocnice Olomouc</v>
      </c>
      <c r="C2" s="82"/>
      <c r="D2" s="57"/>
      <c r="E2" s="57"/>
      <c r="F2" s="57"/>
      <c r="G2" s="57"/>
      <c r="H2" s="57"/>
      <c r="I2" s="85"/>
      <c r="J2" s="88" t="s">
        <v>46</v>
      </c>
      <c r="K2" s="57"/>
      <c r="L2" s="57"/>
      <c r="M2" s="57"/>
      <c r="N2" s="57"/>
      <c r="O2" s="57"/>
      <c r="P2" s="57"/>
      <c r="Q2" s="57"/>
      <c r="R2" s="57"/>
      <c r="S2" s="57"/>
      <c r="T2" s="57"/>
      <c r="U2" s="8"/>
      <c r="V2" s="23"/>
      <c r="W2" s="26"/>
      <c r="X2" s="26"/>
      <c r="Y2" s="36"/>
      <c r="AA2" s="5"/>
      <c r="AB2" s="66">
        <v>0.15</v>
      </c>
    </row>
    <row r="3" spans="1:28" ht="17.25" customHeight="1" thickTop="1" thickBot="1" x14ac:dyDescent="0.25">
      <c r="C3" s="8" t="s">
        <v>2</v>
      </c>
      <c r="D3" s="147"/>
      <c r="E3" s="147"/>
      <c r="I3" s="86"/>
      <c r="J3" s="87" t="s">
        <v>47</v>
      </c>
      <c r="U3" s="54"/>
      <c r="V3" s="9"/>
      <c r="W3" s="136" t="s">
        <v>16</v>
      </c>
      <c r="X3" s="137"/>
      <c r="Y3" s="138"/>
      <c r="Z3" s="37">
        <f>COUNT(Z6:Z1914)</f>
        <v>0</v>
      </c>
      <c r="AA3" s="5"/>
      <c r="AB3" s="66">
        <v>0.1</v>
      </c>
    </row>
    <row r="4" spans="1:28" s="3" customFormat="1" ht="36.75" customHeight="1" thickTop="1" thickBot="1" x14ac:dyDescent="0.25">
      <c r="A4" s="139" t="s">
        <v>18</v>
      </c>
      <c r="B4" s="141" t="s">
        <v>19</v>
      </c>
      <c r="C4" s="143" t="s">
        <v>6</v>
      </c>
      <c r="D4" s="143" t="s">
        <v>20</v>
      </c>
      <c r="E4" s="143" t="s">
        <v>33</v>
      </c>
      <c r="F4" s="143" t="s">
        <v>43</v>
      </c>
      <c r="G4" s="143" t="s">
        <v>42</v>
      </c>
      <c r="H4" s="143" t="s">
        <v>23</v>
      </c>
      <c r="I4" s="149" t="s">
        <v>24</v>
      </c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1"/>
      <c r="U4" s="143" t="s">
        <v>7</v>
      </c>
      <c r="V4" s="145" t="s">
        <v>48</v>
      </c>
      <c r="W4" s="27" t="s">
        <v>12</v>
      </c>
      <c r="X4" s="28" t="s">
        <v>11</v>
      </c>
      <c r="Y4" s="38" t="s">
        <v>13</v>
      </c>
      <c r="Z4" s="1" t="s">
        <v>14</v>
      </c>
      <c r="AA4" s="2"/>
      <c r="AB4" s="67" t="s">
        <v>39</v>
      </c>
    </row>
    <row r="5" spans="1:28" ht="18" customHeight="1" thickTop="1" thickBot="1" x14ac:dyDescent="0.25">
      <c r="A5" s="140"/>
      <c r="B5" s="142"/>
      <c r="C5" s="144"/>
      <c r="D5" s="148"/>
      <c r="E5" s="148"/>
      <c r="F5" s="148"/>
      <c r="G5" s="148"/>
      <c r="H5" s="148"/>
      <c r="I5" s="152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4"/>
      <c r="U5" s="142"/>
      <c r="V5" s="146"/>
      <c r="W5" s="29">
        <f>SUM(W6:W1914)</f>
        <v>12043</v>
      </c>
      <c r="X5" s="30">
        <f>D6+D12</f>
        <v>5</v>
      </c>
      <c r="Y5" s="39">
        <f>SUM(Y6:Y1914)</f>
        <v>9413171.2400000002</v>
      </c>
      <c r="Z5" s="39">
        <f>SUM(Z6:Z1914)</f>
        <v>0</v>
      </c>
      <c r="AA5" s="5"/>
      <c r="AB5" s="67" t="s">
        <v>38</v>
      </c>
    </row>
    <row r="6" spans="1:28" ht="31.5" customHeight="1" thickTop="1" x14ac:dyDescent="0.2">
      <c r="A6" s="45" t="s">
        <v>4</v>
      </c>
      <c r="B6" s="94">
        <v>25</v>
      </c>
      <c r="C6" s="47" t="s">
        <v>3</v>
      </c>
      <c r="D6" s="94">
        <v>3</v>
      </c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48"/>
      <c r="V6" s="52" t="s">
        <v>170</v>
      </c>
      <c r="W6" s="31">
        <f>IF(AND(A6="celkem ks:",B6&gt;0,C6="vzorek ks:"),B6,"")</f>
        <v>25</v>
      </c>
      <c r="X6" s="31">
        <f>D6</f>
        <v>3</v>
      </c>
      <c r="Y6" s="40" t="str">
        <f t="shared" ref="Y6:Y10" si="0">IF(OR(C6="",C6&lt;=0,A6="Suma:",A6="celkem ks:"),"",C6)</f>
        <v/>
      </c>
      <c r="Z6" s="40" t="str">
        <f t="shared" ref="Z6:Z10" si="1">IF(OR(U6="",U6&lt;=0,A6="Suma:",A6="celkem ks:"),"",U6)</f>
        <v/>
      </c>
      <c r="AA6" s="5"/>
    </row>
    <row r="7" spans="1:28" x14ac:dyDescent="0.2">
      <c r="A7" s="65" t="s">
        <v>171</v>
      </c>
      <c r="B7" s="64"/>
      <c r="C7" s="50">
        <v>20436.240000000002</v>
      </c>
      <c r="D7" s="124" t="s">
        <v>280</v>
      </c>
      <c r="E7" s="73" t="s">
        <v>41</v>
      </c>
      <c r="F7" s="74" t="s">
        <v>41</v>
      </c>
      <c r="G7" s="74"/>
      <c r="H7" s="95"/>
      <c r="I7" s="99" t="s">
        <v>25</v>
      </c>
      <c r="J7" s="99" t="s">
        <v>26</v>
      </c>
      <c r="K7" s="99" t="s">
        <v>27</v>
      </c>
      <c r="L7" s="99" t="s">
        <v>28</v>
      </c>
      <c r="M7" s="99" t="s">
        <v>29</v>
      </c>
      <c r="N7" s="100" t="s">
        <v>34</v>
      </c>
      <c r="O7" s="99" t="s">
        <v>30</v>
      </c>
      <c r="P7" s="100" t="s">
        <v>35</v>
      </c>
      <c r="Q7" s="99" t="s">
        <v>31</v>
      </c>
      <c r="R7" s="99" t="s">
        <v>32</v>
      </c>
      <c r="S7" s="100" t="s">
        <v>36</v>
      </c>
      <c r="T7" s="100" t="s">
        <v>37</v>
      </c>
      <c r="U7" s="50"/>
      <c r="W7" s="32" t="str">
        <f>IF(AND(A7="celkem ks:",B7&gt;0,C7="vzorek ks:"),B7,"")</f>
        <v/>
      </c>
      <c r="X7" s="32" t="str">
        <f t="shared" ref="X7:X10" si="2">IF(AND(A7="celkem ks:",B7&gt;0,C7="vzorek ks:",U7&gt;0),U7,"")</f>
        <v/>
      </c>
      <c r="Y7" s="41">
        <f t="shared" si="0"/>
        <v>20436.240000000002</v>
      </c>
      <c r="Z7" s="35" t="str">
        <f t="shared" si="1"/>
        <v/>
      </c>
    </row>
    <row r="8" spans="1:28" x14ac:dyDescent="0.2">
      <c r="A8" s="65" t="s">
        <v>172</v>
      </c>
      <c r="B8" s="64"/>
      <c r="C8" s="50">
        <v>3111520</v>
      </c>
      <c r="D8" s="124" t="s">
        <v>280</v>
      </c>
      <c r="E8" s="73" t="s">
        <v>41</v>
      </c>
      <c r="F8" s="74" t="s">
        <v>41</v>
      </c>
      <c r="G8" s="74"/>
      <c r="H8" s="95"/>
      <c r="I8" s="99" t="s">
        <v>25</v>
      </c>
      <c r="J8" s="99" t="s">
        <v>26</v>
      </c>
      <c r="K8" s="99" t="s">
        <v>27</v>
      </c>
      <c r="L8" s="99" t="s">
        <v>28</v>
      </c>
      <c r="M8" s="99" t="s">
        <v>29</v>
      </c>
      <c r="N8" s="100" t="s">
        <v>34</v>
      </c>
      <c r="O8" s="99" t="s">
        <v>30</v>
      </c>
      <c r="P8" s="100" t="s">
        <v>35</v>
      </c>
      <c r="Q8" s="99" t="s">
        <v>31</v>
      </c>
      <c r="R8" s="99" t="s">
        <v>32</v>
      </c>
      <c r="S8" s="100" t="s">
        <v>36</v>
      </c>
      <c r="T8" s="100" t="s">
        <v>37</v>
      </c>
      <c r="U8" s="50"/>
      <c r="W8" s="32" t="str">
        <f t="shared" ref="W8:W10" si="3">IF(AND(A8="celkem ks:",B8&gt;0,C8="vzorek ks:"),B8,"")</f>
        <v/>
      </c>
      <c r="X8" s="32" t="str">
        <f t="shared" si="2"/>
        <v/>
      </c>
      <c r="Y8" s="41">
        <f t="shared" si="0"/>
        <v>3111520</v>
      </c>
      <c r="Z8" s="35" t="str">
        <f t="shared" si="1"/>
        <v/>
      </c>
    </row>
    <row r="9" spans="1:28" x14ac:dyDescent="0.2">
      <c r="A9" s="69" t="s">
        <v>173</v>
      </c>
      <c r="B9" s="70"/>
      <c r="C9" s="21">
        <v>3226920</v>
      </c>
      <c r="D9" s="125" t="s">
        <v>280</v>
      </c>
      <c r="E9" s="75" t="s">
        <v>41</v>
      </c>
      <c r="F9" s="76" t="s">
        <v>41</v>
      </c>
      <c r="G9" s="76"/>
      <c r="H9" s="96"/>
      <c r="I9" s="101" t="s">
        <v>25</v>
      </c>
      <c r="J9" s="101" t="s">
        <v>26</v>
      </c>
      <c r="K9" s="101" t="s">
        <v>27</v>
      </c>
      <c r="L9" s="101" t="s">
        <v>28</v>
      </c>
      <c r="M9" s="101" t="s">
        <v>29</v>
      </c>
      <c r="N9" s="102" t="s">
        <v>34</v>
      </c>
      <c r="O9" s="101" t="s">
        <v>30</v>
      </c>
      <c r="P9" s="102" t="s">
        <v>35</v>
      </c>
      <c r="Q9" s="101" t="s">
        <v>31</v>
      </c>
      <c r="R9" s="101" t="s">
        <v>32</v>
      </c>
      <c r="S9" s="102" t="s">
        <v>36</v>
      </c>
      <c r="T9" s="102" t="s">
        <v>37</v>
      </c>
      <c r="U9" s="21"/>
      <c r="V9" s="22"/>
      <c r="W9" s="32" t="str">
        <f t="shared" si="3"/>
        <v/>
      </c>
      <c r="X9" s="32" t="str">
        <f t="shared" si="2"/>
        <v/>
      </c>
      <c r="Y9" s="41">
        <f t="shared" si="0"/>
        <v>3226920</v>
      </c>
      <c r="Z9" s="35" t="str">
        <f t="shared" si="1"/>
        <v/>
      </c>
    </row>
    <row r="10" spans="1:28" x14ac:dyDescent="0.2">
      <c r="A10" s="4" t="s">
        <v>5</v>
      </c>
      <c r="C10" s="17">
        <f>SUM(C7:C9)</f>
        <v>6358876.2400000002</v>
      </c>
      <c r="U10" s="17">
        <f>SUM(U7:U9)</f>
        <v>0</v>
      </c>
      <c r="W10" s="33" t="str">
        <f t="shared" si="3"/>
        <v/>
      </c>
      <c r="X10" s="33" t="str">
        <f t="shared" si="2"/>
        <v/>
      </c>
      <c r="Y10" s="35" t="str">
        <f t="shared" si="0"/>
        <v/>
      </c>
      <c r="Z10" s="35" t="str">
        <f t="shared" si="1"/>
        <v/>
      </c>
    </row>
    <row r="12" spans="1:28" ht="38.25" customHeight="1" x14ac:dyDescent="0.2">
      <c r="A12" s="45" t="s">
        <v>4</v>
      </c>
      <c r="B12" s="94">
        <v>12018</v>
      </c>
      <c r="C12" s="47" t="s">
        <v>3</v>
      </c>
      <c r="D12" s="94">
        <v>2</v>
      </c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48"/>
      <c r="V12" s="52" t="s">
        <v>266</v>
      </c>
      <c r="W12" s="31">
        <f>IF(AND(A12="celkem ks:",B12&gt;0,C12="vzorek ks:"),B12,"")</f>
        <v>12018</v>
      </c>
      <c r="X12" s="31">
        <f>D12</f>
        <v>2</v>
      </c>
      <c r="Y12" s="40" t="str">
        <f t="shared" ref="Y12:Y15" si="4">IF(OR(C12="",C12&lt;=0,A12="Suma:",A12="celkem ks:"),"",C12)</f>
        <v/>
      </c>
      <c r="Z12" s="40" t="str">
        <f t="shared" ref="Z12:Z15" si="5">IF(OR(U12="",U12&lt;=0,A12="Suma:",A12="celkem ks:"),"",U12)</f>
        <v/>
      </c>
      <c r="AA12" s="5"/>
    </row>
    <row r="13" spans="1:28" x14ac:dyDescent="0.2">
      <c r="A13" s="65" t="s">
        <v>174</v>
      </c>
      <c r="B13" s="64"/>
      <c r="C13" s="50">
        <v>25000</v>
      </c>
      <c r="D13" s="111" t="s">
        <v>277</v>
      </c>
      <c r="E13" s="73" t="s">
        <v>41</v>
      </c>
      <c r="F13" s="74" t="s">
        <v>41</v>
      </c>
      <c r="G13" s="74"/>
      <c r="H13" s="95"/>
      <c r="I13" s="99" t="s">
        <v>25</v>
      </c>
      <c r="J13" s="99" t="s">
        <v>26</v>
      </c>
      <c r="K13" s="99" t="s">
        <v>27</v>
      </c>
      <c r="L13" s="99" t="s">
        <v>28</v>
      </c>
      <c r="M13" s="99" t="s">
        <v>29</v>
      </c>
      <c r="N13" s="100" t="s">
        <v>34</v>
      </c>
      <c r="O13" s="99" t="s">
        <v>30</v>
      </c>
      <c r="P13" s="100" t="s">
        <v>35</v>
      </c>
      <c r="Q13" s="99" t="s">
        <v>31</v>
      </c>
      <c r="R13" s="99" t="s">
        <v>32</v>
      </c>
      <c r="S13" s="100" t="s">
        <v>36</v>
      </c>
      <c r="T13" s="100" t="s">
        <v>37</v>
      </c>
      <c r="U13" s="50"/>
      <c r="W13" s="32" t="str">
        <f t="shared" ref="W13:W15" si="6">IF(AND(A13="celkem ks:",B13&gt;0,C13="vzorek ks:"),B13,"")</f>
        <v/>
      </c>
      <c r="X13" s="32" t="str">
        <f t="shared" ref="X13:X15" si="7">IF(AND(A13="celkem ks:",B13&gt;0,C13="vzorek ks:",U13&gt;0),U13,"")</f>
        <v/>
      </c>
      <c r="Y13" s="41">
        <f t="shared" si="4"/>
        <v>25000</v>
      </c>
      <c r="Z13" s="35" t="str">
        <f t="shared" si="5"/>
        <v/>
      </c>
    </row>
    <row r="14" spans="1:28" x14ac:dyDescent="0.2">
      <c r="A14" s="69" t="s">
        <v>175</v>
      </c>
      <c r="B14" s="70"/>
      <c r="C14" s="21">
        <v>3029295</v>
      </c>
      <c r="D14" s="110" t="s">
        <v>276</v>
      </c>
      <c r="E14" s="75" t="s">
        <v>41</v>
      </c>
      <c r="F14" s="76" t="s">
        <v>41</v>
      </c>
      <c r="G14" s="76"/>
      <c r="H14" s="96"/>
      <c r="I14" s="101" t="s">
        <v>25</v>
      </c>
      <c r="J14" s="101" t="s">
        <v>26</v>
      </c>
      <c r="K14" s="101" t="s">
        <v>27</v>
      </c>
      <c r="L14" s="101" t="s">
        <v>28</v>
      </c>
      <c r="M14" s="101" t="s">
        <v>29</v>
      </c>
      <c r="N14" s="102" t="s">
        <v>34</v>
      </c>
      <c r="O14" s="101" t="s">
        <v>30</v>
      </c>
      <c r="P14" s="102" t="s">
        <v>35</v>
      </c>
      <c r="Q14" s="101" t="s">
        <v>31</v>
      </c>
      <c r="R14" s="101" t="s">
        <v>32</v>
      </c>
      <c r="S14" s="102" t="s">
        <v>36</v>
      </c>
      <c r="T14" s="102" t="s">
        <v>37</v>
      </c>
      <c r="U14" s="21"/>
      <c r="V14" s="22"/>
      <c r="W14" s="32" t="str">
        <f t="shared" si="6"/>
        <v/>
      </c>
      <c r="X14" s="32" t="str">
        <f t="shared" si="7"/>
        <v/>
      </c>
      <c r="Y14" s="41">
        <f t="shared" si="4"/>
        <v>3029295</v>
      </c>
      <c r="Z14" s="35" t="str">
        <f t="shared" si="5"/>
        <v/>
      </c>
    </row>
    <row r="15" spans="1:28" x14ac:dyDescent="0.2">
      <c r="A15" s="4" t="s">
        <v>5</v>
      </c>
      <c r="C15" s="17">
        <f>SUM(C13:C14)</f>
        <v>3054295</v>
      </c>
      <c r="U15" s="17">
        <f>SUM(U13:U14)</f>
        <v>0</v>
      </c>
      <c r="W15" s="33" t="str">
        <f t="shared" si="6"/>
        <v/>
      </c>
      <c r="X15" s="33" t="str">
        <f t="shared" si="7"/>
        <v/>
      </c>
      <c r="Y15" s="35" t="str">
        <f t="shared" si="4"/>
        <v/>
      </c>
      <c r="Z15" s="35" t="str">
        <f t="shared" si="5"/>
        <v/>
      </c>
    </row>
  </sheetData>
  <sheetProtection formatColumns="0" formatRows="0" insertColumns="0" insertRows="0" deleteColumns="0" deleteRows="0"/>
  <mergeCells count="13">
    <mergeCell ref="D3:E3"/>
    <mergeCell ref="W3:Y3"/>
    <mergeCell ref="A4:A5"/>
    <mergeCell ref="B4:B5"/>
    <mergeCell ref="C4:C5"/>
    <mergeCell ref="D4:D5"/>
    <mergeCell ref="E4:E5"/>
    <mergeCell ref="F4:F5"/>
    <mergeCell ref="G4:G5"/>
    <mergeCell ref="H4:H5"/>
    <mergeCell ref="I4:T5"/>
    <mergeCell ref="U4:U5"/>
    <mergeCell ref="V4:V5"/>
  </mergeCells>
  <dataValidations count="1">
    <dataValidation type="list" allowBlank="1" showInputMessage="1" showErrorMessage="1" sqref="H7:H9 H13:H14" xr:uid="{D68A9FDA-1455-4274-AF46-9C54EE6B2CA2}">
      <formula1>$AB$1:$AB$5</formula1>
    </dataValidation>
  </dataValidations>
  <pageMargins left="0.59055118110236227" right="0.19685039370078741" top="0.39370078740157483" bottom="0.39370078740157483" header="0.51181102362204722" footer="0.19685039370078741"/>
  <pageSetup paperSize="9" scale="90" orientation="landscape" r:id="rId1"/>
  <headerFooter alignWithMargins="0">
    <oddHeader>&amp;R54x</oddHeader>
    <oddFooter>&amp;C&amp;P&amp;R© FIZA, a.s., 2023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4EB14-01BE-4B30-97B9-42CFC43EC992}">
  <dimension ref="A1:AB82"/>
  <sheetViews>
    <sheetView zoomScaleNormal="100" zoomScalePageLayoutView="75" workbookViewId="0">
      <pane xSplit="1" ySplit="5" topLeftCell="B48" activePane="bottomRight" state="frozen"/>
      <selection pane="topRight" activeCell="B1" sqref="B1"/>
      <selection pane="bottomLeft" activeCell="A6" sqref="A6"/>
      <selection pane="bottomRight" activeCell="F69" sqref="F69"/>
    </sheetView>
  </sheetViews>
  <sheetFormatPr defaultColWidth="9.28515625" defaultRowHeight="12.75" x14ac:dyDescent="0.2"/>
  <cols>
    <col min="1" max="1" width="22.28515625" style="4" customWidth="1"/>
    <col min="2" max="2" width="11.7109375" style="6" customWidth="1"/>
    <col min="3" max="3" width="15.5703125" style="17" customWidth="1"/>
    <col min="4" max="4" width="17" style="55" bestFit="1" customWidth="1"/>
    <col min="5" max="5" width="12.140625" style="55" customWidth="1"/>
    <col min="6" max="6" width="12.42578125" style="55" customWidth="1"/>
    <col min="7" max="7" width="12.28515625" style="55" customWidth="1"/>
    <col min="8" max="8" width="10.140625" style="55" customWidth="1"/>
    <col min="9" max="9" width="4.7109375" style="55" customWidth="1"/>
    <col min="10" max="20" width="4.85546875" style="55" customWidth="1"/>
    <col min="21" max="21" width="15.5703125" style="17" customWidth="1"/>
    <col min="22" max="22" width="39.7109375" style="18" customWidth="1"/>
    <col min="23" max="24" width="15.7109375" style="33" customWidth="1"/>
    <col min="25" max="26" width="15.7109375" style="35" customWidth="1"/>
    <col min="27" max="16384" width="9.28515625" style="6"/>
  </cols>
  <sheetData>
    <row r="1" spans="1:28" ht="21" customHeight="1" x14ac:dyDescent="0.2">
      <c r="A1" s="90" t="str">
        <f>'sklady (A)'!A1</f>
        <v>Období 1 - 12 / 2022</v>
      </c>
      <c r="B1" s="83"/>
      <c r="C1" s="83"/>
      <c r="D1" s="53"/>
      <c r="E1" s="53"/>
      <c r="F1" s="53"/>
      <c r="G1" s="53"/>
      <c r="H1" s="53"/>
      <c r="I1" s="84"/>
      <c r="J1" s="88" t="s">
        <v>45</v>
      </c>
      <c r="K1" s="53"/>
      <c r="L1" s="53"/>
      <c r="M1" s="53"/>
      <c r="N1" s="53"/>
      <c r="O1" s="53"/>
      <c r="P1" s="53"/>
      <c r="Q1" s="53"/>
      <c r="R1" s="53"/>
      <c r="S1" s="53"/>
      <c r="T1" s="53"/>
      <c r="U1" s="56"/>
      <c r="V1" s="56"/>
      <c r="W1" s="25"/>
      <c r="X1" s="25"/>
      <c r="Y1" s="34"/>
      <c r="AA1" s="5"/>
      <c r="AB1" s="66">
        <v>0.21</v>
      </c>
    </row>
    <row r="2" spans="1:28" ht="18.75" customHeight="1" thickBot="1" x14ac:dyDescent="0.25">
      <c r="A2" s="7" t="s">
        <v>10</v>
      </c>
      <c r="B2" s="82" t="str">
        <f>'sklady (A)'!B2</f>
        <v>Fakultní nemocnice Olomouc</v>
      </c>
      <c r="C2" s="82"/>
      <c r="D2" s="57"/>
      <c r="E2" s="57"/>
      <c r="F2" s="57"/>
      <c r="G2" s="57"/>
      <c r="H2" s="57"/>
      <c r="I2" s="85"/>
      <c r="J2" s="88" t="s">
        <v>46</v>
      </c>
      <c r="K2" s="57"/>
      <c r="L2" s="57"/>
      <c r="M2" s="57"/>
      <c r="N2" s="57"/>
      <c r="O2" s="57"/>
      <c r="P2" s="57"/>
      <c r="Q2" s="57"/>
      <c r="R2" s="57"/>
      <c r="S2" s="57"/>
      <c r="T2" s="57"/>
      <c r="U2" s="8"/>
      <c r="V2" s="23"/>
      <c r="W2" s="26"/>
      <c r="X2" s="26"/>
      <c r="Y2" s="36"/>
      <c r="AA2" s="5"/>
      <c r="AB2" s="66">
        <v>0.15</v>
      </c>
    </row>
    <row r="3" spans="1:28" ht="21" customHeight="1" thickTop="1" thickBot="1" x14ac:dyDescent="0.25">
      <c r="C3" s="8" t="s">
        <v>2</v>
      </c>
      <c r="D3" s="147"/>
      <c r="E3" s="147"/>
      <c r="I3" s="86"/>
      <c r="J3" s="87" t="s">
        <v>47</v>
      </c>
      <c r="U3" s="54"/>
      <c r="V3" s="9"/>
      <c r="W3" s="136" t="s">
        <v>16</v>
      </c>
      <c r="X3" s="137"/>
      <c r="Y3" s="138"/>
      <c r="Z3" s="37">
        <f>COUNT(Z6:Z1987)</f>
        <v>0</v>
      </c>
      <c r="AA3" s="5"/>
      <c r="AB3" s="66">
        <v>0.1</v>
      </c>
    </row>
    <row r="4" spans="1:28" s="3" customFormat="1" ht="36.75" customHeight="1" thickTop="1" thickBot="1" x14ac:dyDescent="0.25">
      <c r="A4" s="139" t="s">
        <v>18</v>
      </c>
      <c r="B4" s="141" t="s">
        <v>19</v>
      </c>
      <c r="C4" s="143" t="s">
        <v>6</v>
      </c>
      <c r="D4" s="143" t="s">
        <v>20</v>
      </c>
      <c r="E4" s="143" t="s">
        <v>33</v>
      </c>
      <c r="F4" s="143" t="s">
        <v>21</v>
      </c>
      <c r="G4" s="143" t="s">
        <v>22</v>
      </c>
      <c r="H4" s="143" t="s">
        <v>23</v>
      </c>
      <c r="I4" s="149" t="s">
        <v>24</v>
      </c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1"/>
      <c r="U4" s="143" t="s">
        <v>7</v>
      </c>
      <c r="V4" s="145" t="s">
        <v>48</v>
      </c>
      <c r="W4" s="27" t="s">
        <v>12</v>
      </c>
      <c r="X4" s="28" t="s">
        <v>11</v>
      </c>
      <c r="Y4" s="38" t="s">
        <v>13</v>
      </c>
      <c r="Z4" s="1" t="s">
        <v>14</v>
      </c>
      <c r="AA4" s="2"/>
      <c r="AB4" s="67" t="s">
        <v>39</v>
      </c>
    </row>
    <row r="5" spans="1:28" ht="18" customHeight="1" thickTop="1" thickBot="1" x14ac:dyDescent="0.25">
      <c r="A5" s="140"/>
      <c r="B5" s="142"/>
      <c r="C5" s="144"/>
      <c r="D5" s="148"/>
      <c r="E5" s="148"/>
      <c r="F5" s="148"/>
      <c r="G5" s="148"/>
      <c r="H5" s="148"/>
      <c r="I5" s="152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4"/>
      <c r="U5" s="142"/>
      <c r="V5" s="146"/>
      <c r="W5" s="29">
        <f>SUM(W6:W1987)</f>
        <v>24218</v>
      </c>
      <c r="X5" s="30">
        <f>D6+D55+D50</f>
        <v>69</v>
      </c>
      <c r="Y5" s="39">
        <f>SUM(Y6:Y1987)</f>
        <v>6678448194.8700008</v>
      </c>
      <c r="Z5" s="39">
        <f>SUM(Z6:Z1987)</f>
        <v>0</v>
      </c>
      <c r="AA5" s="5"/>
      <c r="AB5" s="67" t="s">
        <v>38</v>
      </c>
    </row>
    <row r="6" spans="1:28" ht="54.75" customHeight="1" thickTop="1" x14ac:dyDescent="0.2">
      <c r="A6" s="45" t="s">
        <v>4</v>
      </c>
      <c r="B6" s="94">
        <v>16413</v>
      </c>
      <c r="C6" s="47" t="s">
        <v>3</v>
      </c>
      <c r="D6" s="94">
        <v>41</v>
      </c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48"/>
      <c r="V6" s="52" t="s">
        <v>40</v>
      </c>
      <c r="W6" s="31">
        <f>IF(AND(A6="celkem ks:",B6&gt;0,C6="vzorek ks:"),B6,"")</f>
        <v>16413</v>
      </c>
      <c r="X6" s="31">
        <f>D6</f>
        <v>41</v>
      </c>
      <c r="Y6" s="40" t="str">
        <f t="shared" ref="Y6:Y54" si="0">IF(OR(C6="",C6&lt;=0,A6="Suma:",A6="celkem ks:"),"",C6)</f>
        <v/>
      </c>
      <c r="Z6" s="40" t="str">
        <f t="shared" ref="Z6:Z54" si="1">IF(OR(U6="",U6&lt;=0,A6="Suma:",A6="celkem ks:"),"",U6)</f>
        <v/>
      </c>
      <c r="AA6" s="5"/>
    </row>
    <row r="7" spans="1:28" x14ac:dyDescent="0.2">
      <c r="A7" s="65" t="s">
        <v>178</v>
      </c>
      <c r="B7" s="64"/>
      <c r="C7" s="50">
        <v>6000</v>
      </c>
      <c r="D7" s="111" t="s">
        <v>277</v>
      </c>
      <c r="E7" s="73" t="s">
        <v>41</v>
      </c>
      <c r="F7" s="74" t="s">
        <v>41</v>
      </c>
      <c r="G7" s="74"/>
      <c r="H7" s="95"/>
      <c r="I7" s="62" t="s">
        <v>25</v>
      </c>
      <c r="J7" s="59" t="s">
        <v>26</v>
      </c>
      <c r="K7" s="59" t="s">
        <v>27</v>
      </c>
      <c r="L7" s="59" t="s">
        <v>28</v>
      </c>
      <c r="M7" s="59" t="s">
        <v>29</v>
      </c>
      <c r="N7" s="63" t="s">
        <v>34</v>
      </c>
      <c r="O7" s="59" t="s">
        <v>30</v>
      </c>
      <c r="P7" s="63" t="s">
        <v>35</v>
      </c>
      <c r="Q7" s="59" t="s">
        <v>31</v>
      </c>
      <c r="R7" s="59" t="s">
        <v>32</v>
      </c>
      <c r="S7" s="63" t="s">
        <v>36</v>
      </c>
      <c r="T7" s="63" t="s">
        <v>37</v>
      </c>
      <c r="U7" s="50"/>
      <c r="W7" s="32" t="str">
        <f>IF(AND(A7="celkem ks:",B7&gt;0,C7="vzorek ks:"),B7,"")</f>
        <v/>
      </c>
      <c r="X7" s="32" t="str">
        <f t="shared" ref="X7" si="2">IF(AND(A7="celkem ks:",B7&gt;0,C7="vzorek ks:",U7&gt;0),U7,"")</f>
        <v/>
      </c>
      <c r="Y7" s="41">
        <f t="shared" ref="Y7" si="3">IF(OR(C7="",C7&lt;=0,A7="Suma:",A7="celkem ks:"),"",C7)</f>
        <v>6000</v>
      </c>
      <c r="Z7" s="35" t="str">
        <f t="shared" ref="Z7" si="4">IF(OR(U7="",U7&lt;=0,A7="Suma:",A7="celkem ks:"),"",U7)</f>
        <v/>
      </c>
    </row>
    <row r="8" spans="1:28" x14ac:dyDescent="0.2">
      <c r="A8" s="65" t="s">
        <v>179</v>
      </c>
      <c r="B8" s="64"/>
      <c r="C8" s="50">
        <v>305777535</v>
      </c>
      <c r="D8" s="111" t="s">
        <v>277</v>
      </c>
      <c r="E8" s="73" t="s">
        <v>41</v>
      </c>
      <c r="F8" s="74" t="s">
        <v>41</v>
      </c>
      <c r="G8" s="74"/>
      <c r="H8" s="95"/>
      <c r="I8" s="62" t="s">
        <v>25</v>
      </c>
      <c r="J8" s="59" t="s">
        <v>26</v>
      </c>
      <c r="K8" s="59" t="s">
        <v>27</v>
      </c>
      <c r="L8" s="59" t="s">
        <v>28</v>
      </c>
      <c r="M8" s="59" t="s">
        <v>29</v>
      </c>
      <c r="N8" s="63" t="s">
        <v>34</v>
      </c>
      <c r="O8" s="59" t="s">
        <v>30</v>
      </c>
      <c r="P8" s="63" t="s">
        <v>35</v>
      </c>
      <c r="Q8" s="59" t="s">
        <v>31</v>
      </c>
      <c r="R8" s="59" t="s">
        <v>32</v>
      </c>
      <c r="S8" s="63" t="s">
        <v>36</v>
      </c>
      <c r="T8" s="63" t="s">
        <v>37</v>
      </c>
      <c r="U8" s="50"/>
      <c r="W8" s="32" t="str">
        <f t="shared" ref="W8:W47" si="5">IF(AND(A8="celkem ks:",B8&gt;0,C8="vzorek ks:"),B8,"")</f>
        <v/>
      </c>
      <c r="X8" s="32" t="str">
        <f t="shared" ref="X8:X47" si="6">IF(AND(A8="celkem ks:",B8&gt;0,C8="vzorek ks:",U8&gt;0),U8,"")</f>
        <v/>
      </c>
      <c r="Y8" s="41">
        <f t="shared" ref="Y8:Y47" si="7">IF(OR(C8="",C8&lt;=0,A8="Suma:",A8="celkem ks:"),"",C8)</f>
        <v>305777535</v>
      </c>
      <c r="Z8" s="35" t="str">
        <f t="shared" ref="Z8:Z47" si="8">IF(OR(U8="",U8&lt;=0,A8="Suma:",A8="celkem ks:"),"",U8)</f>
        <v/>
      </c>
    </row>
    <row r="9" spans="1:28" x14ac:dyDescent="0.2">
      <c r="A9" s="65" t="s">
        <v>180</v>
      </c>
      <c r="B9" s="64"/>
      <c r="C9" s="50">
        <v>305777673.78000021</v>
      </c>
      <c r="D9" s="111" t="s">
        <v>277</v>
      </c>
      <c r="E9" s="73" t="s">
        <v>41</v>
      </c>
      <c r="F9" s="74" t="s">
        <v>41</v>
      </c>
      <c r="G9" s="74"/>
      <c r="H9" s="95"/>
      <c r="I9" s="62" t="s">
        <v>25</v>
      </c>
      <c r="J9" s="59" t="s">
        <v>26</v>
      </c>
      <c r="K9" s="59" t="s">
        <v>27</v>
      </c>
      <c r="L9" s="59" t="s">
        <v>28</v>
      </c>
      <c r="M9" s="59" t="s">
        <v>29</v>
      </c>
      <c r="N9" s="63" t="s">
        <v>34</v>
      </c>
      <c r="O9" s="59" t="s">
        <v>30</v>
      </c>
      <c r="P9" s="63" t="s">
        <v>35</v>
      </c>
      <c r="Q9" s="59" t="s">
        <v>31</v>
      </c>
      <c r="R9" s="59" t="s">
        <v>32</v>
      </c>
      <c r="S9" s="63" t="s">
        <v>36</v>
      </c>
      <c r="T9" s="63" t="s">
        <v>37</v>
      </c>
      <c r="U9" s="50"/>
      <c r="W9" s="32" t="str">
        <f t="shared" si="5"/>
        <v/>
      </c>
      <c r="X9" s="32" t="str">
        <f t="shared" si="6"/>
        <v/>
      </c>
      <c r="Y9" s="41">
        <f t="shared" si="7"/>
        <v>305777673.78000021</v>
      </c>
      <c r="Z9" s="35" t="str">
        <f t="shared" si="8"/>
        <v/>
      </c>
    </row>
    <row r="10" spans="1:28" x14ac:dyDescent="0.2">
      <c r="A10" s="65" t="s">
        <v>181</v>
      </c>
      <c r="B10" s="64"/>
      <c r="C10" s="50">
        <v>305777534.99999988</v>
      </c>
      <c r="D10" s="111" t="s">
        <v>277</v>
      </c>
      <c r="E10" s="73" t="s">
        <v>41</v>
      </c>
      <c r="F10" s="74" t="s">
        <v>41</v>
      </c>
      <c r="G10" s="74"/>
      <c r="H10" s="95"/>
      <c r="I10" s="62" t="s">
        <v>25</v>
      </c>
      <c r="J10" s="59" t="s">
        <v>26</v>
      </c>
      <c r="K10" s="59" t="s">
        <v>27</v>
      </c>
      <c r="L10" s="59" t="s">
        <v>28</v>
      </c>
      <c r="M10" s="59" t="s">
        <v>29</v>
      </c>
      <c r="N10" s="63" t="s">
        <v>34</v>
      </c>
      <c r="O10" s="59" t="s">
        <v>30</v>
      </c>
      <c r="P10" s="63" t="s">
        <v>35</v>
      </c>
      <c r="Q10" s="59" t="s">
        <v>31</v>
      </c>
      <c r="R10" s="59" t="s">
        <v>32</v>
      </c>
      <c r="S10" s="63" t="s">
        <v>36</v>
      </c>
      <c r="T10" s="63" t="s">
        <v>37</v>
      </c>
      <c r="U10" s="50"/>
      <c r="W10" s="32" t="str">
        <f t="shared" si="5"/>
        <v/>
      </c>
      <c r="X10" s="32" t="str">
        <f t="shared" si="6"/>
        <v/>
      </c>
      <c r="Y10" s="41">
        <f t="shared" si="7"/>
        <v>305777534.99999988</v>
      </c>
      <c r="Z10" s="35" t="str">
        <f t="shared" si="8"/>
        <v/>
      </c>
    </row>
    <row r="11" spans="1:28" x14ac:dyDescent="0.2">
      <c r="A11" s="65" t="s">
        <v>182</v>
      </c>
      <c r="B11" s="64"/>
      <c r="C11" s="50">
        <v>305777534.99999988</v>
      </c>
      <c r="D11" s="111" t="s">
        <v>277</v>
      </c>
      <c r="E11" s="73" t="s">
        <v>41</v>
      </c>
      <c r="F11" s="74" t="s">
        <v>41</v>
      </c>
      <c r="G11" s="74"/>
      <c r="H11" s="95"/>
      <c r="I11" s="62" t="s">
        <v>25</v>
      </c>
      <c r="J11" s="59" t="s">
        <v>26</v>
      </c>
      <c r="K11" s="59" t="s">
        <v>27</v>
      </c>
      <c r="L11" s="59" t="s">
        <v>28</v>
      </c>
      <c r="M11" s="59" t="s">
        <v>29</v>
      </c>
      <c r="N11" s="63" t="s">
        <v>34</v>
      </c>
      <c r="O11" s="59" t="s">
        <v>30</v>
      </c>
      <c r="P11" s="63" t="s">
        <v>35</v>
      </c>
      <c r="Q11" s="59" t="s">
        <v>31</v>
      </c>
      <c r="R11" s="59" t="s">
        <v>32</v>
      </c>
      <c r="S11" s="63" t="s">
        <v>36</v>
      </c>
      <c r="T11" s="63" t="s">
        <v>37</v>
      </c>
      <c r="U11" s="50"/>
      <c r="W11" s="32" t="str">
        <f t="shared" si="5"/>
        <v/>
      </c>
      <c r="X11" s="32" t="str">
        <f t="shared" si="6"/>
        <v/>
      </c>
      <c r="Y11" s="41">
        <f t="shared" si="7"/>
        <v>305777534.99999988</v>
      </c>
      <c r="Z11" s="35" t="str">
        <f t="shared" si="8"/>
        <v/>
      </c>
    </row>
    <row r="12" spans="1:28" x14ac:dyDescent="0.2">
      <c r="A12" s="65" t="s">
        <v>183</v>
      </c>
      <c r="B12" s="64"/>
      <c r="C12" s="50">
        <v>305777534.99999988</v>
      </c>
      <c r="D12" s="111" t="s">
        <v>277</v>
      </c>
      <c r="E12" s="73" t="s">
        <v>41</v>
      </c>
      <c r="F12" s="74" t="s">
        <v>41</v>
      </c>
      <c r="G12" s="74"/>
      <c r="H12" s="95"/>
      <c r="I12" s="62" t="s">
        <v>25</v>
      </c>
      <c r="J12" s="59" t="s">
        <v>26</v>
      </c>
      <c r="K12" s="59" t="s">
        <v>27</v>
      </c>
      <c r="L12" s="59" t="s">
        <v>28</v>
      </c>
      <c r="M12" s="59" t="s">
        <v>29</v>
      </c>
      <c r="N12" s="63" t="s">
        <v>34</v>
      </c>
      <c r="O12" s="59" t="s">
        <v>30</v>
      </c>
      <c r="P12" s="63" t="s">
        <v>35</v>
      </c>
      <c r="Q12" s="59" t="s">
        <v>31</v>
      </c>
      <c r="R12" s="59" t="s">
        <v>32</v>
      </c>
      <c r="S12" s="63" t="s">
        <v>36</v>
      </c>
      <c r="T12" s="63" t="s">
        <v>37</v>
      </c>
      <c r="U12" s="50"/>
      <c r="W12" s="32" t="str">
        <f t="shared" si="5"/>
        <v/>
      </c>
      <c r="X12" s="32" t="str">
        <f t="shared" si="6"/>
        <v/>
      </c>
      <c r="Y12" s="41">
        <f t="shared" si="7"/>
        <v>305777534.99999988</v>
      </c>
      <c r="Z12" s="35" t="str">
        <f t="shared" si="8"/>
        <v/>
      </c>
    </row>
    <row r="13" spans="1:28" x14ac:dyDescent="0.2">
      <c r="A13" s="65" t="s">
        <v>184</v>
      </c>
      <c r="B13" s="64"/>
      <c r="C13" s="50">
        <v>305777535</v>
      </c>
      <c r="D13" s="111" t="s">
        <v>277</v>
      </c>
      <c r="E13" s="73" t="s">
        <v>41</v>
      </c>
      <c r="F13" s="74" t="s">
        <v>41</v>
      </c>
      <c r="G13" s="74"/>
      <c r="H13" s="95"/>
      <c r="I13" s="62" t="s">
        <v>25</v>
      </c>
      <c r="J13" s="59" t="s">
        <v>26</v>
      </c>
      <c r="K13" s="59" t="s">
        <v>27</v>
      </c>
      <c r="L13" s="59" t="s">
        <v>28</v>
      </c>
      <c r="M13" s="59" t="s">
        <v>29</v>
      </c>
      <c r="N13" s="63" t="s">
        <v>34</v>
      </c>
      <c r="O13" s="59" t="s">
        <v>30</v>
      </c>
      <c r="P13" s="63" t="s">
        <v>35</v>
      </c>
      <c r="Q13" s="59" t="s">
        <v>31</v>
      </c>
      <c r="R13" s="59" t="s">
        <v>32</v>
      </c>
      <c r="S13" s="63" t="s">
        <v>36</v>
      </c>
      <c r="T13" s="63" t="s">
        <v>37</v>
      </c>
      <c r="U13" s="50"/>
      <c r="W13" s="32" t="str">
        <f t="shared" si="5"/>
        <v/>
      </c>
      <c r="X13" s="32" t="str">
        <f t="shared" si="6"/>
        <v/>
      </c>
      <c r="Y13" s="41">
        <f t="shared" si="7"/>
        <v>305777535</v>
      </c>
      <c r="Z13" s="35" t="str">
        <f t="shared" si="8"/>
        <v/>
      </c>
    </row>
    <row r="14" spans="1:28" x14ac:dyDescent="0.2">
      <c r="A14" s="65" t="s">
        <v>185</v>
      </c>
      <c r="B14" s="64"/>
      <c r="C14" s="50">
        <v>305777535.00000012</v>
      </c>
      <c r="D14" s="111" t="s">
        <v>277</v>
      </c>
      <c r="E14" s="73" t="s">
        <v>41</v>
      </c>
      <c r="F14" s="74" t="s">
        <v>41</v>
      </c>
      <c r="G14" s="74"/>
      <c r="H14" s="95"/>
      <c r="I14" s="62" t="s">
        <v>25</v>
      </c>
      <c r="J14" s="59" t="s">
        <v>26</v>
      </c>
      <c r="K14" s="59" t="s">
        <v>27</v>
      </c>
      <c r="L14" s="59" t="s">
        <v>28</v>
      </c>
      <c r="M14" s="59" t="s">
        <v>29</v>
      </c>
      <c r="N14" s="63" t="s">
        <v>34</v>
      </c>
      <c r="O14" s="59" t="s">
        <v>30</v>
      </c>
      <c r="P14" s="63" t="s">
        <v>35</v>
      </c>
      <c r="Q14" s="59" t="s">
        <v>31</v>
      </c>
      <c r="R14" s="59" t="s">
        <v>32</v>
      </c>
      <c r="S14" s="63" t="s">
        <v>36</v>
      </c>
      <c r="T14" s="63" t="s">
        <v>37</v>
      </c>
      <c r="U14" s="50"/>
      <c r="W14" s="32" t="str">
        <f t="shared" si="5"/>
        <v/>
      </c>
      <c r="X14" s="32" t="str">
        <f t="shared" si="6"/>
        <v/>
      </c>
      <c r="Y14" s="41">
        <f t="shared" si="7"/>
        <v>305777535.00000012</v>
      </c>
      <c r="Z14" s="35" t="str">
        <f t="shared" si="8"/>
        <v/>
      </c>
    </row>
    <row r="15" spans="1:28" x14ac:dyDescent="0.2">
      <c r="A15" s="65" t="s">
        <v>186</v>
      </c>
      <c r="B15" s="64"/>
      <c r="C15" s="50">
        <v>320744793</v>
      </c>
      <c r="D15" s="111" t="s">
        <v>277</v>
      </c>
      <c r="E15" s="73" t="s">
        <v>41</v>
      </c>
      <c r="F15" s="74" t="s">
        <v>41</v>
      </c>
      <c r="G15" s="74"/>
      <c r="H15" s="95"/>
      <c r="I15" s="62" t="s">
        <v>25</v>
      </c>
      <c r="J15" s="59" t="s">
        <v>26</v>
      </c>
      <c r="K15" s="59" t="s">
        <v>27</v>
      </c>
      <c r="L15" s="59" t="s">
        <v>28</v>
      </c>
      <c r="M15" s="59" t="s">
        <v>29</v>
      </c>
      <c r="N15" s="63" t="s">
        <v>34</v>
      </c>
      <c r="O15" s="59" t="s">
        <v>30</v>
      </c>
      <c r="P15" s="63" t="s">
        <v>35</v>
      </c>
      <c r="Q15" s="59" t="s">
        <v>31</v>
      </c>
      <c r="R15" s="59" t="s">
        <v>32</v>
      </c>
      <c r="S15" s="63" t="s">
        <v>36</v>
      </c>
      <c r="T15" s="63" t="s">
        <v>37</v>
      </c>
      <c r="U15" s="50"/>
      <c r="W15" s="32" t="str">
        <f t="shared" si="5"/>
        <v/>
      </c>
      <c r="X15" s="32" t="str">
        <f t="shared" si="6"/>
        <v/>
      </c>
      <c r="Y15" s="41">
        <f t="shared" si="7"/>
        <v>320744793</v>
      </c>
      <c r="Z15" s="35" t="str">
        <f t="shared" si="8"/>
        <v/>
      </c>
    </row>
    <row r="16" spans="1:28" x14ac:dyDescent="0.2">
      <c r="A16" s="65" t="s">
        <v>187</v>
      </c>
      <c r="B16" s="64"/>
      <c r="C16" s="50">
        <v>320744793.00000018</v>
      </c>
      <c r="D16" s="111" t="s">
        <v>277</v>
      </c>
      <c r="E16" s="73" t="s">
        <v>41</v>
      </c>
      <c r="F16" s="74" t="s">
        <v>41</v>
      </c>
      <c r="G16" s="74"/>
      <c r="H16" s="95"/>
      <c r="I16" s="62" t="s">
        <v>25</v>
      </c>
      <c r="J16" s="59" t="s">
        <v>26</v>
      </c>
      <c r="K16" s="59" t="s">
        <v>27</v>
      </c>
      <c r="L16" s="59" t="s">
        <v>28</v>
      </c>
      <c r="M16" s="59" t="s">
        <v>29</v>
      </c>
      <c r="N16" s="63" t="s">
        <v>34</v>
      </c>
      <c r="O16" s="59" t="s">
        <v>30</v>
      </c>
      <c r="P16" s="63" t="s">
        <v>35</v>
      </c>
      <c r="Q16" s="59" t="s">
        <v>31</v>
      </c>
      <c r="R16" s="59" t="s">
        <v>32</v>
      </c>
      <c r="S16" s="63" t="s">
        <v>36</v>
      </c>
      <c r="T16" s="63" t="s">
        <v>37</v>
      </c>
      <c r="U16" s="50"/>
      <c r="W16" s="32" t="str">
        <f t="shared" si="5"/>
        <v/>
      </c>
      <c r="X16" s="32" t="str">
        <f t="shared" si="6"/>
        <v/>
      </c>
      <c r="Y16" s="41">
        <f t="shared" si="7"/>
        <v>320744793.00000018</v>
      </c>
      <c r="Z16" s="35" t="str">
        <f t="shared" si="8"/>
        <v/>
      </c>
    </row>
    <row r="17" spans="1:26" x14ac:dyDescent="0.2">
      <c r="A17" s="65" t="s">
        <v>188</v>
      </c>
      <c r="B17" s="64"/>
      <c r="C17" s="50">
        <v>320744793</v>
      </c>
      <c r="D17" s="111" t="s">
        <v>277</v>
      </c>
      <c r="E17" s="73" t="s">
        <v>41</v>
      </c>
      <c r="F17" s="74" t="s">
        <v>41</v>
      </c>
      <c r="G17" s="74"/>
      <c r="H17" s="95"/>
      <c r="I17" s="62" t="s">
        <v>25</v>
      </c>
      <c r="J17" s="59" t="s">
        <v>26</v>
      </c>
      <c r="K17" s="59" t="s">
        <v>27</v>
      </c>
      <c r="L17" s="59" t="s">
        <v>28</v>
      </c>
      <c r="M17" s="59" t="s">
        <v>29</v>
      </c>
      <c r="N17" s="63" t="s">
        <v>34</v>
      </c>
      <c r="O17" s="59" t="s">
        <v>30</v>
      </c>
      <c r="P17" s="63" t="s">
        <v>35</v>
      </c>
      <c r="Q17" s="59" t="s">
        <v>31</v>
      </c>
      <c r="R17" s="59" t="s">
        <v>32</v>
      </c>
      <c r="S17" s="63" t="s">
        <v>36</v>
      </c>
      <c r="T17" s="63" t="s">
        <v>37</v>
      </c>
      <c r="U17" s="50"/>
      <c r="W17" s="32" t="str">
        <f t="shared" si="5"/>
        <v/>
      </c>
      <c r="X17" s="32" t="str">
        <f t="shared" si="6"/>
        <v/>
      </c>
      <c r="Y17" s="41">
        <f t="shared" si="7"/>
        <v>320744793</v>
      </c>
      <c r="Z17" s="35" t="str">
        <f t="shared" si="8"/>
        <v/>
      </c>
    </row>
    <row r="18" spans="1:26" x14ac:dyDescent="0.2">
      <c r="A18" s="65" t="s">
        <v>189</v>
      </c>
      <c r="B18" s="64"/>
      <c r="C18" s="50">
        <v>320744792.99999988</v>
      </c>
      <c r="D18" s="111" t="s">
        <v>277</v>
      </c>
      <c r="E18" s="73" t="s">
        <v>41</v>
      </c>
      <c r="F18" s="74" t="s">
        <v>41</v>
      </c>
      <c r="G18" s="74"/>
      <c r="H18" s="95"/>
      <c r="I18" s="62" t="s">
        <v>25</v>
      </c>
      <c r="J18" s="59" t="s">
        <v>26</v>
      </c>
      <c r="K18" s="59" t="s">
        <v>27</v>
      </c>
      <c r="L18" s="59" t="s">
        <v>28</v>
      </c>
      <c r="M18" s="59" t="s">
        <v>29</v>
      </c>
      <c r="N18" s="63" t="s">
        <v>34</v>
      </c>
      <c r="O18" s="59" t="s">
        <v>30</v>
      </c>
      <c r="P18" s="63" t="s">
        <v>35</v>
      </c>
      <c r="Q18" s="59" t="s">
        <v>31</v>
      </c>
      <c r="R18" s="59" t="s">
        <v>32</v>
      </c>
      <c r="S18" s="63" t="s">
        <v>36</v>
      </c>
      <c r="T18" s="63" t="s">
        <v>37</v>
      </c>
      <c r="U18" s="50"/>
      <c r="W18" s="32" t="str">
        <f t="shared" si="5"/>
        <v/>
      </c>
      <c r="X18" s="32" t="str">
        <f t="shared" si="6"/>
        <v/>
      </c>
      <c r="Y18" s="41">
        <f t="shared" si="7"/>
        <v>320744792.99999988</v>
      </c>
      <c r="Z18" s="35" t="str">
        <f t="shared" si="8"/>
        <v/>
      </c>
    </row>
    <row r="19" spans="1:26" x14ac:dyDescent="0.2">
      <c r="A19" s="65" t="s">
        <v>190</v>
      </c>
      <c r="B19" s="64"/>
      <c r="C19" s="50">
        <v>320744793</v>
      </c>
      <c r="D19" s="111" t="s">
        <v>277</v>
      </c>
      <c r="E19" s="73" t="s">
        <v>41</v>
      </c>
      <c r="F19" s="74" t="s">
        <v>41</v>
      </c>
      <c r="G19" s="74"/>
      <c r="H19" s="95"/>
      <c r="I19" s="62" t="s">
        <v>25</v>
      </c>
      <c r="J19" s="59" t="s">
        <v>26</v>
      </c>
      <c r="K19" s="59" t="s">
        <v>27</v>
      </c>
      <c r="L19" s="59" t="s">
        <v>28</v>
      </c>
      <c r="M19" s="59" t="s">
        <v>29</v>
      </c>
      <c r="N19" s="63" t="s">
        <v>34</v>
      </c>
      <c r="O19" s="59" t="s">
        <v>30</v>
      </c>
      <c r="P19" s="63" t="s">
        <v>35</v>
      </c>
      <c r="Q19" s="59" t="s">
        <v>31</v>
      </c>
      <c r="R19" s="59" t="s">
        <v>32</v>
      </c>
      <c r="S19" s="63" t="s">
        <v>36</v>
      </c>
      <c r="T19" s="63" t="s">
        <v>37</v>
      </c>
      <c r="U19" s="50"/>
      <c r="W19" s="32" t="str">
        <f t="shared" si="5"/>
        <v/>
      </c>
      <c r="X19" s="32" t="str">
        <f t="shared" si="6"/>
        <v/>
      </c>
      <c r="Y19" s="41">
        <f t="shared" si="7"/>
        <v>320744793</v>
      </c>
      <c r="Z19" s="35" t="str">
        <f t="shared" si="8"/>
        <v/>
      </c>
    </row>
    <row r="20" spans="1:26" x14ac:dyDescent="0.2">
      <c r="A20" s="65" t="s">
        <v>191</v>
      </c>
      <c r="B20" s="64"/>
      <c r="C20" s="50">
        <v>190230173</v>
      </c>
      <c r="D20" s="111" t="s">
        <v>277</v>
      </c>
      <c r="E20" s="73" t="s">
        <v>41</v>
      </c>
      <c r="F20" s="74" t="s">
        <v>41</v>
      </c>
      <c r="G20" s="74"/>
      <c r="H20" s="95"/>
      <c r="I20" s="62" t="s">
        <v>25</v>
      </c>
      <c r="J20" s="59" t="s">
        <v>26</v>
      </c>
      <c r="K20" s="59" t="s">
        <v>27</v>
      </c>
      <c r="L20" s="59" t="s">
        <v>28</v>
      </c>
      <c r="M20" s="59" t="s">
        <v>29</v>
      </c>
      <c r="N20" s="63" t="s">
        <v>34</v>
      </c>
      <c r="O20" s="59" t="s">
        <v>30</v>
      </c>
      <c r="P20" s="63" t="s">
        <v>35</v>
      </c>
      <c r="Q20" s="59" t="s">
        <v>31</v>
      </c>
      <c r="R20" s="59" t="s">
        <v>32</v>
      </c>
      <c r="S20" s="63" t="s">
        <v>36</v>
      </c>
      <c r="T20" s="63" t="s">
        <v>37</v>
      </c>
      <c r="U20" s="50"/>
      <c r="W20" s="32" t="str">
        <f t="shared" si="5"/>
        <v/>
      </c>
      <c r="X20" s="32" t="str">
        <f t="shared" si="6"/>
        <v/>
      </c>
      <c r="Y20" s="41">
        <f t="shared" si="7"/>
        <v>190230173</v>
      </c>
      <c r="Z20" s="35" t="str">
        <f t="shared" si="8"/>
        <v/>
      </c>
    </row>
    <row r="21" spans="1:26" x14ac:dyDescent="0.2">
      <c r="A21" s="65" t="s">
        <v>192</v>
      </c>
      <c r="B21" s="64"/>
      <c r="C21" s="50">
        <v>62183489.000000007</v>
      </c>
      <c r="D21" s="111" t="s">
        <v>277</v>
      </c>
      <c r="E21" s="73" t="s">
        <v>41</v>
      </c>
      <c r="F21" s="74" t="s">
        <v>41</v>
      </c>
      <c r="G21" s="74"/>
      <c r="H21" s="95"/>
      <c r="I21" s="62" t="s">
        <v>25</v>
      </c>
      <c r="J21" s="59" t="s">
        <v>26</v>
      </c>
      <c r="K21" s="59" t="s">
        <v>27</v>
      </c>
      <c r="L21" s="59" t="s">
        <v>28</v>
      </c>
      <c r="M21" s="59" t="s">
        <v>29</v>
      </c>
      <c r="N21" s="63" t="s">
        <v>34</v>
      </c>
      <c r="O21" s="59" t="s">
        <v>30</v>
      </c>
      <c r="P21" s="63" t="s">
        <v>35</v>
      </c>
      <c r="Q21" s="59" t="s">
        <v>31</v>
      </c>
      <c r="R21" s="59" t="s">
        <v>32</v>
      </c>
      <c r="S21" s="63" t="s">
        <v>36</v>
      </c>
      <c r="T21" s="63" t="s">
        <v>37</v>
      </c>
      <c r="U21" s="50"/>
      <c r="W21" s="32" t="str">
        <f t="shared" si="5"/>
        <v/>
      </c>
      <c r="X21" s="32" t="str">
        <f t="shared" si="6"/>
        <v/>
      </c>
      <c r="Y21" s="41">
        <f t="shared" si="7"/>
        <v>62183489.000000007</v>
      </c>
      <c r="Z21" s="35" t="str">
        <f t="shared" si="8"/>
        <v/>
      </c>
    </row>
    <row r="22" spans="1:26" x14ac:dyDescent="0.2">
      <c r="A22" s="65" t="s">
        <v>193</v>
      </c>
      <c r="B22" s="64"/>
      <c r="C22" s="50">
        <v>84705000</v>
      </c>
      <c r="D22" s="111" t="s">
        <v>277</v>
      </c>
      <c r="E22" s="73" t="s">
        <v>41</v>
      </c>
      <c r="F22" s="74" t="s">
        <v>41</v>
      </c>
      <c r="G22" s="74"/>
      <c r="H22" s="95"/>
      <c r="I22" s="62" t="s">
        <v>25</v>
      </c>
      <c r="J22" s="59" t="s">
        <v>26</v>
      </c>
      <c r="K22" s="59" t="s">
        <v>27</v>
      </c>
      <c r="L22" s="59" t="s">
        <v>28</v>
      </c>
      <c r="M22" s="59" t="s">
        <v>29</v>
      </c>
      <c r="N22" s="63" t="s">
        <v>34</v>
      </c>
      <c r="O22" s="59" t="s">
        <v>30</v>
      </c>
      <c r="P22" s="63" t="s">
        <v>35</v>
      </c>
      <c r="Q22" s="59" t="s">
        <v>31</v>
      </c>
      <c r="R22" s="59" t="s">
        <v>32</v>
      </c>
      <c r="S22" s="63" t="s">
        <v>36</v>
      </c>
      <c r="T22" s="63" t="s">
        <v>37</v>
      </c>
      <c r="U22" s="50"/>
      <c r="W22" s="32" t="str">
        <f t="shared" si="5"/>
        <v/>
      </c>
      <c r="X22" s="32" t="str">
        <f t="shared" si="6"/>
        <v/>
      </c>
      <c r="Y22" s="41">
        <f t="shared" si="7"/>
        <v>84705000</v>
      </c>
      <c r="Z22" s="35" t="str">
        <f t="shared" si="8"/>
        <v/>
      </c>
    </row>
    <row r="23" spans="1:26" x14ac:dyDescent="0.2">
      <c r="A23" s="65" t="s">
        <v>194</v>
      </c>
      <c r="B23" s="64"/>
      <c r="C23" s="50">
        <v>23729848.999999981</v>
      </c>
      <c r="D23" s="111" t="s">
        <v>277</v>
      </c>
      <c r="E23" s="73" t="s">
        <v>41</v>
      </c>
      <c r="F23" s="74" t="s">
        <v>41</v>
      </c>
      <c r="G23" s="74"/>
      <c r="H23" s="95"/>
      <c r="I23" s="62" t="s">
        <v>25</v>
      </c>
      <c r="J23" s="59" t="s">
        <v>26</v>
      </c>
      <c r="K23" s="59" t="s">
        <v>27</v>
      </c>
      <c r="L23" s="59" t="s">
        <v>28</v>
      </c>
      <c r="M23" s="59" t="s">
        <v>29</v>
      </c>
      <c r="N23" s="63" t="s">
        <v>34</v>
      </c>
      <c r="O23" s="59" t="s">
        <v>30</v>
      </c>
      <c r="P23" s="63" t="s">
        <v>35</v>
      </c>
      <c r="Q23" s="59" t="s">
        <v>31</v>
      </c>
      <c r="R23" s="59" t="s">
        <v>32</v>
      </c>
      <c r="S23" s="63" t="s">
        <v>36</v>
      </c>
      <c r="T23" s="63" t="s">
        <v>37</v>
      </c>
      <c r="U23" s="50"/>
      <c r="W23" s="32" t="str">
        <f t="shared" si="5"/>
        <v/>
      </c>
      <c r="X23" s="32" t="str">
        <f t="shared" si="6"/>
        <v/>
      </c>
      <c r="Y23" s="41">
        <f t="shared" si="7"/>
        <v>23729848.999999981</v>
      </c>
      <c r="Z23" s="35" t="str">
        <f t="shared" si="8"/>
        <v/>
      </c>
    </row>
    <row r="24" spans="1:26" x14ac:dyDescent="0.2">
      <c r="A24" s="65" t="s">
        <v>195</v>
      </c>
      <c r="B24" s="64"/>
      <c r="C24" s="50">
        <v>190230172.99999991</v>
      </c>
      <c r="D24" s="111" t="s">
        <v>277</v>
      </c>
      <c r="E24" s="73" t="s">
        <v>41</v>
      </c>
      <c r="F24" s="74" t="s">
        <v>41</v>
      </c>
      <c r="G24" s="74"/>
      <c r="H24" s="95"/>
      <c r="I24" s="62" t="s">
        <v>25</v>
      </c>
      <c r="J24" s="59" t="s">
        <v>26</v>
      </c>
      <c r="K24" s="59" t="s">
        <v>27</v>
      </c>
      <c r="L24" s="59" t="s">
        <v>28</v>
      </c>
      <c r="M24" s="59" t="s">
        <v>29</v>
      </c>
      <c r="N24" s="63" t="s">
        <v>34</v>
      </c>
      <c r="O24" s="59" t="s">
        <v>30</v>
      </c>
      <c r="P24" s="63" t="s">
        <v>35</v>
      </c>
      <c r="Q24" s="59" t="s">
        <v>31</v>
      </c>
      <c r="R24" s="59" t="s">
        <v>32</v>
      </c>
      <c r="S24" s="63" t="s">
        <v>36</v>
      </c>
      <c r="T24" s="63" t="s">
        <v>37</v>
      </c>
      <c r="U24" s="50"/>
      <c r="W24" s="32" t="str">
        <f t="shared" si="5"/>
        <v/>
      </c>
      <c r="X24" s="32" t="str">
        <f t="shared" si="6"/>
        <v/>
      </c>
      <c r="Y24" s="41">
        <f t="shared" si="7"/>
        <v>190230172.99999991</v>
      </c>
      <c r="Z24" s="35" t="str">
        <f t="shared" si="8"/>
        <v/>
      </c>
    </row>
    <row r="25" spans="1:26" x14ac:dyDescent="0.2">
      <c r="A25" s="65" t="s">
        <v>196</v>
      </c>
      <c r="B25" s="64"/>
      <c r="C25" s="50">
        <v>84705000</v>
      </c>
      <c r="D25" s="111" t="s">
        <v>277</v>
      </c>
      <c r="E25" s="73" t="s">
        <v>41</v>
      </c>
      <c r="F25" s="74" t="s">
        <v>41</v>
      </c>
      <c r="G25" s="74"/>
      <c r="H25" s="95"/>
      <c r="I25" s="62" t="s">
        <v>25</v>
      </c>
      <c r="J25" s="59" t="s">
        <v>26</v>
      </c>
      <c r="K25" s="59" t="s">
        <v>27</v>
      </c>
      <c r="L25" s="59" t="s">
        <v>28</v>
      </c>
      <c r="M25" s="59" t="s">
        <v>29</v>
      </c>
      <c r="N25" s="63" t="s">
        <v>34</v>
      </c>
      <c r="O25" s="59" t="s">
        <v>30</v>
      </c>
      <c r="P25" s="63" t="s">
        <v>35</v>
      </c>
      <c r="Q25" s="59" t="s">
        <v>31</v>
      </c>
      <c r="R25" s="59" t="s">
        <v>32</v>
      </c>
      <c r="S25" s="63" t="s">
        <v>36</v>
      </c>
      <c r="T25" s="63" t="s">
        <v>37</v>
      </c>
      <c r="U25" s="50"/>
      <c r="W25" s="32" t="str">
        <f t="shared" si="5"/>
        <v/>
      </c>
      <c r="X25" s="32" t="str">
        <f t="shared" si="6"/>
        <v/>
      </c>
      <c r="Y25" s="41">
        <f t="shared" si="7"/>
        <v>84705000</v>
      </c>
      <c r="Z25" s="35" t="str">
        <f t="shared" si="8"/>
        <v/>
      </c>
    </row>
    <row r="26" spans="1:26" x14ac:dyDescent="0.2">
      <c r="A26" s="65" t="s">
        <v>197</v>
      </c>
      <c r="B26" s="64"/>
      <c r="C26" s="50">
        <v>190230172.99999991</v>
      </c>
      <c r="D26" s="111" t="s">
        <v>277</v>
      </c>
      <c r="E26" s="73" t="s">
        <v>41</v>
      </c>
      <c r="F26" s="74" t="s">
        <v>41</v>
      </c>
      <c r="G26" s="74"/>
      <c r="H26" s="95"/>
      <c r="I26" s="62" t="s">
        <v>25</v>
      </c>
      <c r="J26" s="59" t="s">
        <v>26</v>
      </c>
      <c r="K26" s="59" t="s">
        <v>27</v>
      </c>
      <c r="L26" s="59" t="s">
        <v>28</v>
      </c>
      <c r="M26" s="59" t="s">
        <v>29</v>
      </c>
      <c r="N26" s="63" t="s">
        <v>34</v>
      </c>
      <c r="O26" s="59" t="s">
        <v>30</v>
      </c>
      <c r="P26" s="63" t="s">
        <v>35</v>
      </c>
      <c r="Q26" s="59" t="s">
        <v>31</v>
      </c>
      <c r="R26" s="59" t="s">
        <v>32</v>
      </c>
      <c r="S26" s="63" t="s">
        <v>36</v>
      </c>
      <c r="T26" s="63" t="s">
        <v>37</v>
      </c>
      <c r="U26" s="50"/>
      <c r="W26" s="32" t="str">
        <f t="shared" si="5"/>
        <v/>
      </c>
      <c r="X26" s="32" t="str">
        <f t="shared" si="6"/>
        <v/>
      </c>
      <c r="Y26" s="41">
        <f t="shared" si="7"/>
        <v>190230172.99999991</v>
      </c>
      <c r="Z26" s="35" t="str">
        <f t="shared" si="8"/>
        <v/>
      </c>
    </row>
    <row r="27" spans="1:26" x14ac:dyDescent="0.2">
      <c r="A27" s="65" t="s">
        <v>198</v>
      </c>
      <c r="B27" s="64"/>
      <c r="C27" s="50">
        <v>190230173.00000009</v>
      </c>
      <c r="D27" s="111" t="s">
        <v>277</v>
      </c>
      <c r="E27" s="73" t="s">
        <v>41</v>
      </c>
      <c r="F27" s="74" t="s">
        <v>41</v>
      </c>
      <c r="G27" s="74"/>
      <c r="H27" s="95"/>
      <c r="I27" s="62" t="s">
        <v>25</v>
      </c>
      <c r="J27" s="59" t="s">
        <v>26</v>
      </c>
      <c r="K27" s="59" t="s">
        <v>27</v>
      </c>
      <c r="L27" s="59" t="s">
        <v>28</v>
      </c>
      <c r="M27" s="59" t="s">
        <v>29</v>
      </c>
      <c r="N27" s="63" t="s">
        <v>34</v>
      </c>
      <c r="O27" s="59" t="s">
        <v>30</v>
      </c>
      <c r="P27" s="63" t="s">
        <v>35</v>
      </c>
      <c r="Q27" s="59" t="s">
        <v>31</v>
      </c>
      <c r="R27" s="59" t="s">
        <v>32</v>
      </c>
      <c r="S27" s="63" t="s">
        <v>36</v>
      </c>
      <c r="T27" s="63" t="s">
        <v>37</v>
      </c>
      <c r="U27" s="50"/>
      <c r="W27" s="32" t="str">
        <f t="shared" si="5"/>
        <v/>
      </c>
      <c r="X27" s="32" t="str">
        <f t="shared" si="6"/>
        <v/>
      </c>
      <c r="Y27" s="41">
        <f t="shared" si="7"/>
        <v>190230173.00000009</v>
      </c>
      <c r="Z27" s="35" t="str">
        <f t="shared" si="8"/>
        <v/>
      </c>
    </row>
    <row r="28" spans="1:26" x14ac:dyDescent="0.2">
      <c r="A28" s="65" t="s">
        <v>199</v>
      </c>
      <c r="B28" s="64"/>
      <c r="C28" s="50">
        <v>190230173.00000009</v>
      </c>
      <c r="D28" s="111" t="s">
        <v>277</v>
      </c>
      <c r="E28" s="73" t="s">
        <v>41</v>
      </c>
      <c r="F28" s="74" t="s">
        <v>41</v>
      </c>
      <c r="G28" s="74"/>
      <c r="H28" s="95"/>
      <c r="I28" s="62" t="s">
        <v>25</v>
      </c>
      <c r="J28" s="59" t="s">
        <v>26</v>
      </c>
      <c r="K28" s="59" t="s">
        <v>27</v>
      </c>
      <c r="L28" s="59" t="s">
        <v>28</v>
      </c>
      <c r="M28" s="59" t="s">
        <v>29</v>
      </c>
      <c r="N28" s="63" t="s">
        <v>34</v>
      </c>
      <c r="O28" s="59" t="s">
        <v>30</v>
      </c>
      <c r="P28" s="63" t="s">
        <v>35</v>
      </c>
      <c r="Q28" s="59" t="s">
        <v>31</v>
      </c>
      <c r="R28" s="59" t="s">
        <v>32</v>
      </c>
      <c r="S28" s="63" t="s">
        <v>36</v>
      </c>
      <c r="T28" s="63" t="s">
        <v>37</v>
      </c>
      <c r="U28" s="50"/>
      <c r="W28" s="32" t="str">
        <f t="shared" si="5"/>
        <v/>
      </c>
      <c r="X28" s="32" t="str">
        <f t="shared" si="6"/>
        <v/>
      </c>
      <c r="Y28" s="41">
        <f t="shared" si="7"/>
        <v>190230173.00000009</v>
      </c>
      <c r="Z28" s="35" t="str">
        <f t="shared" si="8"/>
        <v/>
      </c>
    </row>
    <row r="29" spans="1:26" x14ac:dyDescent="0.2">
      <c r="A29" s="65" t="s">
        <v>200</v>
      </c>
      <c r="B29" s="64"/>
      <c r="C29" s="50">
        <v>22528000</v>
      </c>
      <c r="D29" s="111" t="s">
        <v>277</v>
      </c>
      <c r="E29" s="73" t="s">
        <v>41</v>
      </c>
      <c r="F29" s="74" t="s">
        <v>41</v>
      </c>
      <c r="G29" s="74"/>
      <c r="H29" s="95"/>
      <c r="I29" s="62" t="s">
        <v>25</v>
      </c>
      <c r="J29" s="59" t="s">
        <v>26</v>
      </c>
      <c r="K29" s="59" t="s">
        <v>27</v>
      </c>
      <c r="L29" s="59" t="s">
        <v>28</v>
      </c>
      <c r="M29" s="59" t="s">
        <v>29</v>
      </c>
      <c r="N29" s="63" t="s">
        <v>34</v>
      </c>
      <c r="O29" s="59" t="s">
        <v>30</v>
      </c>
      <c r="P29" s="63" t="s">
        <v>35</v>
      </c>
      <c r="Q29" s="59" t="s">
        <v>31</v>
      </c>
      <c r="R29" s="59" t="s">
        <v>32</v>
      </c>
      <c r="S29" s="63" t="s">
        <v>36</v>
      </c>
      <c r="T29" s="63" t="s">
        <v>37</v>
      </c>
      <c r="U29" s="50"/>
      <c r="W29" s="32" t="str">
        <f t="shared" si="5"/>
        <v/>
      </c>
      <c r="X29" s="32" t="str">
        <f t="shared" si="6"/>
        <v/>
      </c>
      <c r="Y29" s="41">
        <f t="shared" si="7"/>
        <v>22528000</v>
      </c>
      <c r="Z29" s="35" t="str">
        <f t="shared" si="8"/>
        <v/>
      </c>
    </row>
    <row r="30" spans="1:26" x14ac:dyDescent="0.2">
      <c r="A30" s="65" t="s">
        <v>201</v>
      </c>
      <c r="B30" s="64"/>
      <c r="C30" s="50">
        <v>84705000</v>
      </c>
      <c r="D30" s="111" t="s">
        <v>277</v>
      </c>
      <c r="E30" s="73" t="s">
        <v>41</v>
      </c>
      <c r="F30" s="74" t="s">
        <v>41</v>
      </c>
      <c r="G30" s="74"/>
      <c r="H30" s="95"/>
      <c r="I30" s="62" t="s">
        <v>25</v>
      </c>
      <c r="J30" s="59" t="s">
        <v>26</v>
      </c>
      <c r="K30" s="59" t="s">
        <v>27</v>
      </c>
      <c r="L30" s="59" t="s">
        <v>28</v>
      </c>
      <c r="M30" s="59" t="s">
        <v>29</v>
      </c>
      <c r="N30" s="63" t="s">
        <v>34</v>
      </c>
      <c r="O30" s="59" t="s">
        <v>30</v>
      </c>
      <c r="P30" s="63" t="s">
        <v>35</v>
      </c>
      <c r="Q30" s="59" t="s">
        <v>31</v>
      </c>
      <c r="R30" s="59" t="s">
        <v>32</v>
      </c>
      <c r="S30" s="63" t="s">
        <v>36</v>
      </c>
      <c r="T30" s="63" t="s">
        <v>37</v>
      </c>
      <c r="U30" s="50"/>
      <c r="W30" s="32" t="str">
        <f t="shared" si="5"/>
        <v/>
      </c>
      <c r="X30" s="32" t="str">
        <f t="shared" si="6"/>
        <v/>
      </c>
      <c r="Y30" s="41">
        <f t="shared" si="7"/>
        <v>84705000</v>
      </c>
      <c r="Z30" s="35" t="str">
        <f t="shared" si="8"/>
        <v/>
      </c>
    </row>
    <row r="31" spans="1:26" x14ac:dyDescent="0.2">
      <c r="A31" s="65" t="s">
        <v>202</v>
      </c>
      <c r="B31" s="64"/>
      <c r="C31" s="50">
        <v>62183488.999999993</v>
      </c>
      <c r="D31" s="111" t="s">
        <v>277</v>
      </c>
      <c r="E31" s="73" t="s">
        <v>41</v>
      </c>
      <c r="F31" s="74" t="s">
        <v>41</v>
      </c>
      <c r="G31" s="74"/>
      <c r="H31" s="95"/>
      <c r="I31" s="62" t="s">
        <v>25</v>
      </c>
      <c r="J31" s="59" t="s">
        <v>26</v>
      </c>
      <c r="K31" s="59" t="s">
        <v>27</v>
      </c>
      <c r="L31" s="59" t="s">
        <v>28</v>
      </c>
      <c r="M31" s="59" t="s">
        <v>29</v>
      </c>
      <c r="N31" s="63" t="s">
        <v>34</v>
      </c>
      <c r="O31" s="59" t="s">
        <v>30</v>
      </c>
      <c r="P31" s="63" t="s">
        <v>35</v>
      </c>
      <c r="Q31" s="59" t="s">
        <v>31</v>
      </c>
      <c r="R31" s="59" t="s">
        <v>32</v>
      </c>
      <c r="S31" s="63" t="s">
        <v>36</v>
      </c>
      <c r="T31" s="63" t="s">
        <v>37</v>
      </c>
      <c r="U31" s="50"/>
      <c r="W31" s="32" t="str">
        <f t="shared" si="5"/>
        <v/>
      </c>
      <c r="X31" s="32" t="str">
        <f t="shared" si="6"/>
        <v/>
      </c>
      <c r="Y31" s="41">
        <f t="shared" si="7"/>
        <v>62183488.999999993</v>
      </c>
      <c r="Z31" s="35" t="str">
        <f t="shared" si="8"/>
        <v/>
      </c>
    </row>
    <row r="32" spans="1:26" x14ac:dyDescent="0.2">
      <c r="A32" s="65" t="s">
        <v>203</v>
      </c>
      <c r="B32" s="64"/>
      <c r="C32" s="50">
        <v>84704999.99999997</v>
      </c>
      <c r="D32" s="111" t="s">
        <v>277</v>
      </c>
      <c r="E32" s="73" t="s">
        <v>41</v>
      </c>
      <c r="F32" s="74" t="s">
        <v>41</v>
      </c>
      <c r="G32" s="74"/>
      <c r="H32" s="95"/>
      <c r="I32" s="62" t="s">
        <v>25</v>
      </c>
      <c r="J32" s="59" t="s">
        <v>26</v>
      </c>
      <c r="K32" s="59" t="s">
        <v>27</v>
      </c>
      <c r="L32" s="59" t="s">
        <v>28</v>
      </c>
      <c r="M32" s="59" t="s">
        <v>29</v>
      </c>
      <c r="N32" s="63" t="s">
        <v>34</v>
      </c>
      <c r="O32" s="59" t="s">
        <v>30</v>
      </c>
      <c r="P32" s="63" t="s">
        <v>35</v>
      </c>
      <c r="Q32" s="59" t="s">
        <v>31</v>
      </c>
      <c r="R32" s="59" t="s">
        <v>32</v>
      </c>
      <c r="S32" s="63" t="s">
        <v>36</v>
      </c>
      <c r="T32" s="63" t="s">
        <v>37</v>
      </c>
      <c r="U32" s="50"/>
      <c r="W32" s="32" t="str">
        <f t="shared" si="5"/>
        <v/>
      </c>
      <c r="X32" s="32" t="str">
        <f t="shared" si="6"/>
        <v/>
      </c>
      <c r="Y32" s="41">
        <f t="shared" si="7"/>
        <v>84704999.99999997</v>
      </c>
      <c r="Z32" s="35" t="str">
        <f t="shared" si="8"/>
        <v/>
      </c>
    </row>
    <row r="33" spans="1:26" x14ac:dyDescent="0.2">
      <c r="A33" s="65" t="s">
        <v>204</v>
      </c>
      <c r="B33" s="64"/>
      <c r="C33" s="50">
        <v>190230173</v>
      </c>
      <c r="D33" s="111" t="s">
        <v>277</v>
      </c>
      <c r="E33" s="73" t="s">
        <v>41</v>
      </c>
      <c r="F33" s="74" t="s">
        <v>41</v>
      </c>
      <c r="G33" s="74"/>
      <c r="H33" s="95"/>
      <c r="I33" s="62" t="s">
        <v>25</v>
      </c>
      <c r="J33" s="59" t="s">
        <v>26</v>
      </c>
      <c r="K33" s="59" t="s">
        <v>27</v>
      </c>
      <c r="L33" s="59" t="s">
        <v>28</v>
      </c>
      <c r="M33" s="59" t="s">
        <v>29</v>
      </c>
      <c r="N33" s="63" t="s">
        <v>34</v>
      </c>
      <c r="O33" s="59" t="s">
        <v>30</v>
      </c>
      <c r="P33" s="63" t="s">
        <v>35</v>
      </c>
      <c r="Q33" s="59" t="s">
        <v>31</v>
      </c>
      <c r="R33" s="59" t="s">
        <v>32</v>
      </c>
      <c r="S33" s="63" t="s">
        <v>36</v>
      </c>
      <c r="T33" s="63" t="s">
        <v>37</v>
      </c>
      <c r="U33" s="50"/>
      <c r="W33" s="32" t="str">
        <f t="shared" si="5"/>
        <v/>
      </c>
      <c r="X33" s="32" t="str">
        <f t="shared" si="6"/>
        <v/>
      </c>
      <c r="Y33" s="41">
        <f t="shared" si="7"/>
        <v>190230173</v>
      </c>
      <c r="Z33" s="35" t="str">
        <f t="shared" si="8"/>
        <v/>
      </c>
    </row>
    <row r="34" spans="1:26" x14ac:dyDescent="0.2">
      <c r="A34" s="65" t="s">
        <v>205</v>
      </c>
      <c r="B34" s="64"/>
      <c r="C34" s="50">
        <v>190230173</v>
      </c>
      <c r="D34" s="111" t="s">
        <v>277</v>
      </c>
      <c r="E34" s="73" t="s">
        <v>41</v>
      </c>
      <c r="F34" s="74" t="s">
        <v>41</v>
      </c>
      <c r="G34" s="74"/>
      <c r="H34" s="95"/>
      <c r="I34" s="62" t="s">
        <v>25</v>
      </c>
      <c r="J34" s="59" t="s">
        <v>26</v>
      </c>
      <c r="K34" s="59" t="s">
        <v>27</v>
      </c>
      <c r="L34" s="59" t="s">
        <v>28</v>
      </c>
      <c r="M34" s="59" t="s">
        <v>29</v>
      </c>
      <c r="N34" s="63" t="s">
        <v>34</v>
      </c>
      <c r="O34" s="59" t="s">
        <v>30</v>
      </c>
      <c r="P34" s="63" t="s">
        <v>35</v>
      </c>
      <c r="Q34" s="59" t="s">
        <v>31</v>
      </c>
      <c r="R34" s="59" t="s">
        <v>32</v>
      </c>
      <c r="S34" s="63" t="s">
        <v>36</v>
      </c>
      <c r="T34" s="63" t="s">
        <v>37</v>
      </c>
      <c r="U34" s="50"/>
      <c r="W34" s="32" t="str">
        <f t="shared" si="5"/>
        <v/>
      </c>
      <c r="X34" s="32" t="str">
        <f t="shared" si="6"/>
        <v/>
      </c>
      <c r="Y34" s="41">
        <f t="shared" si="7"/>
        <v>190230173</v>
      </c>
      <c r="Z34" s="35" t="str">
        <f t="shared" si="8"/>
        <v/>
      </c>
    </row>
    <row r="35" spans="1:26" x14ac:dyDescent="0.2">
      <c r="A35" s="65" t="s">
        <v>206</v>
      </c>
      <c r="B35" s="64"/>
      <c r="C35" s="50">
        <v>84704999.999999955</v>
      </c>
      <c r="D35" s="111" t="s">
        <v>277</v>
      </c>
      <c r="E35" s="73" t="s">
        <v>41</v>
      </c>
      <c r="F35" s="74" t="s">
        <v>41</v>
      </c>
      <c r="G35" s="74"/>
      <c r="H35" s="95"/>
      <c r="I35" s="62" t="s">
        <v>25</v>
      </c>
      <c r="J35" s="59" t="s">
        <v>26</v>
      </c>
      <c r="K35" s="59" t="s">
        <v>27</v>
      </c>
      <c r="L35" s="59" t="s">
        <v>28</v>
      </c>
      <c r="M35" s="59" t="s">
        <v>29</v>
      </c>
      <c r="N35" s="63" t="s">
        <v>34</v>
      </c>
      <c r="O35" s="59" t="s">
        <v>30</v>
      </c>
      <c r="P35" s="63" t="s">
        <v>35</v>
      </c>
      <c r="Q35" s="59" t="s">
        <v>31</v>
      </c>
      <c r="R35" s="59" t="s">
        <v>32</v>
      </c>
      <c r="S35" s="63" t="s">
        <v>36</v>
      </c>
      <c r="T35" s="63" t="s">
        <v>37</v>
      </c>
      <c r="U35" s="50"/>
      <c r="W35" s="32" t="str">
        <f t="shared" si="5"/>
        <v/>
      </c>
      <c r="X35" s="32" t="str">
        <f t="shared" si="6"/>
        <v/>
      </c>
      <c r="Y35" s="41">
        <f t="shared" si="7"/>
        <v>84704999.999999955</v>
      </c>
      <c r="Z35" s="35" t="str">
        <f t="shared" si="8"/>
        <v/>
      </c>
    </row>
    <row r="36" spans="1:26" x14ac:dyDescent="0.2">
      <c r="A36" s="65" t="s">
        <v>207</v>
      </c>
      <c r="B36" s="64"/>
      <c r="C36" s="50">
        <v>65610000</v>
      </c>
      <c r="D36" s="111" t="s">
        <v>277</v>
      </c>
      <c r="E36" s="73" t="s">
        <v>41</v>
      </c>
      <c r="F36" s="74" t="s">
        <v>41</v>
      </c>
      <c r="G36" s="74"/>
      <c r="H36" s="95"/>
      <c r="I36" s="62" t="s">
        <v>25</v>
      </c>
      <c r="J36" s="59" t="s">
        <v>26</v>
      </c>
      <c r="K36" s="59" t="s">
        <v>27</v>
      </c>
      <c r="L36" s="59" t="s">
        <v>28</v>
      </c>
      <c r="M36" s="59" t="s">
        <v>29</v>
      </c>
      <c r="N36" s="63" t="s">
        <v>34</v>
      </c>
      <c r="O36" s="59" t="s">
        <v>30</v>
      </c>
      <c r="P36" s="63" t="s">
        <v>35</v>
      </c>
      <c r="Q36" s="59" t="s">
        <v>31</v>
      </c>
      <c r="R36" s="59" t="s">
        <v>32</v>
      </c>
      <c r="S36" s="63" t="s">
        <v>36</v>
      </c>
      <c r="T36" s="63" t="s">
        <v>37</v>
      </c>
      <c r="U36" s="50"/>
      <c r="W36" s="32" t="str">
        <f t="shared" si="5"/>
        <v/>
      </c>
      <c r="X36" s="32" t="str">
        <f t="shared" si="6"/>
        <v/>
      </c>
      <c r="Y36" s="41">
        <f t="shared" si="7"/>
        <v>65610000</v>
      </c>
      <c r="Z36" s="35" t="str">
        <f t="shared" si="8"/>
        <v/>
      </c>
    </row>
    <row r="37" spans="1:26" x14ac:dyDescent="0.2">
      <c r="A37" s="65" t="s">
        <v>208</v>
      </c>
      <c r="B37" s="64"/>
      <c r="C37" s="50">
        <v>23729849.000000011</v>
      </c>
      <c r="D37" s="111" t="s">
        <v>277</v>
      </c>
      <c r="E37" s="73" t="s">
        <v>41</v>
      </c>
      <c r="F37" s="74" t="s">
        <v>41</v>
      </c>
      <c r="G37" s="74"/>
      <c r="H37" s="95"/>
      <c r="I37" s="62" t="s">
        <v>25</v>
      </c>
      <c r="J37" s="59" t="s">
        <v>26</v>
      </c>
      <c r="K37" s="59" t="s">
        <v>27</v>
      </c>
      <c r="L37" s="59" t="s">
        <v>28</v>
      </c>
      <c r="M37" s="59" t="s">
        <v>29</v>
      </c>
      <c r="N37" s="63" t="s">
        <v>34</v>
      </c>
      <c r="O37" s="59" t="s">
        <v>30</v>
      </c>
      <c r="P37" s="63" t="s">
        <v>35</v>
      </c>
      <c r="Q37" s="59" t="s">
        <v>31</v>
      </c>
      <c r="R37" s="59" t="s">
        <v>32</v>
      </c>
      <c r="S37" s="63" t="s">
        <v>36</v>
      </c>
      <c r="T37" s="63" t="s">
        <v>37</v>
      </c>
      <c r="U37" s="50"/>
      <c r="W37" s="32" t="str">
        <f t="shared" si="5"/>
        <v/>
      </c>
      <c r="X37" s="32" t="str">
        <f t="shared" si="6"/>
        <v/>
      </c>
      <c r="Y37" s="41">
        <f t="shared" si="7"/>
        <v>23729849.000000011</v>
      </c>
      <c r="Z37" s="35" t="str">
        <f t="shared" si="8"/>
        <v/>
      </c>
    </row>
    <row r="38" spans="1:26" x14ac:dyDescent="0.2">
      <c r="A38" s="65" t="s">
        <v>209</v>
      </c>
      <c r="B38" s="64"/>
      <c r="C38" s="50">
        <v>168259139.27000001</v>
      </c>
      <c r="D38" s="111" t="s">
        <v>277</v>
      </c>
      <c r="E38" s="73" t="s">
        <v>41</v>
      </c>
      <c r="F38" s="74" t="s">
        <v>41</v>
      </c>
      <c r="G38" s="74"/>
      <c r="H38" s="95"/>
      <c r="I38" s="62" t="s">
        <v>25</v>
      </c>
      <c r="J38" s="59" t="s">
        <v>26</v>
      </c>
      <c r="K38" s="59" t="s">
        <v>27</v>
      </c>
      <c r="L38" s="59" t="s">
        <v>28</v>
      </c>
      <c r="M38" s="59" t="s">
        <v>29</v>
      </c>
      <c r="N38" s="63" t="s">
        <v>34</v>
      </c>
      <c r="O38" s="59" t="s">
        <v>30</v>
      </c>
      <c r="P38" s="63" t="s">
        <v>35</v>
      </c>
      <c r="Q38" s="59" t="s">
        <v>31</v>
      </c>
      <c r="R38" s="59" t="s">
        <v>32</v>
      </c>
      <c r="S38" s="63" t="s">
        <v>36</v>
      </c>
      <c r="T38" s="63" t="s">
        <v>37</v>
      </c>
      <c r="U38" s="50"/>
      <c r="W38" s="32" t="str">
        <f t="shared" si="5"/>
        <v/>
      </c>
      <c r="X38" s="32" t="str">
        <f t="shared" si="6"/>
        <v/>
      </c>
      <c r="Y38" s="41">
        <f t="shared" si="7"/>
        <v>168259139.27000001</v>
      </c>
      <c r="Z38" s="35" t="str">
        <f t="shared" si="8"/>
        <v/>
      </c>
    </row>
    <row r="39" spans="1:26" x14ac:dyDescent="0.2">
      <c r="A39" s="65" t="s">
        <v>210</v>
      </c>
      <c r="B39" s="64"/>
      <c r="C39" s="50">
        <v>30069613.129999999</v>
      </c>
      <c r="D39" s="111" t="s">
        <v>277</v>
      </c>
      <c r="E39" s="73" t="s">
        <v>41</v>
      </c>
      <c r="F39" s="74" t="s">
        <v>41</v>
      </c>
      <c r="G39" s="74"/>
      <c r="H39" s="95"/>
      <c r="I39" s="62" t="s">
        <v>25</v>
      </c>
      <c r="J39" s="59" t="s">
        <v>26</v>
      </c>
      <c r="K39" s="59" t="s">
        <v>27</v>
      </c>
      <c r="L39" s="59" t="s">
        <v>28</v>
      </c>
      <c r="M39" s="59" t="s">
        <v>29</v>
      </c>
      <c r="N39" s="63" t="s">
        <v>34</v>
      </c>
      <c r="O39" s="59" t="s">
        <v>30</v>
      </c>
      <c r="P39" s="63" t="s">
        <v>35</v>
      </c>
      <c r="Q39" s="59" t="s">
        <v>31</v>
      </c>
      <c r="R39" s="59" t="s">
        <v>32</v>
      </c>
      <c r="S39" s="63" t="s">
        <v>36</v>
      </c>
      <c r="T39" s="63" t="s">
        <v>37</v>
      </c>
      <c r="U39" s="50"/>
      <c r="W39" s="32" t="str">
        <f t="shared" si="5"/>
        <v/>
      </c>
      <c r="X39" s="32" t="str">
        <f t="shared" si="6"/>
        <v/>
      </c>
      <c r="Y39" s="41">
        <f t="shared" si="7"/>
        <v>30069613.129999999</v>
      </c>
      <c r="Z39" s="35" t="str">
        <f t="shared" si="8"/>
        <v/>
      </c>
    </row>
    <row r="40" spans="1:26" x14ac:dyDescent="0.2">
      <c r="A40" s="65" t="s">
        <v>211</v>
      </c>
      <c r="B40" s="64"/>
      <c r="C40" s="50">
        <v>28981034.950000022</v>
      </c>
      <c r="D40" s="111" t="s">
        <v>277</v>
      </c>
      <c r="E40" s="73" t="s">
        <v>41</v>
      </c>
      <c r="F40" s="74" t="s">
        <v>41</v>
      </c>
      <c r="G40" s="74"/>
      <c r="H40" s="95"/>
      <c r="I40" s="62" t="s">
        <v>25</v>
      </c>
      <c r="J40" s="59" t="s">
        <v>26</v>
      </c>
      <c r="K40" s="59" t="s">
        <v>27</v>
      </c>
      <c r="L40" s="59" t="s">
        <v>28</v>
      </c>
      <c r="M40" s="59" t="s">
        <v>29</v>
      </c>
      <c r="N40" s="63" t="s">
        <v>34</v>
      </c>
      <c r="O40" s="59" t="s">
        <v>30</v>
      </c>
      <c r="P40" s="63" t="s">
        <v>35</v>
      </c>
      <c r="Q40" s="59" t="s">
        <v>31</v>
      </c>
      <c r="R40" s="59" t="s">
        <v>32</v>
      </c>
      <c r="S40" s="63" t="s">
        <v>36</v>
      </c>
      <c r="T40" s="63" t="s">
        <v>37</v>
      </c>
      <c r="U40" s="50"/>
      <c r="W40" s="32" t="str">
        <f t="shared" si="5"/>
        <v/>
      </c>
      <c r="X40" s="32" t="str">
        <f t="shared" si="6"/>
        <v/>
      </c>
      <c r="Y40" s="41">
        <f t="shared" si="7"/>
        <v>28981034.950000022</v>
      </c>
      <c r="Z40" s="35" t="str">
        <f t="shared" si="8"/>
        <v/>
      </c>
    </row>
    <row r="41" spans="1:26" x14ac:dyDescent="0.2">
      <c r="A41" s="65" t="s">
        <v>212</v>
      </c>
      <c r="B41" s="64"/>
      <c r="C41" s="50">
        <v>71876093.579999968</v>
      </c>
      <c r="D41" s="111" t="s">
        <v>277</v>
      </c>
      <c r="E41" s="73" t="s">
        <v>41</v>
      </c>
      <c r="F41" s="74" t="s">
        <v>41</v>
      </c>
      <c r="G41" s="74"/>
      <c r="H41" s="95"/>
      <c r="I41" s="62" t="s">
        <v>25</v>
      </c>
      <c r="J41" s="59" t="s">
        <v>26</v>
      </c>
      <c r="K41" s="59" t="s">
        <v>27</v>
      </c>
      <c r="L41" s="59" t="s">
        <v>28</v>
      </c>
      <c r="M41" s="59" t="s">
        <v>29</v>
      </c>
      <c r="N41" s="63" t="s">
        <v>34</v>
      </c>
      <c r="O41" s="59" t="s">
        <v>30</v>
      </c>
      <c r="P41" s="63" t="s">
        <v>35</v>
      </c>
      <c r="Q41" s="59" t="s">
        <v>31</v>
      </c>
      <c r="R41" s="59" t="s">
        <v>32</v>
      </c>
      <c r="S41" s="63" t="s">
        <v>36</v>
      </c>
      <c r="T41" s="63" t="s">
        <v>37</v>
      </c>
      <c r="U41" s="50"/>
      <c r="W41" s="32" t="str">
        <f t="shared" si="5"/>
        <v/>
      </c>
      <c r="X41" s="32" t="str">
        <f t="shared" si="6"/>
        <v/>
      </c>
      <c r="Y41" s="41">
        <f t="shared" si="7"/>
        <v>71876093.579999968</v>
      </c>
      <c r="Z41" s="35" t="str">
        <f t="shared" si="8"/>
        <v/>
      </c>
    </row>
    <row r="42" spans="1:26" x14ac:dyDescent="0.2">
      <c r="A42" s="65" t="s">
        <v>213</v>
      </c>
      <c r="B42" s="64"/>
      <c r="C42" s="50">
        <v>27200750.999999989</v>
      </c>
      <c r="D42" s="111" t="s">
        <v>277</v>
      </c>
      <c r="E42" s="73" t="s">
        <v>41</v>
      </c>
      <c r="F42" s="74" t="s">
        <v>41</v>
      </c>
      <c r="G42" s="74"/>
      <c r="H42" s="95"/>
      <c r="I42" s="62" t="s">
        <v>25</v>
      </c>
      <c r="J42" s="59" t="s">
        <v>26</v>
      </c>
      <c r="K42" s="59" t="s">
        <v>27</v>
      </c>
      <c r="L42" s="59" t="s">
        <v>28</v>
      </c>
      <c r="M42" s="59" t="s">
        <v>29</v>
      </c>
      <c r="N42" s="63" t="s">
        <v>34</v>
      </c>
      <c r="O42" s="59" t="s">
        <v>30</v>
      </c>
      <c r="P42" s="63" t="s">
        <v>35</v>
      </c>
      <c r="Q42" s="59" t="s">
        <v>31</v>
      </c>
      <c r="R42" s="59" t="s">
        <v>32</v>
      </c>
      <c r="S42" s="63" t="s">
        <v>36</v>
      </c>
      <c r="T42" s="63" t="s">
        <v>37</v>
      </c>
      <c r="U42" s="50"/>
      <c r="W42" s="32" t="str">
        <f t="shared" si="5"/>
        <v/>
      </c>
      <c r="X42" s="32" t="str">
        <f t="shared" si="6"/>
        <v/>
      </c>
      <c r="Y42" s="41">
        <f t="shared" si="7"/>
        <v>27200750.999999989</v>
      </c>
      <c r="Z42" s="35" t="str">
        <f t="shared" si="8"/>
        <v/>
      </c>
    </row>
    <row r="43" spans="1:26" x14ac:dyDescent="0.2">
      <c r="A43" s="65" t="s">
        <v>214</v>
      </c>
      <c r="B43" s="64"/>
      <c r="C43" s="50">
        <v>44465285.640000008</v>
      </c>
      <c r="D43" s="111" t="s">
        <v>277</v>
      </c>
      <c r="E43" s="73" t="s">
        <v>41</v>
      </c>
      <c r="F43" s="74" t="s">
        <v>41</v>
      </c>
      <c r="G43" s="74"/>
      <c r="H43" s="95"/>
      <c r="I43" s="62" t="s">
        <v>25</v>
      </c>
      <c r="J43" s="59" t="s">
        <v>26</v>
      </c>
      <c r="K43" s="59" t="s">
        <v>27</v>
      </c>
      <c r="L43" s="59" t="s">
        <v>28</v>
      </c>
      <c r="M43" s="59" t="s">
        <v>29</v>
      </c>
      <c r="N43" s="63" t="s">
        <v>34</v>
      </c>
      <c r="O43" s="59" t="s">
        <v>30</v>
      </c>
      <c r="P43" s="63" t="s">
        <v>35</v>
      </c>
      <c r="Q43" s="59" t="s">
        <v>31</v>
      </c>
      <c r="R43" s="59" t="s">
        <v>32</v>
      </c>
      <c r="S43" s="63" t="s">
        <v>36</v>
      </c>
      <c r="T43" s="63" t="s">
        <v>37</v>
      </c>
      <c r="U43" s="50"/>
      <c r="W43" s="32" t="str">
        <f t="shared" si="5"/>
        <v/>
      </c>
      <c r="X43" s="32" t="str">
        <f t="shared" si="6"/>
        <v/>
      </c>
      <c r="Y43" s="41">
        <f t="shared" si="7"/>
        <v>44465285.640000008</v>
      </c>
      <c r="Z43" s="35" t="str">
        <f t="shared" si="8"/>
        <v/>
      </c>
    </row>
    <row r="44" spans="1:26" x14ac:dyDescent="0.2">
      <c r="A44" s="65" t="s">
        <v>215</v>
      </c>
      <c r="B44" s="64"/>
      <c r="C44" s="50">
        <v>265267000</v>
      </c>
      <c r="D44" s="122" t="s">
        <v>279</v>
      </c>
      <c r="E44" s="73" t="s">
        <v>41</v>
      </c>
      <c r="F44" s="74" t="s">
        <v>41</v>
      </c>
      <c r="G44" s="74"/>
      <c r="H44" s="95"/>
      <c r="I44" s="62" t="s">
        <v>25</v>
      </c>
      <c r="J44" s="59" t="s">
        <v>26</v>
      </c>
      <c r="K44" s="59" t="s">
        <v>27</v>
      </c>
      <c r="L44" s="59" t="s">
        <v>28</v>
      </c>
      <c r="M44" s="59" t="s">
        <v>29</v>
      </c>
      <c r="N44" s="63" t="s">
        <v>34</v>
      </c>
      <c r="O44" s="59" t="s">
        <v>30</v>
      </c>
      <c r="P44" s="63" t="s">
        <v>35</v>
      </c>
      <c r="Q44" s="59" t="s">
        <v>31</v>
      </c>
      <c r="R44" s="59" t="s">
        <v>32</v>
      </c>
      <c r="S44" s="63" t="s">
        <v>36</v>
      </c>
      <c r="T44" s="63" t="s">
        <v>37</v>
      </c>
      <c r="U44" s="50"/>
      <c r="W44" s="32" t="str">
        <f t="shared" si="5"/>
        <v/>
      </c>
      <c r="X44" s="32" t="str">
        <f t="shared" si="6"/>
        <v/>
      </c>
      <c r="Y44" s="41">
        <f t="shared" si="7"/>
        <v>265267000</v>
      </c>
      <c r="Z44" s="35" t="str">
        <f t="shared" si="8"/>
        <v/>
      </c>
    </row>
    <row r="45" spans="1:26" x14ac:dyDescent="0.2">
      <c r="A45" s="65" t="s">
        <v>216</v>
      </c>
      <c r="B45" s="64"/>
      <c r="C45" s="50">
        <v>80267000</v>
      </c>
      <c r="D45" s="122" t="s">
        <v>279</v>
      </c>
      <c r="E45" s="73" t="s">
        <v>41</v>
      </c>
      <c r="F45" s="74" t="s">
        <v>41</v>
      </c>
      <c r="G45" s="74"/>
      <c r="H45" s="95"/>
      <c r="I45" s="62" t="s">
        <v>25</v>
      </c>
      <c r="J45" s="59" t="s">
        <v>26</v>
      </c>
      <c r="K45" s="59" t="s">
        <v>27</v>
      </c>
      <c r="L45" s="59" t="s">
        <v>28</v>
      </c>
      <c r="M45" s="59" t="s">
        <v>29</v>
      </c>
      <c r="N45" s="63" t="s">
        <v>34</v>
      </c>
      <c r="O45" s="59" t="s">
        <v>30</v>
      </c>
      <c r="P45" s="63" t="s">
        <v>35</v>
      </c>
      <c r="Q45" s="59" t="s">
        <v>31</v>
      </c>
      <c r="R45" s="59" t="s">
        <v>32</v>
      </c>
      <c r="S45" s="63" t="s">
        <v>36</v>
      </c>
      <c r="T45" s="63" t="s">
        <v>37</v>
      </c>
      <c r="U45" s="50"/>
      <c r="W45" s="32" t="str">
        <f t="shared" si="5"/>
        <v/>
      </c>
      <c r="X45" s="32" t="str">
        <f t="shared" si="6"/>
        <v/>
      </c>
      <c r="Y45" s="41">
        <f t="shared" si="7"/>
        <v>80267000</v>
      </c>
      <c r="Z45" s="35" t="str">
        <f t="shared" si="8"/>
        <v/>
      </c>
    </row>
    <row r="46" spans="1:26" x14ac:dyDescent="0.2">
      <c r="A46" s="65" t="s">
        <v>217</v>
      </c>
      <c r="B46" s="64"/>
      <c r="C46" s="50">
        <v>33548000</v>
      </c>
      <c r="D46" s="122" t="s">
        <v>279</v>
      </c>
      <c r="E46" s="73" t="s">
        <v>41</v>
      </c>
      <c r="F46" s="74" t="s">
        <v>41</v>
      </c>
      <c r="G46" s="74"/>
      <c r="H46" s="95"/>
      <c r="I46" s="62" t="s">
        <v>25</v>
      </c>
      <c r="J46" s="59" t="s">
        <v>26</v>
      </c>
      <c r="K46" s="59" t="s">
        <v>27</v>
      </c>
      <c r="L46" s="59" t="s">
        <v>28</v>
      </c>
      <c r="M46" s="59" t="s">
        <v>29</v>
      </c>
      <c r="N46" s="63" t="s">
        <v>34</v>
      </c>
      <c r="O46" s="59" t="s">
        <v>30</v>
      </c>
      <c r="P46" s="63" t="s">
        <v>35</v>
      </c>
      <c r="Q46" s="59" t="s">
        <v>31</v>
      </c>
      <c r="R46" s="59" t="s">
        <v>32</v>
      </c>
      <c r="S46" s="63" t="s">
        <v>36</v>
      </c>
      <c r="T46" s="63" t="s">
        <v>37</v>
      </c>
      <c r="U46" s="50"/>
      <c r="W46" s="32" t="str">
        <f t="shared" si="5"/>
        <v/>
      </c>
      <c r="X46" s="32" t="str">
        <f t="shared" si="6"/>
        <v/>
      </c>
      <c r="Y46" s="41">
        <f t="shared" si="7"/>
        <v>33548000</v>
      </c>
      <c r="Z46" s="35" t="str">
        <f t="shared" si="8"/>
        <v/>
      </c>
    </row>
    <row r="47" spans="1:26" x14ac:dyDescent="0.2">
      <c r="A47" s="69" t="s">
        <v>218</v>
      </c>
      <c r="B47" s="70"/>
      <c r="C47" s="21">
        <v>69798000</v>
      </c>
      <c r="D47" s="108" t="s">
        <v>279</v>
      </c>
      <c r="E47" s="75" t="s">
        <v>41</v>
      </c>
      <c r="F47" s="76" t="s">
        <v>41</v>
      </c>
      <c r="G47" s="76"/>
      <c r="H47" s="96"/>
      <c r="I47" s="71" t="s">
        <v>25</v>
      </c>
      <c r="J47" s="60" t="s">
        <v>26</v>
      </c>
      <c r="K47" s="60" t="s">
        <v>27</v>
      </c>
      <c r="L47" s="60" t="s">
        <v>28</v>
      </c>
      <c r="M47" s="60" t="s">
        <v>29</v>
      </c>
      <c r="N47" s="72" t="s">
        <v>34</v>
      </c>
      <c r="O47" s="60" t="s">
        <v>30</v>
      </c>
      <c r="P47" s="72" t="s">
        <v>35</v>
      </c>
      <c r="Q47" s="60" t="s">
        <v>31</v>
      </c>
      <c r="R47" s="60" t="s">
        <v>32</v>
      </c>
      <c r="S47" s="72" t="s">
        <v>36</v>
      </c>
      <c r="T47" s="72" t="s">
        <v>37</v>
      </c>
      <c r="U47" s="21"/>
      <c r="V47" s="22"/>
      <c r="W47" s="32" t="str">
        <f t="shared" si="5"/>
        <v/>
      </c>
      <c r="X47" s="32" t="str">
        <f t="shared" si="6"/>
        <v/>
      </c>
      <c r="Y47" s="41">
        <f t="shared" si="7"/>
        <v>69798000</v>
      </c>
      <c r="Z47" s="35" t="str">
        <f t="shared" si="8"/>
        <v/>
      </c>
    </row>
    <row r="48" spans="1:26" x14ac:dyDescent="0.2">
      <c r="A48" s="4" t="s">
        <v>5</v>
      </c>
      <c r="C48" s="17">
        <f>SUM(C7:C47)</f>
        <v>6579005653.3500004</v>
      </c>
      <c r="U48" s="17">
        <f>SUM(U7:U47)</f>
        <v>0</v>
      </c>
      <c r="W48" s="33" t="str">
        <f t="shared" ref="W48" si="9">IF(AND(A48="celkem ks:",B48&gt;0,C48="vzorek ks:"),B48,"")</f>
        <v/>
      </c>
      <c r="X48" s="33" t="str">
        <f t="shared" ref="X48:X54" si="10">IF(AND(A48="celkem ks:",B48&gt;0,C48="vzorek ks:",U48&gt;0),U48,"")</f>
        <v/>
      </c>
      <c r="Y48" s="35" t="str">
        <f t="shared" si="0"/>
        <v/>
      </c>
      <c r="Z48" s="35" t="str">
        <f t="shared" si="1"/>
        <v/>
      </c>
    </row>
    <row r="50" spans="1:27" ht="54.75" customHeight="1" x14ac:dyDescent="0.2">
      <c r="A50" s="45" t="s">
        <v>4</v>
      </c>
      <c r="B50" s="94">
        <v>5058</v>
      </c>
      <c r="C50" s="47" t="s">
        <v>3</v>
      </c>
      <c r="D50" s="94">
        <v>2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48"/>
      <c r="V50" s="52" t="s">
        <v>177</v>
      </c>
      <c r="W50" s="31">
        <f>IF(AND(A50="celkem ks:",B50&gt;0,C50="vzorek ks:"),B50,"")</f>
        <v>5058</v>
      </c>
      <c r="X50" s="31">
        <f>D50</f>
        <v>2</v>
      </c>
      <c r="Y50" s="40" t="str">
        <f t="shared" ref="Y50:Y53" si="11">IF(OR(C50="",C50&lt;=0,A50="Suma:",A50="celkem ks:"),"",C50)</f>
        <v/>
      </c>
      <c r="Z50" s="40" t="str">
        <f t="shared" ref="Z50:Z53" si="12">IF(OR(U50="",U50&lt;=0,A50="Suma:",A50="celkem ks:"),"",U50)</f>
        <v/>
      </c>
      <c r="AA50" s="5"/>
    </row>
    <row r="51" spans="1:27" x14ac:dyDescent="0.2">
      <c r="A51" s="65" t="s">
        <v>219</v>
      </c>
      <c r="B51" s="64"/>
      <c r="C51" s="50">
        <v>411.2</v>
      </c>
      <c r="D51" s="127" t="s">
        <v>282</v>
      </c>
      <c r="E51" s="73" t="s">
        <v>41</v>
      </c>
      <c r="F51" s="74" t="s">
        <v>41</v>
      </c>
      <c r="G51" s="74"/>
      <c r="H51" s="95"/>
      <c r="I51" s="62" t="s">
        <v>25</v>
      </c>
      <c r="J51" s="59" t="s">
        <v>26</v>
      </c>
      <c r="K51" s="59" t="s">
        <v>27</v>
      </c>
      <c r="L51" s="59" t="s">
        <v>28</v>
      </c>
      <c r="M51" s="59" t="s">
        <v>29</v>
      </c>
      <c r="N51" s="63" t="s">
        <v>34</v>
      </c>
      <c r="O51" s="59" t="s">
        <v>30</v>
      </c>
      <c r="P51" s="63" t="s">
        <v>35</v>
      </c>
      <c r="Q51" s="59" t="s">
        <v>31</v>
      </c>
      <c r="R51" s="59" t="s">
        <v>32</v>
      </c>
      <c r="S51" s="63" t="s">
        <v>36</v>
      </c>
      <c r="T51" s="63" t="s">
        <v>37</v>
      </c>
      <c r="U51" s="50"/>
      <c r="W51" s="32" t="str">
        <f t="shared" ref="W51:W53" si="13">IF(AND(A51="celkem ks:",B51&gt;0,C51="vzorek ks:"),B51,"")</f>
        <v/>
      </c>
      <c r="X51" s="32" t="str">
        <f t="shared" ref="X51:X53" si="14">IF(AND(A51="celkem ks:",B51&gt;0,C51="vzorek ks:",U51&gt;0),U51,"")</f>
        <v/>
      </c>
      <c r="Y51" s="41">
        <f t="shared" si="11"/>
        <v>411.2</v>
      </c>
      <c r="Z51" s="35" t="str">
        <f t="shared" si="12"/>
        <v/>
      </c>
    </row>
    <row r="52" spans="1:27" x14ac:dyDescent="0.2">
      <c r="A52" s="69" t="s">
        <v>220</v>
      </c>
      <c r="B52" s="70"/>
      <c r="C52" s="21">
        <v>9162.0300000000007</v>
      </c>
      <c r="D52" s="128" t="s">
        <v>282</v>
      </c>
      <c r="E52" s="75" t="s">
        <v>41</v>
      </c>
      <c r="F52" s="76" t="s">
        <v>41</v>
      </c>
      <c r="G52" s="76"/>
      <c r="H52" s="96"/>
      <c r="I52" s="71" t="s">
        <v>25</v>
      </c>
      <c r="J52" s="60" t="s">
        <v>26</v>
      </c>
      <c r="K52" s="60" t="s">
        <v>27</v>
      </c>
      <c r="L52" s="60" t="s">
        <v>28</v>
      </c>
      <c r="M52" s="60" t="s">
        <v>29</v>
      </c>
      <c r="N52" s="72" t="s">
        <v>34</v>
      </c>
      <c r="O52" s="60" t="s">
        <v>30</v>
      </c>
      <c r="P52" s="72" t="s">
        <v>35</v>
      </c>
      <c r="Q52" s="60" t="s">
        <v>31</v>
      </c>
      <c r="R52" s="60" t="s">
        <v>32</v>
      </c>
      <c r="S52" s="72" t="s">
        <v>36</v>
      </c>
      <c r="T52" s="72" t="s">
        <v>37</v>
      </c>
      <c r="U52" s="21"/>
      <c r="V52" s="22"/>
      <c r="W52" s="32" t="str">
        <f t="shared" si="13"/>
        <v/>
      </c>
      <c r="X52" s="32" t="str">
        <f t="shared" si="14"/>
        <v/>
      </c>
      <c r="Y52" s="41">
        <f t="shared" si="11"/>
        <v>9162.0300000000007</v>
      </c>
      <c r="Z52" s="35" t="str">
        <f t="shared" si="12"/>
        <v/>
      </c>
    </row>
    <row r="53" spans="1:27" x14ac:dyDescent="0.2">
      <c r="A53" s="4" t="s">
        <v>5</v>
      </c>
      <c r="C53" s="17">
        <f>SUM(C51:C52)</f>
        <v>9573.2300000000014</v>
      </c>
      <c r="U53" s="17">
        <f>SUM(U51:U52)</f>
        <v>0</v>
      </c>
      <c r="W53" s="33" t="str">
        <f t="shared" si="13"/>
        <v/>
      </c>
      <c r="X53" s="33" t="str">
        <f t="shared" si="14"/>
        <v/>
      </c>
      <c r="Y53" s="35" t="str">
        <f t="shared" si="11"/>
        <v/>
      </c>
      <c r="Z53" s="35" t="str">
        <f t="shared" si="12"/>
        <v/>
      </c>
    </row>
    <row r="54" spans="1:27" x14ac:dyDescent="0.2">
      <c r="W54" s="33" t="str">
        <f t="shared" ref="W54" si="15">IF(AND(A54="celkem ks:",B54&gt;0,C54="vzorek ks:"),B54,"")</f>
        <v/>
      </c>
      <c r="X54" s="33" t="str">
        <f t="shared" si="10"/>
        <v/>
      </c>
      <c r="Y54" s="35" t="str">
        <f t="shared" si="0"/>
        <v/>
      </c>
      <c r="Z54" s="35" t="str">
        <f t="shared" si="1"/>
        <v/>
      </c>
    </row>
    <row r="55" spans="1:27" ht="54.75" customHeight="1" x14ac:dyDescent="0.2">
      <c r="A55" s="45" t="s">
        <v>4</v>
      </c>
      <c r="B55" s="94">
        <v>2747</v>
      </c>
      <c r="C55" s="47" t="s">
        <v>3</v>
      </c>
      <c r="D55" s="94">
        <v>26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48"/>
      <c r="V55" s="52" t="s">
        <v>176</v>
      </c>
      <c r="W55" s="31">
        <f>IF(AND(A55="celkem ks:",B55&gt;0,C55="vzorek ks:"),B55,"")</f>
        <v>2747</v>
      </c>
      <c r="X55" s="31">
        <f>D55</f>
        <v>26</v>
      </c>
      <c r="Y55" s="40" t="str">
        <f t="shared" ref="Y55:Y82" si="16">IF(OR(C55="",C55&lt;=0,A55="Suma:",A55="celkem ks:"),"",C55)</f>
        <v/>
      </c>
      <c r="Z55" s="40" t="str">
        <f t="shared" ref="Z55:Z82" si="17">IF(OR(U55="",U55&lt;=0,A55="Suma:",A55="celkem ks:"),"",U55)</f>
        <v/>
      </c>
      <c r="AA55" s="5"/>
    </row>
    <row r="56" spans="1:27" x14ac:dyDescent="0.2">
      <c r="A56" s="65" t="s">
        <v>221</v>
      </c>
      <c r="B56" s="64"/>
      <c r="C56" s="50">
        <v>26374.75</v>
      </c>
      <c r="D56" s="124" t="s">
        <v>283</v>
      </c>
      <c r="E56" s="73"/>
      <c r="F56" s="74"/>
      <c r="G56" s="74"/>
      <c r="H56" s="95"/>
      <c r="I56" s="62" t="s">
        <v>25</v>
      </c>
      <c r="J56" s="59" t="s">
        <v>26</v>
      </c>
      <c r="K56" s="59" t="s">
        <v>27</v>
      </c>
      <c r="L56" s="59" t="s">
        <v>28</v>
      </c>
      <c r="M56" s="59" t="s">
        <v>29</v>
      </c>
      <c r="N56" s="63" t="s">
        <v>34</v>
      </c>
      <c r="O56" s="59" t="s">
        <v>30</v>
      </c>
      <c r="P56" s="63" t="s">
        <v>35</v>
      </c>
      <c r="Q56" s="59" t="s">
        <v>31</v>
      </c>
      <c r="R56" s="59" t="s">
        <v>32</v>
      </c>
      <c r="S56" s="63" t="s">
        <v>36</v>
      </c>
      <c r="T56" s="63" t="s">
        <v>37</v>
      </c>
      <c r="U56" s="50"/>
      <c r="W56" s="32" t="str">
        <f>IF(AND(A56="celkem ks:",B56&gt;0,C56="vzorek ks:"),B56,"")</f>
        <v/>
      </c>
      <c r="X56" s="32" t="str">
        <f t="shared" ref="X56:X82" si="18">IF(AND(A56="celkem ks:",B56&gt;0,C56="vzorek ks:",U56&gt;0),U56,"")</f>
        <v/>
      </c>
      <c r="Y56" s="41">
        <f t="shared" si="16"/>
        <v>26374.75</v>
      </c>
      <c r="Z56" s="35" t="str">
        <f t="shared" si="17"/>
        <v/>
      </c>
    </row>
    <row r="57" spans="1:27" x14ac:dyDescent="0.2">
      <c r="A57" s="65" t="s">
        <v>222</v>
      </c>
      <c r="B57" s="64"/>
      <c r="C57" s="50">
        <v>519610.36</v>
      </c>
      <c r="D57" s="105" t="s">
        <v>289</v>
      </c>
      <c r="E57" s="73"/>
      <c r="F57" s="74"/>
      <c r="G57" s="74"/>
      <c r="H57" s="95"/>
      <c r="I57" s="62" t="s">
        <v>25</v>
      </c>
      <c r="J57" s="59" t="s">
        <v>26</v>
      </c>
      <c r="K57" s="59" t="s">
        <v>27</v>
      </c>
      <c r="L57" s="59" t="s">
        <v>28</v>
      </c>
      <c r="M57" s="59" t="s">
        <v>29</v>
      </c>
      <c r="N57" s="63" t="s">
        <v>34</v>
      </c>
      <c r="O57" s="59" t="s">
        <v>30</v>
      </c>
      <c r="P57" s="63" t="s">
        <v>35</v>
      </c>
      <c r="Q57" s="59" t="s">
        <v>31</v>
      </c>
      <c r="R57" s="59" t="s">
        <v>32</v>
      </c>
      <c r="S57" s="63" t="s">
        <v>36</v>
      </c>
      <c r="T57" s="63" t="s">
        <v>37</v>
      </c>
      <c r="U57" s="50"/>
      <c r="W57" s="32" t="str">
        <f t="shared" ref="W57:W81" si="19">IF(AND(A57="celkem ks:",B57&gt;0,C57="vzorek ks:"),B57,"")</f>
        <v/>
      </c>
      <c r="X57" s="32" t="str">
        <f t="shared" ref="X57:X81" si="20">IF(AND(A57="celkem ks:",B57&gt;0,C57="vzorek ks:",U57&gt;0),U57,"")</f>
        <v/>
      </c>
      <c r="Y57" s="41">
        <f t="shared" ref="Y57:Y81" si="21">IF(OR(C57="",C57&lt;=0,A57="Suma:",A57="celkem ks:"),"",C57)</f>
        <v>519610.36</v>
      </c>
      <c r="Z57" s="35" t="str">
        <f t="shared" ref="Z57:Z81" si="22">IF(OR(U57="",U57&lt;=0,A57="Suma:",A57="celkem ks:"),"",U57)</f>
        <v/>
      </c>
    </row>
    <row r="58" spans="1:27" x14ac:dyDescent="0.2">
      <c r="A58" s="65" t="s">
        <v>223</v>
      </c>
      <c r="B58" s="64"/>
      <c r="C58" s="50">
        <v>5278680.74</v>
      </c>
      <c r="D58" s="124" t="s">
        <v>283</v>
      </c>
      <c r="E58" s="73"/>
      <c r="F58" s="74"/>
      <c r="G58" s="74"/>
      <c r="H58" s="95"/>
      <c r="I58" s="62" t="s">
        <v>25</v>
      </c>
      <c r="J58" s="59" t="s">
        <v>26</v>
      </c>
      <c r="K58" s="59" t="s">
        <v>27</v>
      </c>
      <c r="L58" s="59" t="s">
        <v>28</v>
      </c>
      <c r="M58" s="59" t="s">
        <v>29</v>
      </c>
      <c r="N58" s="63" t="s">
        <v>34</v>
      </c>
      <c r="O58" s="59" t="s">
        <v>30</v>
      </c>
      <c r="P58" s="63" t="s">
        <v>35</v>
      </c>
      <c r="Q58" s="59" t="s">
        <v>31</v>
      </c>
      <c r="R58" s="59" t="s">
        <v>32</v>
      </c>
      <c r="S58" s="63" t="s">
        <v>36</v>
      </c>
      <c r="T58" s="63" t="s">
        <v>37</v>
      </c>
      <c r="U58" s="50"/>
      <c r="W58" s="32" t="str">
        <f t="shared" si="19"/>
        <v/>
      </c>
      <c r="X58" s="32" t="str">
        <f t="shared" si="20"/>
        <v/>
      </c>
      <c r="Y58" s="41">
        <f t="shared" si="21"/>
        <v>5278680.74</v>
      </c>
      <c r="Z58" s="35" t="str">
        <f t="shared" si="22"/>
        <v/>
      </c>
    </row>
    <row r="59" spans="1:27" x14ac:dyDescent="0.2">
      <c r="A59" s="65" t="s">
        <v>224</v>
      </c>
      <c r="B59" s="64"/>
      <c r="C59" s="50">
        <v>10777002.52</v>
      </c>
      <c r="D59" s="124" t="s">
        <v>283</v>
      </c>
      <c r="E59" s="73"/>
      <c r="F59" s="74"/>
      <c r="G59" s="74"/>
      <c r="H59" s="95"/>
      <c r="I59" s="62" t="s">
        <v>25</v>
      </c>
      <c r="J59" s="59" t="s">
        <v>26</v>
      </c>
      <c r="K59" s="59" t="s">
        <v>27</v>
      </c>
      <c r="L59" s="59" t="s">
        <v>28</v>
      </c>
      <c r="M59" s="59" t="s">
        <v>29</v>
      </c>
      <c r="N59" s="63" t="s">
        <v>34</v>
      </c>
      <c r="O59" s="59" t="s">
        <v>30</v>
      </c>
      <c r="P59" s="63" t="s">
        <v>35</v>
      </c>
      <c r="Q59" s="59" t="s">
        <v>31</v>
      </c>
      <c r="R59" s="59" t="s">
        <v>32</v>
      </c>
      <c r="S59" s="63" t="s">
        <v>36</v>
      </c>
      <c r="T59" s="63" t="s">
        <v>37</v>
      </c>
      <c r="U59" s="50"/>
      <c r="W59" s="32" t="str">
        <f t="shared" si="19"/>
        <v/>
      </c>
      <c r="X59" s="32" t="str">
        <f t="shared" si="20"/>
        <v/>
      </c>
      <c r="Y59" s="41">
        <f t="shared" si="21"/>
        <v>10777002.52</v>
      </c>
      <c r="Z59" s="35" t="str">
        <f t="shared" si="22"/>
        <v/>
      </c>
    </row>
    <row r="60" spans="1:27" x14ac:dyDescent="0.2">
      <c r="A60" s="65" t="s">
        <v>225</v>
      </c>
      <c r="B60" s="64"/>
      <c r="C60" s="50">
        <v>1689180.93</v>
      </c>
      <c r="D60" s="124" t="s">
        <v>283</v>
      </c>
      <c r="E60" s="73"/>
      <c r="F60" s="74"/>
      <c r="G60" s="74"/>
      <c r="H60" s="95"/>
      <c r="I60" s="62" t="s">
        <v>25</v>
      </c>
      <c r="J60" s="59" t="s">
        <v>26</v>
      </c>
      <c r="K60" s="59" t="s">
        <v>27</v>
      </c>
      <c r="L60" s="59" t="s">
        <v>28</v>
      </c>
      <c r="M60" s="59" t="s">
        <v>29</v>
      </c>
      <c r="N60" s="63" t="s">
        <v>34</v>
      </c>
      <c r="O60" s="59" t="s">
        <v>30</v>
      </c>
      <c r="P60" s="63" t="s">
        <v>35</v>
      </c>
      <c r="Q60" s="59" t="s">
        <v>31</v>
      </c>
      <c r="R60" s="59" t="s">
        <v>32</v>
      </c>
      <c r="S60" s="63" t="s">
        <v>36</v>
      </c>
      <c r="T60" s="63" t="s">
        <v>37</v>
      </c>
      <c r="U60" s="50"/>
      <c r="W60" s="32" t="str">
        <f t="shared" si="19"/>
        <v/>
      </c>
      <c r="X60" s="32" t="str">
        <f t="shared" si="20"/>
        <v/>
      </c>
      <c r="Y60" s="41">
        <f t="shared" si="21"/>
        <v>1689180.93</v>
      </c>
      <c r="Z60" s="35" t="str">
        <f t="shared" si="22"/>
        <v/>
      </c>
    </row>
    <row r="61" spans="1:27" x14ac:dyDescent="0.2">
      <c r="A61" s="65" t="s">
        <v>226</v>
      </c>
      <c r="B61" s="64"/>
      <c r="C61" s="50">
        <v>10195429.91</v>
      </c>
      <c r="D61" s="124" t="s">
        <v>283</v>
      </c>
      <c r="E61" s="73"/>
      <c r="F61" s="74"/>
      <c r="G61" s="74"/>
      <c r="H61" s="95"/>
      <c r="I61" s="62" t="s">
        <v>25</v>
      </c>
      <c r="J61" s="59" t="s">
        <v>26</v>
      </c>
      <c r="K61" s="59" t="s">
        <v>27</v>
      </c>
      <c r="L61" s="59" t="s">
        <v>28</v>
      </c>
      <c r="M61" s="59" t="s">
        <v>29</v>
      </c>
      <c r="N61" s="63" t="s">
        <v>34</v>
      </c>
      <c r="O61" s="59" t="s">
        <v>30</v>
      </c>
      <c r="P61" s="63" t="s">
        <v>35</v>
      </c>
      <c r="Q61" s="59" t="s">
        <v>31</v>
      </c>
      <c r="R61" s="59" t="s">
        <v>32</v>
      </c>
      <c r="S61" s="63" t="s">
        <v>36</v>
      </c>
      <c r="T61" s="63" t="s">
        <v>37</v>
      </c>
      <c r="U61" s="50"/>
      <c r="W61" s="32" t="str">
        <f t="shared" si="19"/>
        <v/>
      </c>
      <c r="X61" s="32" t="str">
        <f t="shared" si="20"/>
        <v/>
      </c>
      <c r="Y61" s="41">
        <f t="shared" si="21"/>
        <v>10195429.91</v>
      </c>
      <c r="Z61" s="35" t="str">
        <f t="shared" si="22"/>
        <v/>
      </c>
    </row>
    <row r="62" spans="1:27" x14ac:dyDescent="0.2">
      <c r="A62" s="65" t="s">
        <v>227</v>
      </c>
      <c r="B62" s="64"/>
      <c r="C62" s="50">
        <v>5747114.6499999994</v>
      </c>
      <c r="D62" s="124" t="s">
        <v>283</v>
      </c>
      <c r="E62" s="73"/>
      <c r="F62" s="74"/>
      <c r="G62" s="74"/>
      <c r="H62" s="95"/>
      <c r="I62" s="62" t="s">
        <v>25</v>
      </c>
      <c r="J62" s="59" t="s">
        <v>26</v>
      </c>
      <c r="K62" s="59" t="s">
        <v>27</v>
      </c>
      <c r="L62" s="59" t="s">
        <v>28</v>
      </c>
      <c r="M62" s="59" t="s">
        <v>29</v>
      </c>
      <c r="N62" s="63" t="s">
        <v>34</v>
      </c>
      <c r="O62" s="59" t="s">
        <v>30</v>
      </c>
      <c r="P62" s="63" t="s">
        <v>35</v>
      </c>
      <c r="Q62" s="59" t="s">
        <v>31</v>
      </c>
      <c r="R62" s="59" t="s">
        <v>32</v>
      </c>
      <c r="S62" s="63" t="s">
        <v>36</v>
      </c>
      <c r="T62" s="63" t="s">
        <v>37</v>
      </c>
      <c r="U62" s="50"/>
      <c r="W62" s="32" t="str">
        <f t="shared" si="19"/>
        <v/>
      </c>
      <c r="X62" s="32" t="str">
        <f t="shared" si="20"/>
        <v/>
      </c>
      <c r="Y62" s="41">
        <f t="shared" si="21"/>
        <v>5747114.6499999994</v>
      </c>
      <c r="Z62" s="35" t="str">
        <f t="shared" si="22"/>
        <v/>
      </c>
    </row>
    <row r="63" spans="1:27" x14ac:dyDescent="0.2">
      <c r="A63" s="65" t="s">
        <v>228</v>
      </c>
      <c r="B63" s="64"/>
      <c r="C63" s="50">
        <v>9348056.4399999995</v>
      </c>
      <c r="D63" s="124" t="s">
        <v>283</v>
      </c>
      <c r="E63" s="73"/>
      <c r="F63" s="74"/>
      <c r="G63" s="74"/>
      <c r="H63" s="95"/>
      <c r="I63" s="62" t="s">
        <v>25</v>
      </c>
      <c r="J63" s="59" t="s">
        <v>26</v>
      </c>
      <c r="K63" s="59" t="s">
        <v>27</v>
      </c>
      <c r="L63" s="59" t="s">
        <v>28</v>
      </c>
      <c r="M63" s="59" t="s">
        <v>29</v>
      </c>
      <c r="N63" s="63" t="s">
        <v>34</v>
      </c>
      <c r="O63" s="59" t="s">
        <v>30</v>
      </c>
      <c r="P63" s="63" t="s">
        <v>35</v>
      </c>
      <c r="Q63" s="59" t="s">
        <v>31</v>
      </c>
      <c r="R63" s="59" t="s">
        <v>32</v>
      </c>
      <c r="S63" s="63" t="s">
        <v>36</v>
      </c>
      <c r="T63" s="63" t="s">
        <v>37</v>
      </c>
      <c r="U63" s="50"/>
      <c r="W63" s="32" t="str">
        <f t="shared" si="19"/>
        <v/>
      </c>
      <c r="X63" s="32" t="str">
        <f t="shared" si="20"/>
        <v/>
      </c>
      <c r="Y63" s="41">
        <f t="shared" si="21"/>
        <v>9348056.4399999995</v>
      </c>
      <c r="Z63" s="35" t="str">
        <f t="shared" si="22"/>
        <v/>
      </c>
    </row>
    <row r="64" spans="1:27" x14ac:dyDescent="0.2">
      <c r="A64" s="65" t="s">
        <v>229</v>
      </c>
      <c r="B64" s="64"/>
      <c r="C64" s="50">
        <v>6525141.8000000007</v>
      </c>
      <c r="D64" s="124" t="s">
        <v>283</v>
      </c>
      <c r="E64" s="73"/>
      <c r="F64" s="74"/>
      <c r="G64" s="74"/>
      <c r="H64" s="95"/>
      <c r="I64" s="62" t="s">
        <v>25</v>
      </c>
      <c r="J64" s="59" t="s">
        <v>26</v>
      </c>
      <c r="K64" s="59" t="s">
        <v>27</v>
      </c>
      <c r="L64" s="59" t="s">
        <v>28</v>
      </c>
      <c r="M64" s="59" t="s">
        <v>29</v>
      </c>
      <c r="N64" s="63" t="s">
        <v>34</v>
      </c>
      <c r="O64" s="59" t="s">
        <v>30</v>
      </c>
      <c r="P64" s="63" t="s">
        <v>35</v>
      </c>
      <c r="Q64" s="59" t="s">
        <v>31</v>
      </c>
      <c r="R64" s="59" t="s">
        <v>32</v>
      </c>
      <c r="S64" s="63" t="s">
        <v>36</v>
      </c>
      <c r="T64" s="63" t="s">
        <v>37</v>
      </c>
      <c r="U64" s="50"/>
      <c r="W64" s="32" t="str">
        <f t="shared" si="19"/>
        <v/>
      </c>
      <c r="X64" s="32" t="str">
        <f t="shared" si="20"/>
        <v/>
      </c>
      <c r="Y64" s="41">
        <f t="shared" si="21"/>
        <v>6525141.8000000007</v>
      </c>
      <c r="Z64" s="35" t="str">
        <f t="shared" si="22"/>
        <v/>
      </c>
    </row>
    <row r="65" spans="1:26" x14ac:dyDescent="0.2">
      <c r="A65" s="65" t="s">
        <v>230</v>
      </c>
      <c r="B65" s="64"/>
      <c r="C65" s="50">
        <v>8665999.5399999991</v>
      </c>
      <c r="D65" s="124" t="s">
        <v>283</v>
      </c>
      <c r="E65" s="73"/>
      <c r="F65" s="74"/>
      <c r="G65" s="74"/>
      <c r="H65" s="95"/>
      <c r="I65" s="62" t="s">
        <v>25</v>
      </c>
      <c r="J65" s="59" t="s">
        <v>26</v>
      </c>
      <c r="K65" s="59" t="s">
        <v>27</v>
      </c>
      <c r="L65" s="59" t="s">
        <v>28</v>
      </c>
      <c r="M65" s="59" t="s">
        <v>29</v>
      </c>
      <c r="N65" s="63" t="s">
        <v>34</v>
      </c>
      <c r="O65" s="59" t="s">
        <v>30</v>
      </c>
      <c r="P65" s="63" t="s">
        <v>35</v>
      </c>
      <c r="Q65" s="59" t="s">
        <v>31</v>
      </c>
      <c r="R65" s="59" t="s">
        <v>32</v>
      </c>
      <c r="S65" s="63" t="s">
        <v>36</v>
      </c>
      <c r="T65" s="63" t="s">
        <v>37</v>
      </c>
      <c r="U65" s="50"/>
      <c r="W65" s="32" t="str">
        <f t="shared" si="19"/>
        <v/>
      </c>
      <c r="X65" s="32" t="str">
        <f t="shared" si="20"/>
        <v/>
      </c>
      <c r="Y65" s="41">
        <f t="shared" si="21"/>
        <v>8665999.5399999991</v>
      </c>
      <c r="Z65" s="35" t="str">
        <f t="shared" si="22"/>
        <v/>
      </c>
    </row>
    <row r="66" spans="1:26" x14ac:dyDescent="0.2">
      <c r="A66" s="65" t="s">
        <v>231</v>
      </c>
      <c r="B66" s="64"/>
      <c r="C66" s="50">
        <v>1935528.39</v>
      </c>
      <c r="D66" s="124" t="s">
        <v>283</v>
      </c>
      <c r="E66" s="73"/>
      <c r="F66" s="74"/>
      <c r="G66" s="74"/>
      <c r="H66" s="95"/>
      <c r="I66" s="62" t="s">
        <v>25</v>
      </c>
      <c r="J66" s="59" t="s">
        <v>26</v>
      </c>
      <c r="K66" s="59" t="s">
        <v>27</v>
      </c>
      <c r="L66" s="59" t="s">
        <v>28</v>
      </c>
      <c r="M66" s="59" t="s">
        <v>29</v>
      </c>
      <c r="N66" s="63" t="s">
        <v>34</v>
      </c>
      <c r="O66" s="59" t="s">
        <v>30</v>
      </c>
      <c r="P66" s="63" t="s">
        <v>35</v>
      </c>
      <c r="Q66" s="59" t="s">
        <v>31</v>
      </c>
      <c r="R66" s="59" t="s">
        <v>32</v>
      </c>
      <c r="S66" s="63" t="s">
        <v>36</v>
      </c>
      <c r="T66" s="63" t="s">
        <v>37</v>
      </c>
      <c r="U66" s="50"/>
      <c r="W66" s="32" t="str">
        <f t="shared" si="19"/>
        <v/>
      </c>
      <c r="X66" s="32" t="str">
        <f t="shared" si="20"/>
        <v/>
      </c>
      <c r="Y66" s="41">
        <f t="shared" si="21"/>
        <v>1935528.39</v>
      </c>
      <c r="Z66" s="35" t="str">
        <f t="shared" si="22"/>
        <v/>
      </c>
    </row>
    <row r="67" spans="1:26" x14ac:dyDescent="0.2">
      <c r="A67" s="65" t="s">
        <v>232</v>
      </c>
      <c r="B67" s="64"/>
      <c r="C67" s="50">
        <v>646530.67000000004</v>
      </c>
      <c r="D67" s="124" t="s">
        <v>283</v>
      </c>
      <c r="E67" s="73"/>
      <c r="F67" s="74"/>
      <c r="G67" s="74"/>
      <c r="H67" s="95"/>
      <c r="I67" s="62" t="s">
        <v>25</v>
      </c>
      <c r="J67" s="59" t="s">
        <v>26</v>
      </c>
      <c r="K67" s="59" t="s">
        <v>27</v>
      </c>
      <c r="L67" s="59" t="s">
        <v>28</v>
      </c>
      <c r="M67" s="59" t="s">
        <v>29</v>
      </c>
      <c r="N67" s="63" t="s">
        <v>34</v>
      </c>
      <c r="O67" s="59" t="s">
        <v>30</v>
      </c>
      <c r="P67" s="63" t="s">
        <v>35</v>
      </c>
      <c r="Q67" s="59" t="s">
        <v>31</v>
      </c>
      <c r="R67" s="59" t="s">
        <v>32</v>
      </c>
      <c r="S67" s="63" t="s">
        <v>36</v>
      </c>
      <c r="T67" s="63" t="s">
        <v>37</v>
      </c>
      <c r="U67" s="50"/>
      <c r="W67" s="32" t="str">
        <f t="shared" si="19"/>
        <v/>
      </c>
      <c r="X67" s="32" t="str">
        <f t="shared" si="20"/>
        <v/>
      </c>
      <c r="Y67" s="41">
        <f t="shared" si="21"/>
        <v>646530.67000000004</v>
      </c>
      <c r="Z67" s="35" t="str">
        <f t="shared" si="22"/>
        <v/>
      </c>
    </row>
    <row r="68" spans="1:26" x14ac:dyDescent="0.2">
      <c r="A68" s="65" t="s">
        <v>233</v>
      </c>
      <c r="B68" s="64"/>
      <c r="C68" s="50">
        <v>7875624.6799999997</v>
      </c>
      <c r="D68" s="124" t="s">
        <v>283</v>
      </c>
      <c r="E68" s="73"/>
      <c r="F68" s="74"/>
      <c r="G68" s="74"/>
      <c r="H68" s="95"/>
      <c r="I68" s="62" t="s">
        <v>25</v>
      </c>
      <c r="J68" s="59" t="s">
        <v>26</v>
      </c>
      <c r="K68" s="59" t="s">
        <v>27</v>
      </c>
      <c r="L68" s="59" t="s">
        <v>28</v>
      </c>
      <c r="M68" s="59" t="s">
        <v>29</v>
      </c>
      <c r="N68" s="63" t="s">
        <v>34</v>
      </c>
      <c r="O68" s="59" t="s">
        <v>30</v>
      </c>
      <c r="P68" s="63" t="s">
        <v>35</v>
      </c>
      <c r="Q68" s="59" t="s">
        <v>31</v>
      </c>
      <c r="R68" s="59" t="s">
        <v>32</v>
      </c>
      <c r="S68" s="63" t="s">
        <v>36</v>
      </c>
      <c r="T68" s="63" t="s">
        <v>37</v>
      </c>
      <c r="U68" s="50"/>
      <c r="W68" s="32" t="str">
        <f t="shared" si="19"/>
        <v/>
      </c>
      <c r="X68" s="32" t="str">
        <f t="shared" si="20"/>
        <v/>
      </c>
      <c r="Y68" s="41">
        <f t="shared" si="21"/>
        <v>7875624.6799999997</v>
      </c>
      <c r="Z68" s="35" t="str">
        <f t="shared" si="22"/>
        <v/>
      </c>
    </row>
    <row r="69" spans="1:26" x14ac:dyDescent="0.2">
      <c r="A69" s="65" t="s">
        <v>234</v>
      </c>
      <c r="B69" s="64"/>
      <c r="C69" s="50">
        <v>475165.26</v>
      </c>
      <c r="D69" s="124" t="s">
        <v>283</v>
      </c>
      <c r="E69" s="73"/>
      <c r="F69" s="74"/>
      <c r="G69" s="74"/>
      <c r="H69" s="95"/>
      <c r="I69" s="62" t="s">
        <v>25</v>
      </c>
      <c r="J69" s="59" t="s">
        <v>26</v>
      </c>
      <c r="K69" s="59" t="s">
        <v>27</v>
      </c>
      <c r="L69" s="59" t="s">
        <v>28</v>
      </c>
      <c r="M69" s="59" t="s">
        <v>29</v>
      </c>
      <c r="N69" s="63" t="s">
        <v>34</v>
      </c>
      <c r="O69" s="59" t="s">
        <v>30</v>
      </c>
      <c r="P69" s="63" t="s">
        <v>35</v>
      </c>
      <c r="Q69" s="59" t="s">
        <v>31</v>
      </c>
      <c r="R69" s="59" t="s">
        <v>32</v>
      </c>
      <c r="S69" s="63" t="s">
        <v>36</v>
      </c>
      <c r="T69" s="63" t="s">
        <v>37</v>
      </c>
      <c r="U69" s="50"/>
      <c r="W69" s="32" t="str">
        <f t="shared" si="19"/>
        <v/>
      </c>
      <c r="X69" s="32" t="str">
        <f t="shared" si="20"/>
        <v/>
      </c>
      <c r="Y69" s="41">
        <f t="shared" si="21"/>
        <v>475165.26</v>
      </c>
      <c r="Z69" s="35" t="str">
        <f t="shared" si="22"/>
        <v/>
      </c>
    </row>
    <row r="70" spans="1:26" x14ac:dyDescent="0.2">
      <c r="A70" s="65" t="s">
        <v>235</v>
      </c>
      <c r="B70" s="64"/>
      <c r="C70" s="50">
        <v>1808053.89</v>
      </c>
      <c r="D70" s="124" t="s">
        <v>283</v>
      </c>
      <c r="E70" s="73"/>
      <c r="F70" s="74"/>
      <c r="G70" s="74"/>
      <c r="H70" s="95"/>
      <c r="I70" s="62" t="s">
        <v>25</v>
      </c>
      <c r="J70" s="59" t="s">
        <v>26</v>
      </c>
      <c r="K70" s="59" t="s">
        <v>27</v>
      </c>
      <c r="L70" s="59" t="s">
        <v>28</v>
      </c>
      <c r="M70" s="59" t="s">
        <v>29</v>
      </c>
      <c r="N70" s="63" t="s">
        <v>34</v>
      </c>
      <c r="O70" s="59" t="s">
        <v>30</v>
      </c>
      <c r="P70" s="63" t="s">
        <v>35</v>
      </c>
      <c r="Q70" s="59" t="s">
        <v>31</v>
      </c>
      <c r="R70" s="59" t="s">
        <v>32</v>
      </c>
      <c r="S70" s="63" t="s">
        <v>36</v>
      </c>
      <c r="T70" s="63" t="s">
        <v>37</v>
      </c>
      <c r="U70" s="50"/>
      <c r="W70" s="32" t="str">
        <f t="shared" si="19"/>
        <v/>
      </c>
      <c r="X70" s="32" t="str">
        <f t="shared" si="20"/>
        <v/>
      </c>
      <c r="Y70" s="41">
        <f t="shared" si="21"/>
        <v>1808053.89</v>
      </c>
      <c r="Z70" s="35" t="str">
        <f t="shared" si="22"/>
        <v/>
      </c>
    </row>
    <row r="71" spans="1:26" x14ac:dyDescent="0.2">
      <c r="A71" s="65" t="s">
        <v>236</v>
      </c>
      <c r="B71" s="64"/>
      <c r="C71" s="50">
        <v>1467775.32</v>
      </c>
      <c r="D71" s="124" t="s">
        <v>283</v>
      </c>
      <c r="E71" s="73"/>
      <c r="F71" s="74"/>
      <c r="G71" s="74"/>
      <c r="H71" s="95"/>
      <c r="I71" s="62" t="s">
        <v>25</v>
      </c>
      <c r="J71" s="59" t="s">
        <v>26</v>
      </c>
      <c r="K71" s="59" t="s">
        <v>27</v>
      </c>
      <c r="L71" s="59" t="s">
        <v>28</v>
      </c>
      <c r="M71" s="59" t="s">
        <v>29</v>
      </c>
      <c r="N71" s="63" t="s">
        <v>34</v>
      </c>
      <c r="O71" s="59" t="s">
        <v>30</v>
      </c>
      <c r="P71" s="63" t="s">
        <v>35</v>
      </c>
      <c r="Q71" s="59" t="s">
        <v>31</v>
      </c>
      <c r="R71" s="59" t="s">
        <v>32</v>
      </c>
      <c r="S71" s="63" t="s">
        <v>36</v>
      </c>
      <c r="T71" s="63" t="s">
        <v>37</v>
      </c>
      <c r="U71" s="50"/>
      <c r="W71" s="32" t="str">
        <f t="shared" si="19"/>
        <v/>
      </c>
      <c r="X71" s="32" t="str">
        <f t="shared" si="20"/>
        <v/>
      </c>
      <c r="Y71" s="41">
        <f t="shared" si="21"/>
        <v>1467775.32</v>
      </c>
      <c r="Z71" s="35" t="str">
        <f t="shared" si="22"/>
        <v/>
      </c>
    </row>
    <row r="72" spans="1:26" x14ac:dyDescent="0.2">
      <c r="A72" s="65" t="s">
        <v>237</v>
      </c>
      <c r="B72" s="64"/>
      <c r="C72" s="50">
        <v>3364401.59</v>
      </c>
      <c r="D72" s="124" t="s">
        <v>283</v>
      </c>
      <c r="E72" s="73"/>
      <c r="F72" s="74"/>
      <c r="G72" s="74"/>
      <c r="H72" s="95"/>
      <c r="I72" s="62" t="s">
        <v>25</v>
      </c>
      <c r="J72" s="59" t="s">
        <v>26</v>
      </c>
      <c r="K72" s="59" t="s">
        <v>27</v>
      </c>
      <c r="L72" s="59" t="s">
        <v>28</v>
      </c>
      <c r="M72" s="59" t="s">
        <v>29</v>
      </c>
      <c r="N72" s="63" t="s">
        <v>34</v>
      </c>
      <c r="O72" s="59" t="s">
        <v>30</v>
      </c>
      <c r="P72" s="63" t="s">
        <v>35</v>
      </c>
      <c r="Q72" s="59" t="s">
        <v>31</v>
      </c>
      <c r="R72" s="59" t="s">
        <v>32</v>
      </c>
      <c r="S72" s="63" t="s">
        <v>36</v>
      </c>
      <c r="T72" s="63" t="s">
        <v>37</v>
      </c>
      <c r="U72" s="50"/>
      <c r="W72" s="32" t="str">
        <f t="shared" si="19"/>
        <v/>
      </c>
      <c r="X72" s="32" t="str">
        <f t="shared" si="20"/>
        <v/>
      </c>
      <c r="Y72" s="41">
        <f t="shared" si="21"/>
        <v>3364401.59</v>
      </c>
      <c r="Z72" s="35" t="str">
        <f t="shared" si="22"/>
        <v/>
      </c>
    </row>
    <row r="73" spans="1:26" x14ac:dyDescent="0.2">
      <c r="A73" s="65" t="s">
        <v>238</v>
      </c>
      <c r="B73" s="64"/>
      <c r="C73" s="50">
        <v>1522839.25</v>
      </c>
      <c r="D73" s="124" t="s">
        <v>283</v>
      </c>
      <c r="E73" s="73"/>
      <c r="F73" s="74"/>
      <c r="G73" s="74"/>
      <c r="H73" s="95"/>
      <c r="I73" s="62" t="s">
        <v>25</v>
      </c>
      <c r="J73" s="59" t="s">
        <v>26</v>
      </c>
      <c r="K73" s="59" t="s">
        <v>27</v>
      </c>
      <c r="L73" s="59" t="s">
        <v>28</v>
      </c>
      <c r="M73" s="59" t="s">
        <v>29</v>
      </c>
      <c r="N73" s="63" t="s">
        <v>34</v>
      </c>
      <c r="O73" s="59" t="s">
        <v>30</v>
      </c>
      <c r="P73" s="63" t="s">
        <v>35</v>
      </c>
      <c r="Q73" s="59" t="s">
        <v>31</v>
      </c>
      <c r="R73" s="59" t="s">
        <v>32</v>
      </c>
      <c r="S73" s="63" t="s">
        <v>36</v>
      </c>
      <c r="T73" s="63" t="s">
        <v>37</v>
      </c>
      <c r="U73" s="50"/>
      <c r="W73" s="32" t="str">
        <f t="shared" si="19"/>
        <v/>
      </c>
      <c r="X73" s="32" t="str">
        <f t="shared" si="20"/>
        <v/>
      </c>
      <c r="Y73" s="41">
        <f t="shared" si="21"/>
        <v>1522839.25</v>
      </c>
      <c r="Z73" s="35" t="str">
        <f t="shared" si="22"/>
        <v/>
      </c>
    </row>
    <row r="74" spans="1:26" x14ac:dyDescent="0.2">
      <c r="A74" s="65" t="s">
        <v>239</v>
      </c>
      <c r="B74" s="64"/>
      <c r="C74" s="50">
        <v>3204956.04</v>
      </c>
      <c r="D74" s="124" t="s">
        <v>283</v>
      </c>
      <c r="E74" s="73"/>
      <c r="F74" s="74"/>
      <c r="G74" s="74"/>
      <c r="H74" s="95"/>
      <c r="I74" s="62" t="s">
        <v>25</v>
      </c>
      <c r="J74" s="59" t="s">
        <v>26</v>
      </c>
      <c r="K74" s="59" t="s">
        <v>27</v>
      </c>
      <c r="L74" s="59" t="s">
        <v>28</v>
      </c>
      <c r="M74" s="59" t="s">
        <v>29</v>
      </c>
      <c r="N74" s="63" t="s">
        <v>34</v>
      </c>
      <c r="O74" s="59" t="s">
        <v>30</v>
      </c>
      <c r="P74" s="63" t="s">
        <v>35</v>
      </c>
      <c r="Q74" s="59" t="s">
        <v>31</v>
      </c>
      <c r="R74" s="59" t="s">
        <v>32</v>
      </c>
      <c r="S74" s="63" t="s">
        <v>36</v>
      </c>
      <c r="T74" s="63" t="s">
        <v>37</v>
      </c>
      <c r="U74" s="50"/>
      <c r="W74" s="32" t="str">
        <f t="shared" si="19"/>
        <v/>
      </c>
      <c r="X74" s="32" t="str">
        <f t="shared" si="20"/>
        <v/>
      </c>
      <c r="Y74" s="41">
        <f t="shared" si="21"/>
        <v>3204956.04</v>
      </c>
      <c r="Z74" s="35" t="str">
        <f t="shared" si="22"/>
        <v/>
      </c>
    </row>
    <row r="75" spans="1:26" x14ac:dyDescent="0.2">
      <c r="A75" s="65" t="s">
        <v>240</v>
      </c>
      <c r="B75" s="64"/>
      <c r="C75" s="50">
        <v>4998064.0600000015</v>
      </c>
      <c r="D75" s="124" t="s">
        <v>283</v>
      </c>
      <c r="E75" s="73"/>
      <c r="F75" s="74"/>
      <c r="G75" s="74"/>
      <c r="H75" s="95"/>
      <c r="I75" s="62" t="s">
        <v>25</v>
      </c>
      <c r="J75" s="59" t="s">
        <v>26</v>
      </c>
      <c r="K75" s="59" t="s">
        <v>27</v>
      </c>
      <c r="L75" s="59" t="s">
        <v>28</v>
      </c>
      <c r="M75" s="59" t="s">
        <v>29</v>
      </c>
      <c r="N75" s="63" t="s">
        <v>34</v>
      </c>
      <c r="O75" s="59" t="s">
        <v>30</v>
      </c>
      <c r="P75" s="63" t="s">
        <v>35</v>
      </c>
      <c r="Q75" s="59" t="s">
        <v>31</v>
      </c>
      <c r="R75" s="59" t="s">
        <v>32</v>
      </c>
      <c r="S75" s="63" t="s">
        <v>36</v>
      </c>
      <c r="T75" s="63" t="s">
        <v>37</v>
      </c>
      <c r="U75" s="50"/>
      <c r="W75" s="32" t="str">
        <f t="shared" si="19"/>
        <v/>
      </c>
      <c r="X75" s="32" t="str">
        <f t="shared" si="20"/>
        <v/>
      </c>
      <c r="Y75" s="41">
        <f t="shared" si="21"/>
        <v>4998064.0600000015</v>
      </c>
      <c r="Z75" s="35" t="str">
        <f t="shared" si="22"/>
        <v/>
      </c>
    </row>
    <row r="76" spans="1:26" x14ac:dyDescent="0.2">
      <c r="A76" s="65" t="s">
        <v>241</v>
      </c>
      <c r="B76" s="64"/>
      <c r="C76" s="50">
        <v>4971205.82</v>
      </c>
      <c r="D76" s="124" t="s">
        <v>283</v>
      </c>
      <c r="E76" s="73"/>
      <c r="F76" s="74"/>
      <c r="G76" s="74"/>
      <c r="H76" s="95"/>
      <c r="I76" s="62" t="s">
        <v>25</v>
      </c>
      <c r="J76" s="59" t="s">
        <v>26</v>
      </c>
      <c r="K76" s="59" t="s">
        <v>27</v>
      </c>
      <c r="L76" s="59" t="s">
        <v>28</v>
      </c>
      <c r="M76" s="59" t="s">
        <v>29</v>
      </c>
      <c r="N76" s="63" t="s">
        <v>34</v>
      </c>
      <c r="O76" s="59" t="s">
        <v>30</v>
      </c>
      <c r="P76" s="63" t="s">
        <v>35</v>
      </c>
      <c r="Q76" s="59" t="s">
        <v>31</v>
      </c>
      <c r="R76" s="59" t="s">
        <v>32</v>
      </c>
      <c r="S76" s="63" t="s">
        <v>36</v>
      </c>
      <c r="T76" s="63" t="s">
        <v>37</v>
      </c>
      <c r="U76" s="50"/>
      <c r="W76" s="32" t="str">
        <f t="shared" si="19"/>
        <v/>
      </c>
      <c r="X76" s="32" t="str">
        <f t="shared" si="20"/>
        <v/>
      </c>
      <c r="Y76" s="41">
        <f t="shared" si="21"/>
        <v>4971205.82</v>
      </c>
      <c r="Z76" s="35" t="str">
        <f t="shared" si="22"/>
        <v/>
      </c>
    </row>
    <row r="77" spans="1:26" x14ac:dyDescent="0.2">
      <c r="A77" s="65" t="s">
        <v>242</v>
      </c>
      <c r="B77" s="64"/>
      <c r="C77" s="50">
        <v>7490210.9199999999</v>
      </c>
      <c r="D77" s="124" t="s">
        <v>283</v>
      </c>
      <c r="E77" s="73"/>
      <c r="F77" s="74"/>
      <c r="G77" s="74"/>
      <c r="H77" s="95"/>
      <c r="I77" s="62" t="s">
        <v>25</v>
      </c>
      <c r="J77" s="59" t="s">
        <v>26</v>
      </c>
      <c r="K77" s="59" t="s">
        <v>27</v>
      </c>
      <c r="L77" s="59" t="s">
        <v>28</v>
      </c>
      <c r="M77" s="59" t="s">
        <v>29</v>
      </c>
      <c r="N77" s="63" t="s">
        <v>34</v>
      </c>
      <c r="O77" s="59" t="s">
        <v>30</v>
      </c>
      <c r="P77" s="63" t="s">
        <v>35</v>
      </c>
      <c r="Q77" s="59" t="s">
        <v>31</v>
      </c>
      <c r="R77" s="59" t="s">
        <v>32</v>
      </c>
      <c r="S77" s="63" t="s">
        <v>36</v>
      </c>
      <c r="T77" s="63" t="s">
        <v>37</v>
      </c>
      <c r="U77" s="50"/>
      <c r="W77" s="32" t="str">
        <f t="shared" si="19"/>
        <v/>
      </c>
      <c r="X77" s="32" t="str">
        <f t="shared" si="20"/>
        <v/>
      </c>
      <c r="Y77" s="41">
        <f t="shared" si="21"/>
        <v>7490210.9199999999</v>
      </c>
      <c r="Z77" s="35" t="str">
        <f t="shared" si="22"/>
        <v/>
      </c>
    </row>
    <row r="78" spans="1:26" x14ac:dyDescent="0.2">
      <c r="A78" s="65" t="s">
        <v>243</v>
      </c>
      <c r="B78" s="64"/>
      <c r="C78" s="50">
        <v>211756.95</v>
      </c>
      <c r="D78" s="111" t="s">
        <v>277</v>
      </c>
      <c r="E78" s="73"/>
      <c r="F78" s="74"/>
      <c r="G78" s="74"/>
      <c r="H78" s="95"/>
      <c r="I78" s="62" t="s">
        <v>25</v>
      </c>
      <c r="J78" s="59" t="s">
        <v>26</v>
      </c>
      <c r="K78" s="59" t="s">
        <v>27</v>
      </c>
      <c r="L78" s="59" t="s">
        <v>28</v>
      </c>
      <c r="M78" s="59" t="s">
        <v>29</v>
      </c>
      <c r="N78" s="63" t="s">
        <v>34</v>
      </c>
      <c r="O78" s="59" t="s">
        <v>30</v>
      </c>
      <c r="P78" s="63" t="s">
        <v>35</v>
      </c>
      <c r="Q78" s="59" t="s">
        <v>31</v>
      </c>
      <c r="R78" s="59" t="s">
        <v>32</v>
      </c>
      <c r="S78" s="63" t="s">
        <v>36</v>
      </c>
      <c r="T78" s="63" t="s">
        <v>37</v>
      </c>
      <c r="U78" s="50"/>
      <c r="W78" s="32" t="str">
        <f t="shared" si="19"/>
        <v/>
      </c>
      <c r="X78" s="32" t="str">
        <f t="shared" si="20"/>
        <v/>
      </c>
      <c r="Y78" s="41">
        <f t="shared" si="21"/>
        <v>211756.95</v>
      </c>
      <c r="Z78" s="35" t="str">
        <f t="shared" si="22"/>
        <v/>
      </c>
    </row>
    <row r="79" spans="1:26" x14ac:dyDescent="0.2">
      <c r="A79" s="65" t="s">
        <v>244</v>
      </c>
      <c r="B79" s="64"/>
      <c r="C79" s="50">
        <v>256542.32</v>
      </c>
      <c r="D79" s="111" t="s">
        <v>277</v>
      </c>
      <c r="E79" s="73"/>
      <c r="F79" s="74"/>
      <c r="G79" s="74"/>
      <c r="H79" s="95"/>
      <c r="I79" s="62" t="s">
        <v>25</v>
      </c>
      <c r="J79" s="59" t="s">
        <v>26</v>
      </c>
      <c r="K79" s="59" t="s">
        <v>27</v>
      </c>
      <c r="L79" s="59" t="s">
        <v>28</v>
      </c>
      <c r="M79" s="59" t="s">
        <v>29</v>
      </c>
      <c r="N79" s="63" t="s">
        <v>34</v>
      </c>
      <c r="O79" s="59" t="s">
        <v>30</v>
      </c>
      <c r="P79" s="63" t="s">
        <v>35</v>
      </c>
      <c r="Q79" s="59" t="s">
        <v>31</v>
      </c>
      <c r="R79" s="59" t="s">
        <v>32</v>
      </c>
      <c r="S79" s="63" t="s">
        <v>36</v>
      </c>
      <c r="T79" s="63" t="s">
        <v>37</v>
      </c>
      <c r="U79" s="50"/>
      <c r="W79" s="32" t="str">
        <f t="shared" si="19"/>
        <v/>
      </c>
      <c r="X79" s="32" t="str">
        <f t="shared" si="20"/>
        <v/>
      </c>
      <c r="Y79" s="41">
        <f t="shared" si="21"/>
        <v>256542.32</v>
      </c>
      <c r="Z79" s="35" t="str">
        <f t="shared" si="22"/>
        <v/>
      </c>
    </row>
    <row r="80" spans="1:26" x14ac:dyDescent="0.2">
      <c r="A80" s="65" t="s">
        <v>245</v>
      </c>
      <c r="B80" s="64"/>
      <c r="C80" s="50">
        <v>189737.81</v>
      </c>
      <c r="D80" s="111" t="s">
        <v>277</v>
      </c>
      <c r="E80" s="73"/>
      <c r="F80" s="74"/>
      <c r="G80" s="74"/>
      <c r="H80" s="95"/>
      <c r="I80" s="62" t="s">
        <v>25</v>
      </c>
      <c r="J80" s="59" t="s">
        <v>26</v>
      </c>
      <c r="K80" s="59" t="s">
        <v>27</v>
      </c>
      <c r="L80" s="59" t="s">
        <v>28</v>
      </c>
      <c r="M80" s="59" t="s">
        <v>29</v>
      </c>
      <c r="N80" s="63" t="s">
        <v>34</v>
      </c>
      <c r="O80" s="59" t="s">
        <v>30</v>
      </c>
      <c r="P80" s="63" t="s">
        <v>35</v>
      </c>
      <c r="Q80" s="59" t="s">
        <v>31</v>
      </c>
      <c r="R80" s="59" t="s">
        <v>32</v>
      </c>
      <c r="S80" s="63" t="s">
        <v>36</v>
      </c>
      <c r="T80" s="63" t="s">
        <v>37</v>
      </c>
      <c r="U80" s="50"/>
      <c r="W80" s="32" t="str">
        <f t="shared" si="19"/>
        <v/>
      </c>
      <c r="X80" s="32" t="str">
        <f t="shared" si="20"/>
        <v/>
      </c>
      <c r="Y80" s="41">
        <f t="shared" si="21"/>
        <v>189737.81</v>
      </c>
      <c r="Z80" s="35" t="str">
        <f t="shared" si="22"/>
        <v/>
      </c>
    </row>
    <row r="81" spans="1:26" x14ac:dyDescent="0.2">
      <c r="A81" s="69" t="s">
        <v>246</v>
      </c>
      <c r="B81" s="70"/>
      <c r="C81" s="21">
        <v>241983.68</v>
      </c>
      <c r="D81" s="109" t="s">
        <v>277</v>
      </c>
      <c r="E81" s="75"/>
      <c r="F81" s="76"/>
      <c r="G81" s="76"/>
      <c r="H81" s="96"/>
      <c r="I81" s="71" t="s">
        <v>25</v>
      </c>
      <c r="J81" s="60" t="s">
        <v>26</v>
      </c>
      <c r="K81" s="60" t="s">
        <v>27</v>
      </c>
      <c r="L81" s="60" t="s">
        <v>28</v>
      </c>
      <c r="M81" s="60" t="s">
        <v>29</v>
      </c>
      <c r="N81" s="72" t="s">
        <v>34</v>
      </c>
      <c r="O81" s="60" t="s">
        <v>30</v>
      </c>
      <c r="P81" s="72" t="s">
        <v>35</v>
      </c>
      <c r="Q81" s="60" t="s">
        <v>31</v>
      </c>
      <c r="R81" s="60" t="s">
        <v>32</v>
      </c>
      <c r="S81" s="72" t="s">
        <v>36</v>
      </c>
      <c r="T81" s="72" t="s">
        <v>37</v>
      </c>
      <c r="U81" s="21"/>
      <c r="V81" s="22"/>
      <c r="W81" s="32" t="str">
        <f t="shared" si="19"/>
        <v/>
      </c>
      <c r="X81" s="32" t="str">
        <f t="shared" si="20"/>
        <v/>
      </c>
      <c r="Y81" s="41">
        <f t="shared" si="21"/>
        <v>241983.68</v>
      </c>
      <c r="Z81" s="35" t="str">
        <f t="shared" si="22"/>
        <v/>
      </c>
    </row>
    <row r="82" spans="1:26" x14ac:dyDescent="0.2">
      <c r="A82" s="4" t="s">
        <v>5</v>
      </c>
      <c r="C82" s="17">
        <f>SUM(C56:C81)</f>
        <v>99432968.290000021</v>
      </c>
      <c r="U82" s="17">
        <f>SUM(U56:U81)</f>
        <v>0</v>
      </c>
      <c r="W82" s="33" t="str">
        <f t="shared" ref="W82" si="23">IF(AND(A82="celkem ks:",B82&gt;0,C82="vzorek ks:"),B82,"")</f>
        <v/>
      </c>
      <c r="X82" s="33" t="str">
        <f t="shared" si="18"/>
        <v/>
      </c>
      <c r="Y82" s="35" t="str">
        <f t="shared" si="16"/>
        <v/>
      </c>
      <c r="Z82" s="35" t="str">
        <f t="shared" si="17"/>
        <v/>
      </c>
    </row>
  </sheetData>
  <sheetProtection formatColumns="0" formatRows="0" insertColumns="0" insertRows="0" deleteColumns="0" deleteRows="0"/>
  <mergeCells count="13">
    <mergeCell ref="W3:Y3"/>
    <mergeCell ref="A4:A5"/>
    <mergeCell ref="B4:B5"/>
    <mergeCell ref="C4:C5"/>
    <mergeCell ref="U4:U5"/>
    <mergeCell ref="V4:V5"/>
    <mergeCell ref="D4:D5"/>
    <mergeCell ref="E4:E5"/>
    <mergeCell ref="F4:F5"/>
    <mergeCell ref="G4:G5"/>
    <mergeCell ref="D3:E3"/>
    <mergeCell ref="H4:H5"/>
    <mergeCell ref="I4:T5"/>
  </mergeCells>
  <dataValidations count="1">
    <dataValidation type="list" allowBlank="1" showInputMessage="1" showErrorMessage="1" sqref="H7:H47 H56:H81 H51:H52" xr:uid="{33C5EAB0-794A-40C4-B148-ED3F54EE9F06}">
      <formula1>$AB$1:$AB$5</formula1>
    </dataValidation>
  </dataValidations>
  <pageMargins left="0.59055118110236227" right="0.19685039370078741" top="0.39370078740157483" bottom="0.39370078740157483" header="0.51181102362204722" footer="0.19685039370078741"/>
  <pageSetup paperSize="9" scale="90" orientation="landscape" r:id="rId1"/>
  <headerFooter alignWithMargins="0">
    <oddHeader>&amp;R60x</oddHeader>
    <oddFooter>&amp;C&amp;P&amp;R© FIZA, a.s., 2023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BE01F-1D4F-4EC5-A33F-0B497BBFCEF4}">
  <dimension ref="A1:AB36"/>
  <sheetViews>
    <sheetView zoomScaleNormal="100" zoomScalePageLayoutView="75" workbookViewId="0">
      <pane xSplit="1" ySplit="5" topLeftCell="B12" activePane="bottomRight" state="frozen"/>
      <selection pane="topRight" activeCell="B1" sqref="B1"/>
      <selection pane="bottomLeft" activeCell="A6" sqref="A6"/>
      <selection pane="bottomRight" activeCell="D33" sqref="D33"/>
    </sheetView>
  </sheetViews>
  <sheetFormatPr defaultColWidth="9.28515625" defaultRowHeight="12.75" x14ac:dyDescent="0.2"/>
  <cols>
    <col min="1" max="1" width="21.7109375" style="4" customWidth="1"/>
    <col min="2" max="2" width="11.7109375" style="6" customWidth="1"/>
    <col min="3" max="3" width="15.5703125" style="17" customWidth="1"/>
    <col min="4" max="4" width="15.7109375" style="55" bestFit="1" customWidth="1"/>
    <col min="5" max="5" width="12.140625" style="55" customWidth="1"/>
    <col min="6" max="6" width="12.42578125" style="55" customWidth="1"/>
    <col min="7" max="7" width="12.28515625" style="55" customWidth="1"/>
    <col min="8" max="8" width="10.140625" style="55" customWidth="1"/>
    <col min="9" max="9" width="4.7109375" style="55" customWidth="1"/>
    <col min="10" max="20" width="4.85546875" style="55" customWidth="1"/>
    <col min="21" max="21" width="15.5703125" style="17" customWidth="1"/>
    <col min="22" max="22" width="39.7109375" style="18" customWidth="1"/>
    <col min="23" max="24" width="15.7109375" style="33" customWidth="1"/>
    <col min="25" max="26" width="15.7109375" style="35" customWidth="1"/>
    <col min="27" max="16384" width="9.28515625" style="6"/>
  </cols>
  <sheetData>
    <row r="1" spans="1:28" ht="21" customHeight="1" x14ac:dyDescent="0.2">
      <c r="A1" s="90" t="str">
        <f>'sklady (A)'!A1</f>
        <v>Období 1 - 12 / 2022</v>
      </c>
      <c r="B1" s="83"/>
      <c r="C1" s="83"/>
      <c r="D1" s="53"/>
      <c r="E1" s="53"/>
      <c r="F1" s="53"/>
      <c r="G1" s="53"/>
      <c r="H1" s="53"/>
      <c r="I1" s="84"/>
      <c r="J1" s="88" t="s">
        <v>45</v>
      </c>
      <c r="K1" s="53"/>
      <c r="L1" s="53"/>
      <c r="M1" s="53"/>
      <c r="N1" s="53"/>
      <c r="O1" s="53"/>
      <c r="P1" s="53"/>
      <c r="Q1" s="53"/>
      <c r="R1" s="53"/>
      <c r="S1" s="53"/>
      <c r="T1" s="53"/>
      <c r="U1" s="56"/>
      <c r="V1" s="56"/>
      <c r="W1" s="25"/>
      <c r="X1" s="25"/>
      <c r="Y1" s="34"/>
      <c r="AA1" s="5"/>
      <c r="AB1" s="66">
        <v>0.21</v>
      </c>
    </row>
    <row r="2" spans="1:28" ht="18.75" customHeight="1" thickBot="1" x14ac:dyDescent="0.25">
      <c r="A2" s="7" t="s">
        <v>10</v>
      </c>
      <c r="B2" s="82" t="str">
        <f>'sklady (A)'!B2</f>
        <v>Fakultní nemocnice Olomouc</v>
      </c>
      <c r="C2" s="82"/>
      <c r="D2" s="57"/>
      <c r="E2" s="57"/>
      <c r="F2" s="57"/>
      <c r="G2" s="57"/>
      <c r="H2" s="57"/>
      <c r="I2" s="85"/>
      <c r="J2" s="88" t="s">
        <v>46</v>
      </c>
      <c r="K2" s="57"/>
      <c r="L2" s="57"/>
      <c r="M2" s="57"/>
      <c r="N2" s="57"/>
      <c r="O2" s="57"/>
      <c r="P2" s="57"/>
      <c r="Q2" s="57"/>
      <c r="R2" s="57"/>
      <c r="S2" s="57"/>
      <c r="T2" s="57"/>
      <c r="U2" s="8"/>
      <c r="V2" s="23"/>
      <c r="W2" s="26"/>
      <c r="X2" s="26"/>
      <c r="Y2" s="36"/>
      <c r="AA2" s="5"/>
      <c r="AB2" s="66">
        <v>0.15</v>
      </c>
    </row>
    <row r="3" spans="1:28" ht="21.75" customHeight="1" thickTop="1" thickBot="1" x14ac:dyDescent="0.25">
      <c r="C3" s="8" t="s">
        <v>2</v>
      </c>
      <c r="D3" s="147"/>
      <c r="E3" s="147"/>
      <c r="I3" s="86"/>
      <c r="J3" s="87" t="s">
        <v>47</v>
      </c>
      <c r="U3" s="54"/>
      <c r="V3" s="9"/>
      <c r="W3" s="136" t="s">
        <v>16</v>
      </c>
      <c r="X3" s="137"/>
      <c r="Y3" s="138"/>
      <c r="Z3" s="37">
        <f>COUNT(Z7:Z1941)</f>
        <v>0</v>
      </c>
      <c r="AA3" s="5"/>
      <c r="AB3" s="66">
        <v>0.1</v>
      </c>
    </row>
    <row r="4" spans="1:28" s="3" customFormat="1" ht="36.75" customHeight="1" thickTop="1" thickBot="1" x14ac:dyDescent="0.25">
      <c r="A4" s="139" t="s">
        <v>18</v>
      </c>
      <c r="B4" s="141" t="s">
        <v>19</v>
      </c>
      <c r="C4" s="143" t="s">
        <v>6</v>
      </c>
      <c r="D4" s="143" t="s">
        <v>20</v>
      </c>
      <c r="E4" s="143" t="s">
        <v>33</v>
      </c>
      <c r="F4" s="143" t="s">
        <v>21</v>
      </c>
      <c r="G4" s="143" t="s">
        <v>22</v>
      </c>
      <c r="H4" s="143" t="s">
        <v>23</v>
      </c>
      <c r="I4" s="149" t="s">
        <v>24</v>
      </c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1"/>
      <c r="U4" s="143" t="s">
        <v>7</v>
      </c>
      <c r="V4" s="145" t="s">
        <v>48</v>
      </c>
      <c r="W4" s="27" t="s">
        <v>12</v>
      </c>
      <c r="X4" s="28" t="s">
        <v>11</v>
      </c>
      <c r="Y4" s="38" t="s">
        <v>13</v>
      </c>
      <c r="Z4" s="1" t="s">
        <v>14</v>
      </c>
      <c r="AA4" s="2"/>
      <c r="AB4" s="67" t="s">
        <v>39</v>
      </c>
    </row>
    <row r="5" spans="1:28" ht="18" customHeight="1" thickTop="1" thickBot="1" x14ac:dyDescent="0.25">
      <c r="A5" s="140"/>
      <c r="B5" s="142"/>
      <c r="C5" s="144"/>
      <c r="D5" s="148"/>
      <c r="E5" s="148"/>
      <c r="F5" s="148"/>
      <c r="G5" s="148"/>
      <c r="H5" s="148"/>
      <c r="I5" s="152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4"/>
      <c r="U5" s="142"/>
      <c r="V5" s="146"/>
      <c r="W5" s="29">
        <f>SUM(W6:W1941)</f>
        <v>16292</v>
      </c>
      <c r="X5" s="30">
        <f>D6+D13+D17</f>
        <v>23</v>
      </c>
      <c r="Y5" s="39">
        <f>SUM(Y6:Y1941)</f>
        <v>188675347.55000001</v>
      </c>
      <c r="Z5" s="39">
        <f>SUM(Z6:Z1941)</f>
        <v>0</v>
      </c>
      <c r="AA5" s="5"/>
      <c r="AB5" s="67" t="s">
        <v>38</v>
      </c>
    </row>
    <row r="6" spans="1:28" ht="48" customHeight="1" thickTop="1" x14ac:dyDescent="0.2">
      <c r="A6" s="11" t="s">
        <v>4</v>
      </c>
      <c r="B6" s="97">
        <v>261</v>
      </c>
      <c r="C6" s="13" t="s">
        <v>3</v>
      </c>
      <c r="D6" s="97">
        <v>4</v>
      </c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14"/>
      <c r="V6" s="51" t="s">
        <v>248</v>
      </c>
      <c r="W6" s="31">
        <f>IF(AND(A6="celkem ks:",B6&gt;0,C6="vzorek ks:"),B6,"")</f>
        <v>261</v>
      </c>
      <c r="X6" s="31">
        <f>D6</f>
        <v>4</v>
      </c>
      <c r="Y6" s="40" t="str">
        <f t="shared" ref="Y6:Y36" si="0">IF(OR(C6="",C6&lt;=0,A6="Suma:",A6="celkem ks:"),"",C6)</f>
        <v/>
      </c>
      <c r="Z6" s="40" t="str">
        <f t="shared" ref="Z6:Z36" si="1">IF(OR(U6="",U6&lt;=0,A6="Suma:",A6="celkem ks:"),"",U6)</f>
        <v/>
      </c>
      <c r="AA6" s="5"/>
    </row>
    <row r="7" spans="1:28" x14ac:dyDescent="0.2">
      <c r="A7" s="65" t="s">
        <v>249</v>
      </c>
      <c r="B7" s="64"/>
      <c r="C7" s="50">
        <v>7280</v>
      </c>
      <c r="D7" s="127" t="s">
        <v>282</v>
      </c>
      <c r="E7" s="73"/>
      <c r="F7" s="74"/>
      <c r="G7" s="74"/>
      <c r="H7" s="95"/>
      <c r="I7" s="62" t="s">
        <v>25</v>
      </c>
      <c r="J7" s="59" t="s">
        <v>26</v>
      </c>
      <c r="K7" s="59" t="s">
        <v>27</v>
      </c>
      <c r="L7" s="59" t="s">
        <v>28</v>
      </c>
      <c r="M7" s="59" t="s">
        <v>29</v>
      </c>
      <c r="N7" s="91" t="s">
        <v>34</v>
      </c>
      <c r="O7" s="79" t="s">
        <v>30</v>
      </c>
      <c r="P7" s="91" t="s">
        <v>35</v>
      </c>
      <c r="Q7" s="59" t="s">
        <v>31</v>
      </c>
      <c r="R7" s="59" t="s">
        <v>32</v>
      </c>
      <c r="S7" s="63" t="s">
        <v>36</v>
      </c>
      <c r="T7" s="63" t="s">
        <v>37</v>
      </c>
      <c r="U7" s="50"/>
      <c r="W7" s="32" t="str">
        <f t="shared" ref="W7:W10" si="2">IF(AND(A7="celkem ks:",B7&gt;0,C7="vzorek ks:"),B7,"")</f>
        <v/>
      </c>
      <c r="X7" s="32" t="str">
        <f t="shared" ref="X7:X36" si="3">IF(AND(A7="celkem ks:",B7&gt;0,C7="vzorek ks:",U7&gt;0),U7,"")</f>
        <v/>
      </c>
      <c r="Y7" s="41">
        <f t="shared" si="0"/>
        <v>7280</v>
      </c>
      <c r="Z7" s="35" t="str">
        <f t="shared" si="1"/>
        <v/>
      </c>
    </row>
    <row r="8" spans="1:28" x14ac:dyDescent="0.2">
      <c r="A8" s="65" t="s">
        <v>250</v>
      </c>
      <c r="B8" s="64"/>
      <c r="C8" s="50">
        <v>3141354.55</v>
      </c>
      <c r="D8" s="127" t="s">
        <v>282</v>
      </c>
      <c r="E8" s="73"/>
      <c r="F8" s="74"/>
      <c r="G8" s="74"/>
      <c r="H8" s="95"/>
      <c r="I8" s="62" t="s">
        <v>25</v>
      </c>
      <c r="J8" s="59" t="s">
        <v>26</v>
      </c>
      <c r="K8" s="59" t="s">
        <v>27</v>
      </c>
      <c r="L8" s="59" t="s">
        <v>28</v>
      </c>
      <c r="M8" s="59" t="s">
        <v>29</v>
      </c>
      <c r="N8" s="91" t="s">
        <v>34</v>
      </c>
      <c r="O8" s="79" t="s">
        <v>30</v>
      </c>
      <c r="P8" s="91" t="s">
        <v>35</v>
      </c>
      <c r="Q8" s="59" t="s">
        <v>31</v>
      </c>
      <c r="R8" s="59" t="s">
        <v>32</v>
      </c>
      <c r="S8" s="63" t="s">
        <v>36</v>
      </c>
      <c r="T8" s="63" t="s">
        <v>37</v>
      </c>
      <c r="U8" s="50"/>
      <c r="W8" s="32" t="str">
        <f t="shared" si="2"/>
        <v/>
      </c>
      <c r="X8" s="32" t="str">
        <f t="shared" si="3"/>
        <v/>
      </c>
      <c r="Y8" s="41">
        <f t="shared" si="0"/>
        <v>3141354.55</v>
      </c>
      <c r="Z8" s="35" t="str">
        <f t="shared" si="1"/>
        <v/>
      </c>
    </row>
    <row r="9" spans="1:28" x14ac:dyDescent="0.2">
      <c r="A9" s="65" t="s">
        <v>251</v>
      </c>
      <c r="B9" s="64"/>
      <c r="C9" s="50">
        <v>3525013.95</v>
      </c>
      <c r="D9" s="127" t="s">
        <v>282</v>
      </c>
      <c r="E9" s="73"/>
      <c r="F9" s="74"/>
      <c r="G9" s="74"/>
      <c r="H9" s="95"/>
      <c r="I9" s="62" t="s">
        <v>25</v>
      </c>
      <c r="J9" s="59" t="s">
        <v>26</v>
      </c>
      <c r="K9" s="59" t="s">
        <v>27</v>
      </c>
      <c r="L9" s="59" t="s">
        <v>28</v>
      </c>
      <c r="M9" s="59" t="s">
        <v>29</v>
      </c>
      <c r="N9" s="91" t="s">
        <v>34</v>
      </c>
      <c r="O9" s="79" t="s">
        <v>30</v>
      </c>
      <c r="P9" s="91" t="s">
        <v>35</v>
      </c>
      <c r="Q9" s="59" t="s">
        <v>31</v>
      </c>
      <c r="R9" s="59" t="s">
        <v>32</v>
      </c>
      <c r="S9" s="63" t="s">
        <v>36</v>
      </c>
      <c r="T9" s="63" t="s">
        <v>37</v>
      </c>
      <c r="U9" s="50"/>
      <c r="W9" s="32" t="str">
        <f t="shared" si="2"/>
        <v/>
      </c>
      <c r="X9" s="32" t="str">
        <f t="shared" si="3"/>
        <v/>
      </c>
      <c r="Y9" s="41">
        <f t="shared" si="0"/>
        <v>3525013.95</v>
      </c>
      <c r="Z9" s="35" t="str">
        <f t="shared" si="1"/>
        <v/>
      </c>
    </row>
    <row r="10" spans="1:28" x14ac:dyDescent="0.2">
      <c r="A10" s="69" t="s">
        <v>252</v>
      </c>
      <c r="B10" s="70"/>
      <c r="C10" s="21">
        <v>4303029.5</v>
      </c>
      <c r="D10" s="128" t="s">
        <v>282</v>
      </c>
      <c r="E10" s="75"/>
      <c r="F10" s="76"/>
      <c r="G10" s="76"/>
      <c r="H10" s="96"/>
      <c r="I10" s="71" t="s">
        <v>25</v>
      </c>
      <c r="J10" s="60" t="s">
        <v>26</v>
      </c>
      <c r="K10" s="60" t="s">
        <v>27</v>
      </c>
      <c r="L10" s="60" t="s">
        <v>28</v>
      </c>
      <c r="M10" s="60" t="s">
        <v>29</v>
      </c>
      <c r="N10" s="92" t="s">
        <v>34</v>
      </c>
      <c r="O10" s="80" t="s">
        <v>30</v>
      </c>
      <c r="P10" s="92" t="s">
        <v>35</v>
      </c>
      <c r="Q10" s="60" t="s">
        <v>31</v>
      </c>
      <c r="R10" s="60" t="s">
        <v>32</v>
      </c>
      <c r="S10" s="72" t="s">
        <v>36</v>
      </c>
      <c r="T10" s="72" t="s">
        <v>37</v>
      </c>
      <c r="U10" s="21"/>
      <c r="V10" s="22"/>
      <c r="W10" s="32" t="str">
        <f t="shared" si="2"/>
        <v/>
      </c>
      <c r="X10" s="32" t="str">
        <f t="shared" si="3"/>
        <v/>
      </c>
      <c r="Y10" s="41">
        <f t="shared" si="0"/>
        <v>4303029.5</v>
      </c>
      <c r="Z10" s="35" t="str">
        <f t="shared" si="1"/>
        <v/>
      </c>
    </row>
    <row r="11" spans="1:28" x14ac:dyDescent="0.2">
      <c r="A11" s="4" t="s">
        <v>5</v>
      </c>
      <c r="C11" s="17">
        <f>SUM(C7:C10)</f>
        <v>10976678</v>
      </c>
      <c r="U11" s="17">
        <f>SUM(U7:U10)</f>
        <v>0</v>
      </c>
      <c r="W11" s="33" t="str">
        <f>IF(AND(A11="celkem ks:",B11&gt;0,C11="vzorek ks:"),B11,"")</f>
        <v/>
      </c>
      <c r="X11" s="33" t="str">
        <f t="shared" si="3"/>
        <v/>
      </c>
      <c r="Y11" s="35" t="str">
        <f t="shared" si="0"/>
        <v/>
      </c>
      <c r="Z11" s="35" t="str">
        <f t="shared" si="1"/>
        <v/>
      </c>
    </row>
    <row r="12" spans="1:28" x14ac:dyDescent="0.2">
      <c r="W12" s="33" t="str">
        <f>IF(AND(A12="celkem ks:",B12&gt;0,C12="vzorek ks:"),B12,"")</f>
        <v/>
      </c>
      <c r="X12" s="33" t="str">
        <f t="shared" si="3"/>
        <v/>
      </c>
      <c r="Y12" s="35" t="str">
        <f t="shared" si="0"/>
        <v/>
      </c>
      <c r="Z12" s="35" t="str">
        <f t="shared" si="1"/>
        <v/>
      </c>
    </row>
    <row r="13" spans="1:28" ht="54.75" customHeight="1" x14ac:dyDescent="0.2">
      <c r="A13" s="45" t="s">
        <v>4</v>
      </c>
      <c r="B13" s="94">
        <v>244</v>
      </c>
      <c r="C13" s="47" t="s">
        <v>3</v>
      </c>
      <c r="D13" s="94">
        <v>1</v>
      </c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48"/>
      <c r="V13" s="52" t="s">
        <v>247</v>
      </c>
      <c r="W13" s="31">
        <f>IF(AND(A13="celkem ks:",B13&gt;0,C13="vzorek ks:"),B13,"")</f>
        <v>244</v>
      </c>
      <c r="X13" s="31">
        <f>D13</f>
        <v>1</v>
      </c>
      <c r="Y13" s="40" t="str">
        <f t="shared" si="0"/>
        <v/>
      </c>
      <c r="Z13" s="40" t="str">
        <f t="shared" si="1"/>
        <v/>
      </c>
      <c r="AA13" s="5"/>
    </row>
    <row r="14" spans="1:28" x14ac:dyDescent="0.2">
      <c r="A14" s="69" t="s">
        <v>253</v>
      </c>
      <c r="B14" s="70"/>
      <c r="C14" s="21">
        <v>22500</v>
      </c>
      <c r="D14" s="129" t="s">
        <v>284</v>
      </c>
      <c r="E14" s="75"/>
      <c r="F14" s="76"/>
      <c r="G14" s="76"/>
      <c r="H14" s="96"/>
      <c r="I14" s="71" t="s">
        <v>25</v>
      </c>
      <c r="J14" s="60" t="s">
        <v>26</v>
      </c>
      <c r="K14" s="60" t="s">
        <v>27</v>
      </c>
      <c r="L14" s="60" t="s">
        <v>28</v>
      </c>
      <c r="M14" s="60" t="s">
        <v>29</v>
      </c>
      <c r="N14" s="92" t="s">
        <v>34</v>
      </c>
      <c r="O14" s="60" t="s">
        <v>30</v>
      </c>
      <c r="P14" s="92" t="s">
        <v>35</v>
      </c>
      <c r="Q14" s="60" t="s">
        <v>31</v>
      </c>
      <c r="R14" s="60" t="s">
        <v>32</v>
      </c>
      <c r="S14" s="72" t="s">
        <v>36</v>
      </c>
      <c r="T14" s="72" t="s">
        <v>37</v>
      </c>
      <c r="U14" s="21"/>
      <c r="V14" s="22"/>
      <c r="W14" s="32" t="str">
        <f t="shared" ref="W14:W16" si="4">IF(AND(A14="celkem ks:",B14&gt;0,C14="vzorek ks:"),B14,"")</f>
        <v/>
      </c>
      <c r="X14" s="32" t="str">
        <f t="shared" si="3"/>
        <v/>
      </c>
      <c r="Y14" s="41">
        <f t="shared" si="0"/>
        <v>22500</v>
      </c>
      <c r="Z14" s="35" t="str">
        <f t="shared" si="1"/>
        <v/>
      </c>
    </row>
    <row r="15" spans="1:28" x14ac:dyDescent="0.2">
      <c r="A15" s="4" t="s">
        <v>5</v>
      </c>
      <c r="C15" s="17">
        <f>SUM(C14:C14)</f>
        <v>22500</v>
      </c>
      <c r="U15" s="17">
        <f>SUM(U14:U14)</f>
        <v>0</v>
      </c>
      <c r="W15" s="33" t="str">
        <f t="shared" si="4"/>
        <v/>
      </c>
      <c r="X15" s="33" t="str">
        <f t="shared" si="3"/>
        <v/>
      </c>
      <c r="Y15" s="35" t="str">
        <f t="shared" si="0"/>
        <v/>
      </c>
      <c r="Z15" s="35" t="str">
        <f t="shared" si="1"/>
        <v/>
      </c>
    </row>
    <row r="16" spans="1:28" x14ac:dyDescent="0.2">
      <c r="W16" s="33" t="str">
        <f t="shared" si="4"/>
        <v/>
      </c>
      <c r="X16" s="33" t="str">
        <f t="shared" si="3"/>
        <v/>
      </c>
      <c r="Y16" s="35" t="str">
        <f t="shared" si="0"/>
        <v/>
      </c>
      <c r="Z16" s="35" t="str">
        <f t="shared" si="1"/>
        <v/>
      </c>
    </row>
    <row r="17" spans="1:27" ht="36" customHeight="1" x14ac:dyDescent="0.2">
      <c r="A17" s="45" t="s">
        <v>4</v>
      </c>
      <c r="B17" s="94">
        <v>15787</v>
      </c>
      <c r="C17" s="47" t="s">
        <v>3</v>
      </c>
      <c r="D17" s="94">
        <v>18</v>
      </c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48"/>
      <c r="V17" s="52" t="s">
        <v>267</v>
      </c>
      <c r="W17" s="31">
        <f>IF(AND(A17="celkem ks:",B17&gt;0,C17="vzorek ks:"),B17,"")</f>
        <v>15787</v>
      </c>
      <c r="X17" s="31">
        <f>D17</f>
        <v>18</v>
      </c>
      <c r="Y17" s="40" t="str">
        <f t="shared" si="0"/>
        <v/>
      </c>
      <c r="Z17" s="40" t="str">
        <f t="shared" si="1"/>
        <v/>
      </c>
      <c r="AA17" s="5"/>
    </row>
    <row r="18" spans="1:27" x14ac:dyDescent="0.2">
      <c r="A18" s="65" t="s">
        <v>254</v>
      </c>
      <c r="B18" s="64"/>
      <c r="C18" s="50">
        <v>14136</v>
      </c>
      <c r="D18" s="111" t="s">
        <v>277</v>
      </c>
      <c r="E18" s="73"/>
      <c r="F18" s="74"/>
      <c r="G18" s="74"/>
      <c r="H18" s="95"/>
      <c r="I18" s="62" t="s">
        <v>25</v>
      </c>
      <c r="J18" s="59" t="s">
        <v>26</v>
      </c>
      <c r="K18" s="59" t="s">
        <v>27</v>
      </c>
      <c r="L18" s="59" t="s">
        <v>28</v>
      </c>
      <c r="M18" s="59" t="s">
        <v>29</v>
      </c>
      <c r="N18" s="63" t="s">
        <v>34</v>
      </c>
      <c r="O18" s="59" t="s">
        <v>30</v>
      </c>
      <c r="P18" s="63" t="s">
        <v>35</v>
      </c>
      <c r="Q18" s="59" t="s">
        <v>31</v>
      </c>
      <c r="R18" s="59" t="s">
        <v>32</v>
      </c>
      <c r="S18" s="63" t="s">
        <v>36</v>
      </c>
      <c r="T18" s="63" t="s">
        <v>37</v>
      </c>
      <c r="U18" s="50"/>
      <c r="W18" s="32" t="str">
        <f>IF(AND(A18="celkem ks:",B18&gt;0,C18="vzorek ks:"),B18,"")</f>
        <v/>
      </c>
      <c r="X18" s="32" t="str">
        <f t="shared" si="3"/>
        <v/>
      </c>
      <c r="Y18" s="41">
        <f t="shared" si="0"/>
        <v>14136</v>
      </c>
      <c r="Z18" s="35" t="str">
        <f t="shared" si="1"/>
        <v/>
      </c>
    </row>
    <row r="19" spans="1:27" x14ac:dyDescent="0.2">
      <c r="A19" s="65" t="s">
        <v>255</v>
      </c>
      <c r="B19" s="64"/>
      <c r="C19" s="50">
        <v>33033.699999999997</v>
      </c>
      <c r="D19" s="127" t="s">
        <v>282</v>
      </c>
      <c r="E19" s="73"/>
      <c r="F19" s="74"/>
      <c r="G19" s="74"/>
      <c r="H19" s="95"/>
      <c r="I19" s="62" t="s">
        <v>25</v>
      </c>
      <c r="J19" s="59" t="s">
        <v>26</v>
      </c>
      <c r="K19" s="59" t="s">
        <v>27</v>
      </c>
      <c r="L19" s="59" t="s">
        <v>28</v>
      </c>
      <c r="M19" s="59" t="s">
        <v>29</v>
      </c>
      <c r="N19" s="63" t="s">
        <v>34</v>
      </c>
      <c r="O19" s="59" t="s">
        <v>30</v>
      </c>
      <c r="P19" s="63" t="s">
        <v>35</v>
      </c>
      <c r="Q19" s="59" t="s">
        <v>31</v>
      </c>
      <c r="R19" s="59" t="s">
        <v>32</v>
      </c>
      <c r="S19" s="63" t="s">
        <v>36</v>
      </c>
      <c r="T19" s="63" t="s">
        <v>37</v>
      </c>
      <c r="U19" s="50"/>
      <c r="W19" s="32" t="str">
        <f t="shared" ref="W19:W35" si="5">IF(AND(A19="celkem ks:",B19&gt;0,C19="vzorek ks:"),B19,"")</f>
        <v/>
      </c>
      <c r="X19" s="32" t="str">
        <f t="shared" ref="X19:X35" si="6">IF(AND(A19="celkem ks:",B19&gt;0,C19="vzorek ks:",U19&gt;0),U19,"")</f>
        <v/>
      </c>
      <c r="Y19" s="41">
        <f t="shared" ref="Y19:Y35" si="7">IF(OR(C19="",C19&lt;=0,A19="Suma:",A19="celkem ks:"),"",C19)</f>
        <v>33033.699999999997</v>
      </c>
    </row>
    <row r="20" spans="1:27" x14ac:dyDescent="0.2">
      <c r="A20" s="65" t="s">
        <v>256</v>
      </c>
      <c r="B20" s="64"/>
      <c r="C20" s="50">
        <v>2990000</v>
      </c>
      <c r="D20" s="127" t="s">
        <v>282</v>
      </c>
      <c r="E20" s="73"/>
      <c r="F20" s="74"/>
      <c r="G20" s="74"/>
      <c r="H20" s="95"/>
      <c r="I20" s="62" t="s">
        <v>25</v>
      </c>
      <c r="J20" s="59" t="s">
        <v>26</v>
      </c>
      <c r="K20" s="59" t="s">
        <v>27</v>
      </c>
      <c r="L20" s="59" t="s">
        <v>28</v>
      </c>
      <c r="M20" s="59" t="s">
        <v>29</v>
      </c>
      <c r="N20" s="63" t="s">
        <v>34</v>
      </c>
      <c r="O20" s="59" t="s">
        <v>30</v>
      </c>
      <c r="P20" s="63" t="s">
        <v>35</v>
      </c>
      <c r="Q20" s="59" t="s">
        <v>31</v>
      </c>
      <c r="R20" s="59" t="s">
        <v>32</v>
      </c>
      <c r="S20" s="63" t="s">
        <v>36</v>
      </c>
      <c r="T20" s="63" t="s">
        <v>37</v>
      </c>
      <c r="U20" s="50"/>
      <c r="W20" s="32" t="str">
        <f t="shared" si="5"/>
        <v/>
      </c>
      <c r="X20" s="32" t="str">
        <f t="shared" si="6"/>
        <v/>
      </c>
      <c r="Y20" s="41">
        <f t="shared" si="7"/>
        <v>2990000</v>
      </c>
    </row>
    <row r="21" spans="1:27" x14ac:dyDescent="0.2">
      <c r="A21" s="65" t="s">
        <v>257</v>
      </c>
      <c r="B21" s="64"/>
      <c r="C21" s="50">
        <v>5000</v>
      </c>
      <c r="D21" s="130" t="s">
        <v>285</v>
      </c>
      <c r="E21" s="73"/>
      <c r="F21" s="74"/>
      <c r="G21" s="74"/>
      <c r="H21" s="95"/>
      <c r="I21" s="62" t="s">
        <v>25</v>
      </c>
      <c r="J21" s="59" t="s">
        <v>26</v>
      </c>
      <c r="K21" s="59" t="s">
        <v>27</v>
      </c>
      <c r="L21" s="59" t="s">
        <v>28</v>
      </c>
      <c r="M21" s="59" t="s">
        <v>29</v>
      </c>
      <c r="N21" s="63" t="s">
        <v>34</v>
      </c>
      <c r="O21" s="59" t="s">
        <v>30</v>
      </c>
      <c r="P21" s="63" t="s">
        <v>35</v>
      </c>
      <c r="Q21" s="59" t="s">
        <v>31</v>
      </c>
      <c r="R21" s="59" t="s">
        <v>32</v>
      </c>
      <c r="S21" s="63" t="s">
        <v>36</v>
      </c>
      <c r="T21" s="63" t="s">
        <v>37</v>
      </c>
      <c r="U21" s="50"/>
      <c r="W21" s="32" t="str">
        <f t="shared" si="5"/>
        <v/>
      </c>
      <c r="X21" s="32" t="str">
        <f t="shared" si="6"/>
        <v/>
      </c>
      <c r="Y21" s="41">
        <f t="shared" si="7"/>
        <v>5000</v>
      </c>
    </row>
    <row r="22" spans="1:27" x14ac:dyDescent="0.2">
      <c r="A22" s="65" t="s">
        <v>258</v>
      </c>
      <c r="B22" s="64"/>
      <c r="C22" s="50">
        <v>740473</v>
      </c>
      <c r="D22" s="130" t="s">
        <v>285</v>
      </c>
      <c r="E22" s="73"/>
      <c r="F22" s="74"/>
      <c r="G22" s="74"/>
      <c r="H22" s="95"/>
      <c r="I22" s="62" t="s">
        <v>25</v>
      </c>
      <c r="J22" s="59" t="s">
        <v>26</v>
      </c>
      <c r="K22" s="59" t="s">
        <v>27</v>
      </c>
      <c r="L22" s="59" t="s">
        <v>28</v>
      </c>
      <c r="M22" s="59" t="s">
        <v>29</v>
      </c>
      <c r="N22" s="63" t="s">
        <v>34</v>
      </c>
      <c r="O22" s="59" t="s">
        <v>30</v>
      </c>
      <c r="P22" s="63" t="s">
        <v>35</v>
      </c>
      <c r="Q22" s="59" t="s">
        <v>31</v>
      </c>
      <c r="R22" s="59" t="s">
        <v>32</v>
      </c>
      <c r="S22" s="63" t="s">
        <v>36</v>
      </c>
      <c r="T22" s="63" t="s">
        <v>37</v>
      </c>
      <c r="U22" s="50"/>
      <c r="W22" s="32" t="str">
        <f t="shared" si="5"/>
        <v/>
      </c>
      <c r="X22" s="32" t="str">
        <f t="shared" si="6"/>
        <v/>
      </c>
      <c r="Y22" s="41">
        <f t="shared" si="7"/>
        <v>740473</v>
      </c>
    </row>
    <row r="23" spans="1:27" x14ac:dyDescent="0.2">
      <c r="A23" s="65" t="s">
        <v>259</v>
      </c>
      <c r="B23" s="64"/>
      <c r="C23" s="50">
        <v>171945.60000000001</v>
      </c>
      <c r="D23" s="130" t="s">
        <v>285</v>
      </c>
      <c r="E23" s="73"/>
      <c r="F23" s="74"/>
      <c r="G23" s="74"/>
      <c r="H23" s="95"/>
      <c r="I23" s="62" t="s">
        <v>25</v>
      </c>
      <c r="J23" s="59" t="s">
        <v>26</v>
      </c>
      <c r="K23" s="59" t="s">
        <v>27</v>
      </c>
      <c r="L23" s="59" t="s">
        <v>28</v>
      </c>
      <c r="M23" s="59" t="s">
        <v>29</v>
      </c>
      <c r="N23" s="63" t="s">
        <v>34</v>
      </c>
      <c r="O23" s="59" t="s">
        <v>30</v>
      </c>
      <c r="P23" s="63" t="s">
        <v>35</v>
      </c>
      <c r="Q23" s="59" t="s">
        <v>31</v>
      </c>
      <c r="R23" s="59" t="s">
        <v>32</v>
      </c>
      <c r="S23" s="63" t="s">
        <v>36</v>
      </c>
      <c r="T23" s="63" t="s">
        <v>37</v>
      </c>
      <c r="U23" s="50"/>
      <c r="W23" s="32" t="str">
        <f t="shared" si="5"/>
        <v/>
      </c>
      <c r="X23" s="32" t="str">
        <f t="shared" si="6"/>
        <v/>
      </c>
      <c r="Y23" s="41">
        <f t="shared" si="7"/>
        <v>171945.60000000001</v>
      </c>
    </row>
    <row r="24" spans="1:27" x14ac:dyDescent="0.2">
      <c r="A24" s="65" t="s">
        <v>260</v>
      </c>
      <c r="B24" s="64"/>
      <c r="C24" s="50">
        <v>200000</v>
      </c>
      <c r="D24" s="127" t="s">
        <v>282</v>
      </c>
      <c r="E24" s="73"/>
      <c r="F24" s="74"/>
      <c r="G24" s="74"/>
      <c r="H24" s="95"/>
      <c r="I24" s="62" t="s">
        <v>25</v>
      </c>
      <c r="J24" s="59" t="s">
        <v>26</v>
      </c>
      <c r="K24" s="59" t="s">
        <v>27</v>
      </c>
      <c r="L24" s="59" t="s">
        <v>28</v>
      </c>
      <c r="M24" s="59" t="s">
        <v>29</v>
      </c>
      <c r="N24" s="63" t="s">
        <v>34</v>
      </c>
      <c r="O24" s="59" t="s">
        <v>30</v>
      </c>
      <c r="P24" s="63" t="s">
        <v>35</v>
      </c>
      <c r="Q24" s="59" t="s">
        <v>31</v>
      </c>
      <c r="R24" s="59" t="s">
        <v>32</v>
      </c>
      <c r="S24" s="63" t="s">
        <v>36</v>
      </c>
      <c r="T24" s="63" t="s">
        <v>37</v>
      </c>
      <c r="U24" s="50"/>
      <c r="W24" s="32" t="str">
        <f t="shared" si="5"/>
        <v/>
      </c>
      <c r="X24" s="32" t="str">
        <f t="shared" si="6"/>
        <v/>
      </c>
      <c r="Y24" s="41">
        <f t="shared" si="7"/>
        <v>200000</v>
      </c>
    </row>
    <row r="25" spans="1:27" x14ac:dyDescent="0.2">
      <c r="A25" s="65" t="s">
        <v>95</v>
      </c>
      <c r="B25" s="64"/>
      <c r="C25" s="50">
        <v>47477167.430000007</v>
      </c>
      <c r="D25" s="122" t="s">
        <v>286</v>
      </c>
      <c r="E25" s="73"/>
      <c r="F25" s="74"/>
      <c r="G25" s="74"/>
      <c r="H25" s="95"/>
      <c r="I25" s="62" t="s">
        <v>25</v>
      </c>
      <c r="J25" s="59" t="s">
        <v>26</v>
      </c>
      <c r="K25" s="59" t="s">
        <v>27</v>
      </c>
      <c r="L25" s="59" t="s">
        <v>28</v>
      </c>
      <c r="M25" s="59" t="s">
        <v>29</v>
      </c>
      <c r="N25" s="63" t="s">
        <v>34</v>
      </c>
      <c r="O25" s="59" t="s">
        <v>30</v>
      </c>
      <c r="P25" s="63" t="s">
        <v>35</v>
      </c>
      <c r="Q25" s="59" t="s">
        <v>31</v>
      </c>
      <c r="R25" s="59" t="s">
        <v>32</v>
      </c>
      <c r="S25" s="63" t="s">
        <v>36</v>
      </c>
      <c r="T25" s="63" t="s">
        <v>37</v>
      </c>
      <c r="U25" s="50"/>
      <c r="W25" s="32" t="str">
        <f t="shared" si="5"/>
        <v/>
      </c>
      <c r="X25" s="32" t="str">
        <f t="shared" si="6"/>
        <v/>
      </c>
      <c r="Y25" s="41">
        <f t="shared" si="7"/>
        <v>47477167.430000007</v>
      </c>
    </row>
    <row r="26" spans="1:27" x14ac:dyDescent="0.2">
      <c r="A26" s="65" t="s">
        <v>96</v>
      </c>
      <c r="B26" s="64"/>
      <c r="C26" s="50">
        <v>25413087.710000001</v>
      </c>
      <c r="D26" s="122" t="s">
        <v>286</v>
      </c>
      <c r="E26" s="73"/>
      <c r="F26" s="74"/>
      <c r="G26" s="74"/>
      <c r="H26" s="95"/>
      <c r="I26" s="62" t="s">
        <v>25</v>
      </c>
      <c r="J26" s="59" t="s">
        <v>26</v>
      </c>
      <c r="K26" s="59" t="s">
        <v>27</v>
      </c>
      <c r="L26" s="59" t="s">
        <v>28</v>
      </c>
      <c r="M26" s="59" t="s">
        <v>29</v>
      </c>
      <c r="N26" s="63" t="s">
        <v>34</v>
      </c>
      <c r="O26" s="59" t="s">
        <v>30</v>
      </c>
      <c r="P26" s="63" t="s">
        <v>35</v>
      </c>
      <c r="Q26" s="59" t="s">
        <v>31</v>
      </c>
      <c r="R26" s="59" t="s">
        <v>32</v>
      </c>
      <c r="S26" s="63" t="s">
        <v>36</v>
      </c>
      <c r="T26" s="63" t="s">
        <v>37</v>
      </c>
      <c r="U26" s="50"/>
      <c r="W26" s="32" t="str">
        <f t="shared" si="5"/>
        <v/>
      </c>
      <c r="X26" s="32" t="str">
        <f t="shared" si="6"/>
        <v/>
      </c>
      <c r="Y26" s="41">
        <f t="shared" si="7"/>
        <v>25413087.710000001</v>
      </c>
    </row>
    <row r="27" spans="1:27" x14ac:dyDescent="0.2">
      <c r="A27" s="65" t="s">
        <v>261</v>
      </c>
      <c r="B27" s="64"/>
      <c r="C27" s="50">
        <v>981667</v>
      </c>
      <c r="D27" s="111" t="s">
        <v>277</v>
      </c>
      <c r="E27" s="73"/>
      <c r="F27" s="74"/>
      <c r="G27" s="74"/>
      <c r="H27" s="95"/>
      <c r="I27" s="62" t="s">
        <v>25</v>
      </c>
      <c r="J27" s="59" t="s">
        <v>26</v>
      </c>
      <c r="K27" s="59" t="s">
        <v>27</v>
      </c>
      <c r="L27" s="59" t="s">
        <v>28</v>
      </c>
      <c r="M27" s="59" t="s">
        <v>29</v>
      </c>
      <c r="N27" s="63" t="s">
        <v>34</v>
      </c>
      <c r="O27" s="59" t="s">
        <v>30</v>
      </c>
      <c r="P27" s="63" t="s">
        <v>35</v>
      </c>
      <c r="Q27" s="59" t="s">
        <v>31</v>
      </c>
      <c r="R27" s="59" t="s">
        <v>32</v>
      </c>
      <c r="S27" s="63" t="s">
        <v>36</v>
      </c>
      <c r="T27" s="63" t="s">
        <v>37</v>
      </c>
      <c r="U27" s="50"/>
      <c r="W27" s="32" t="str">
        <f t="shared" si="5"/>
        <v/>
      </c>
      <c r="X27" s="32" t="str">
        <f t="shared" si="6"/>
        <v/>
      </c>
      <c r="Y27" s="41">
        <f t="shared" si="7"/>
        <v>981667</v>
      </c>
    </row>
    <row r="28" spans="1:27" x14ac:dyDescent="0.2">
      <c r="A28" s="65" t="s">
        <v>262</v>
      </c>
      <c r="B28" s="64"/>
      <c r="C28" s="50">
        <v>981667</v>
      </c>
      <c r="D28" s="111" t="s">
        <v>277</v>
      </c>
      <c r="E28" s="73"/>
      <c r="F28" s="74"/>
      <c r="G28" s="74"/>
      <c r="H28" s="95"/>
      <c r="I28" s="62" t="s">
        <v>25</v>
      </c>
      <c r="J28" s="59" t="s">
        <v>26</v>
      </c>
      <c r="K28" s="59" t="s">
        <v>27</v>
      </c>
      <c r="L28" s="59" t="s">
        <v>28</v>
      </c>
      <c r="M28" s="59" t="s">
        <v>29</v>
      </c>
      <c r="N28" s="63" t="s">
        <v>34</v>
      </c>
      <c r="O28" s="59" t="s">
        <v>30</v>
      </c>
      <c r="P28" s="63" t="s">
        <v>35</v>
      </c>
      <c r="Q28" s="59" t="s">
        <v>31</v>
      </c>
      <c r="R28" s="59" t="s">
        <v>32</v>
      </c>
      <c r="S28" s="63" t="s">
        <v>36</v>
      </c>
      <c r="T28" s="63" t="s">
        <v>37</v>
      </c>
      <c r="U28" s="50"/>
      <c r="W28" s="32" t="str">
        <f t="shared" si="5"/>
        <v/>
      </c>
      <c r="X28" s="32" t="str">
        <f t="shared" si="6"/>
        <v/>
      </c>
      <c r="Y28" s="41">
        <f t="shared" si="7"/>
        <v>981667</v>
      </c>
    </row>
    <row r="29" spans="1:27" x14ac:dyDescent="0.2">
      <c r="A29" s="65" t="s">
        <v>98</v>
      </c>
      <c r="B29" s="64"/>
      <c r="C29" s="50">
        <v>32114876.989999998</v>
      </c>
      <c r="D29" s="122" t="s">
        <v>286</v>
      </c>
      <c r="E29" s="73"/>
      <c r="F29" s="74"/>
      <c r="G29" s="74"/>
      <c r="H29" s="95"/>
      <c r="I29" s="62" t="s">
        <v>25</v>
      </c>
      <c r="J29" s="59" t="s">
        <v>26</v>
      </c>
      <c r="K29" s="59" t="s">
        <v>27</v>
      </c>
      <c r="L29" s="59" t="s">
        <v>28</v>
      </c>
      <c r="M29" s="59" t="s">
        <v>29</v>
      </c>
      <c r="N29" s="63" t="s">
        <v>34</v>
      </c>
      <c r="O29" s="59" t="s">
        <v>30</v>
      </c>
      <c r="P29" s="63" t="s">
        <v>35</v>
      </c>
      <c r="Q29" s="59" t="s">
        <v>31</v>
      </c>
      <c r="R29" s="59" t="s">
        <v>32</v>
      </c>
      <c r="S29" s="63" t="s">
        <v>36</v>
      </c>
      <c r="T29" s="63" t="s">
        <v>37</v>
      </c>
      <c r="U29" s="50"/>
      <c r="W29" s="32" t="str">
        <f t="shared" si="5"/>
        <v/>
      </c>
      <c r="X29" s="32" t="str">
        <f t="shared" si="6"/>
        <v/>
      </c>
      <c r="Y29" s="41">
        <f t="shared" si="7"/>
        <v>32114876.989999998</v>
      </c>
    </row>
    <row r="30" spans="1:27" x14ac:dyDescent="0.2">
      <c r="A30" s="65" t="s">
        <v>99</v>
      </c>
      <c r="B30" s="64"/>
      <c r="C30" s="50">
        <v>32059034.670000002</v>
      </c>
      <c r="D30" s="122" t="s">
        <v>286</v>
      </c>
      <c r="E30" s="73"/>
      <c r="F30" s="74"/>
      <c r="G30" s="74"/>
      <c r="H30" s="95"/>
      <c r="I30" s="62" t="s">
        <v>25</v>
      </c>
      <c r="J30" s="59" t="s">
        <v>26</v>
      </c>
      <c r="K30" s="59" t="s">
        <v>27</v>
      </c>
      <c r="L30" s="59" t="s">
        <v>28</v>
      </c>
      <c r="M30" s="59" t="s">
        <v>29</v>
      </c>
      <c r="N30" s="63" t="s">
        <v>34</v>
      </c>
      <c r="O30" s="59" t="s">
        <v>30</v>
      </c>
      <c r="P30" s="63" t="s">
        <v>35</v>
      </c>
      <c r="Q30" s="59" t="s">
        <v>31</v>
      </c>
      <c r="R30" s="59" t="s">
        <v>32</v>
      </c>
      <c r="S30" s="63" t="s">
        <v>36</v>
      </c>
      <c r="T30" s="63" t="s">
        <v>37</v>
      </c>
      <c r="U30" s="50"/>
      <c r="W30" s="32" t="str">
        <f t="shared" si="5"/>
        <v/>
      </c>
      <c r="X30" s="32" t="str">
        <f t="shared" si="6"/>
        <v/>
      </c>
      <c r="Y30" s="41">
        <f t="shared" si="7"/>
        <v>32059034.670000002</v>
      </c>
    </row>
    <row r="31" spans="1:27" x14ac:dyDescent="0.2">
      <c r="A31" s="65" t="s">
        <v>101</v>
      </c>
      <c r="B31" s="64"/>
      <c r="C31" s="50">
        <v>17107675.25</v>
      </c>
      <c r="D31" s="122" t="s">
        <v>286</v>
      </c>
      <c r="E31" s="73"/>
      <c r="F31" s="74"/>
      <c r="G31" s="74"/>
      <c r="H31" s="95"/>
      <c r="I31" s="62" t="s">
        <v>25</v>
      </c>
      <c r="J31" s="59" t="s">
        <v>26</v>
      </c>
      <c r="K31" s="59" t="s">
        <v>27</v>
      </c>
      <c r="L31" s="59" t="s">
        <v>28</v>
      </c>
      <c r="M31" s="59" t="s">
        <v>29</v>
      </c>
      <c r="N31" s="63" t="s">
        <v>34</v>
      </c>
      <c r="O31" s="59" t="s">
        <v>30</v>
      </c>
      <c r="P31" s="63" t="s">
        <v>35</v>
      </c>
      <c r="Q31" s="59" t="s">
        <v>31</v>
      </c>
      <c r="R31" s="59" t="s">
        <v>32</v>
      </c>
      <c r="S31" s="63" t="s">
        <v>36</v>
      </c>
      <c r="T31" s="63" t="s">
        <v>37</v>
      </c>
      <c r="U31" s="50"/>
      <c r="W31" s="32" t="str">
        <f t="shared" si="5"/>
        <v/>
      </c>
      <c r="X31" s="32" t="str">
        <f t="shared" si="6"/>
        <v/>
      </c>
      <c r="Y31" s="41">
        <f t="shared" si="7"/>
        <v>17107675.25</v>
      </c>
    </row>
    <row r="32" spans="1:27" x14ac:dyDescent="0.2">
      <c r="A32" s="65" t="s">
        <v>117</v>
      </c>
      <c r="B32" s="64"/>
      <c r="C32" s="50">
        <v>6755078.1400000006</v>
      </c>
      <c r="D32" s="122" t="s">
        <v>286</v>
      </c>
      <c r="E32" s="73"/>
      <c r="F32" s="74"/>
      <c r="G32" s="74"/>
      <c r="H32" s="95"/>
      <c r="I32" s="62" t="s">
        <v>25</v>
      </c>
      <c r="J32" s="59" t="s">
        <v>26</v>
      </c>
      <c r="K32" s="59" t="s">
        <v>27</v>
      </c>
      <c r="L32" s="59" t="s">
        <v>28</v>
      </c>
      <c r="M32" s="59" t="s">
        <v>29</v>
      </c>
      <c r="N32" s="63" t="s">
        <v>34</v>
      </c>
      <c r="O32" s="59" t="s">
        <v>30</v>
      </c>
      <c r="P32" s="63" t="s">
        <v>35</v>
      </c>
      <c r="Q32" s="59" t="s">
        <v>31</v>
      </c>
      <c r="R32" s="59" t="s">
        <v>32</v>
      </c>
      <c r="S32" s="63" t="s">
        <v>36</v>
      </c>
      <c r="T32" s="63" t="s">
        <v>37</v>
      </c>
      <c r="U32" s="50"/>
      <c r="W32" s="32" t="str">
        <f t="shared" si="5"/>
        <v/>
      </c>
      <c r="X32" s="32" t="str">
        <f t="shared" si="6"/>
        <v/>
      </c>
      <c r="Y32" s="41">
        <f t="shared" si="7"/>
        <v>6755078.1400000006</v>
      </c>
    </row>
    <row r="33" spans="1:26" x14ac:dyDescent="0.2">
      <c r="A33" s="65" t="s">
        <v>263</v>
      </c>
      <c r="B33" s="64"/>
      <c r="C33" s="50">
        <v>1389967.88</v>
      </c>
      <c r="D33" s="131" t="s">
        <v>284</v>
      </c>
      <c r="E33" s="73"/>
      <c r="F33" s="74"/>
      <c r="G33" s="74"/>
      <c r="H33" s="95"/>
      <c r="I33" s="62" t="s">
        <v>25</v>
      </c>
      <c r="J33" s="59" t="s">
        <v>26</v>
      </c>
      <c r="K33" s="59" t="s">
        <v>27</v>
      </c>
      <c r="L33" s="59" t="s">
        <v>28</v>
      </c>
      <c r="M33" s="59" t="s">
        <v>29</v>
      </c>
      <c r="N33" s="63" t="s">
        <v>34</v>
      </c>
      <c r="O33" s="59" t="s">
        <v>30</v>
      </c>
      <c r="P33" s="63" t="s">
        <v>35</v>
      </c>
      <c r="Q33" s="59" t="s">
        <v>31</v>
      </c>
      <c r="R33" s="59" t="s">
        <v>32</v>
      </c>
      <c r="S33" s="63" t="s">
        <v>36</v>
      </c>
      <c r="T33" s="63" t="s">
        <v>37</v>
      </c>
      <c r="U33" s="50"/>
      <c r="W33" s="32" t="str">
        <f t="shared" si="5"/>
        <v/>
      </c>
      <c r="X33" s="32" t="str">
        <f t="shared" si="6"/>
        <v/>
      </c>
      <c r="Y33" s="41">
        <f t="shared" si="7"/>
        <v>1389967.88</v>
      </c>
    </row>
    <row r="34" spans="1:26" x14ac:dyDescent="0.2">
      <c r="A34" s="65" t="s">
        <v>264</v>
      </c>
      <c r="B34" s="64"/>
      <c r="C34" s="50">
        <v>9077841</v>
      </c>
      <c r="D34" s="122" t="s">
        <v>287</v>
      </c>
      <c r="E34" s="73"/>
      <c r="F34" s="74"/>
      <c r="G34" s="74"/>
      <c r="H34" s="95"/>
      <c r="I34" s="62" t="s">
        <v>25</v>
      </c>
      <c r="J34" s="59" t="s">
        <v>26</v>
      </c>
      <c r="K34" s="59" t="s">
        <v>27</v>
      </c>
      <c r="L34" s="59" t="s">
        <v>28</v>
      </c>
      <c r="M34" s="59" t="s">
        <v>29</v>
      </c>
      <c r="N34" s="63" t="s">
        <v>34</v>
      </c>
      <c r="O34" s="59" t="s">
        <v>30</v>
      </c>
      <c r="P34" s="63" t="s">
        <v>35</v>
      </c>
      <c r="Q34" s="59" t="s">
        <v>31</v>
      </c>
      <c r="R34" s="59" t="s">
        <v>32</v>
      </c>
      <c r="S34" s="63" t="s">
        <v>36</v>
      </c>
      <c r="T34" s="63" t="s">
        <v>37</v>
      </c>
      <c r="U34" s="50"/>
      <c r="W34" s="32" t="str">
        <f t="shared" si="5"/>
        <v/>
      </c>
      <c r="X34" s="32" t="str">
        <f t="shared" si="6"/>
        <v/>
      </c>
      <c r="Y34" s="41">
        <f t="shared" si="7"/>
        <v>9077841</v>
      </c>
    </row>
    <row r="35" spans="1:26" x14ac:dyDescent="0.2">
      <c r="A35" s="69" t="s">
        <v>265</v>
      </c>
      <c r="B35" s="70"/>
      <c r="C35" s="21">
        <v>163518.18</v>
      </c>
      <c r="D35" s="125" t="s">
        <v>280</v>
      </c>
      <c r="E35" s="75"/>
      <c r="F35" s="76"/>
      <c r="G35" s="76"/>
      <c r="H35" s="96"/>
      <c r="I35" s="71" t="s">
        <v>25</v>
      </c>
      <c r="J35" s="60" t="s">
        <v>26</v>
      </c>
      <c r="K35" s="60" t="s">
        <v>27</v>
      </c>
      <c r="L35" s="60" t="s">
        <v>28</v>
      </c>
      <c r="M35" s="60" t="s">
        <v>29</v>
      </c>
      <c r="N35" s="72" t="s">
        <v>34</v>
      </c>
      <c r="O35" s="60" t="s">
        <v>30</v>
      </c>
      <c r="P35" s="72" t="s">
        <v>35</v>
      </c>
      <c r="Q35" s="60" t="s">
        <v>31</v>
      </c>
      <c r="R35" s="60" t="s">
        <v>32</v>
      </c>
      <c r="S35" s="72" t="s">
        <v>36</v>
      </c>
      <c r="T35" s="72" t="s">
        <v>37</v>
      </c>
      <c r="U35" s="21"/>
      <c r="V35" s="22"/>
      <c r="W35" s="32" t="str">
        <f t="shared" si="5"/>
        <v/>
      </c>
      <c r="X35" s="32" t="str">
        <f t="shared" si="6"/>
        <v/>
      </c>
      <c r="Y35" s="41">
        <f t="shared" si="7"/>
        <v>163518.18</v>
      </c>
    </row>
    <row r="36" spans="1:26" x14ac:dyDescent="0.2">
      <c r="A36" s="4" t="s">
        <v>5</v>
      </c>
      <c r="C36" s="17">
        <f>SUM(C18:C35)</f>
        <v>177676169.55000001</v>
      </c>
      <c r="U36" s="17">
        <f>SUM(U18:U35)</f>
        <v>0</v>
      </c>
      <c r="W36" s="33" t="str">
        <f t="shared" ref="W36" si="8">IF(AND(A36="celkem ks:",B36&gt;0,C36="vzorek ks:"),B36,"")</f>
        <v/>
      </c>
      <c r="X36" s="33" t="str">
        <f t="shared" si="3"/>
        <v/>
      </c>
      <c r="Y36" s="35" t="str">
        <f t="shared" si="0"/>
        <v/>
      </c>
      <c r="Z36" s="35" t="str">
        <f t="shared" si="1"/>
        <v/>
      </c>
    </row>
  </sheetData>
  <sheetProtection formatColumns="0" formatRows="0" insertColumns="0" insertRows="0" deleteColumns="0" deleteRows="0"/>
  <mergeCells count="13">
    <mergeCell ref="D3:E3"/>
    <mergeCell ref="W3:Y3"/>
    <mergeCell ref="A4:A5"/>
    <mergeCell ref="B4:B5"/>
    <mergeCell ref="C4:C5"/>
    <mergeCell ref="D4:D5"/>
    <mergeCell ref="E4:E5"/>
    <mergeCell ref="F4:F5"/>
    <mergeCell ref="G4:G5"/>
    <mergeCell ref="H4:H5"/>
    <mergeCell ref="I4:T5"/>
    <mergeCell ref="U4:U5"/>
    <mergeCell ref="V4:V5"/>
  </mergeCells>
  <dataValidations count="1">
    <dataValidation type="list" allowBlank="1" showInputMessage="1" showErrorMessage="1" sqref="H18:H35 H7:H10 H14" xr:uid="{40DB68F6-B799-4CA1-A276-717207734165}">
      <formula1>$AB$1:$AB$5</formula1>
    </dataValidation>
  </dataValidations>
  <pageMargins left="0.59055118110236227" right="0.19685039370078741" top="0.39370078740157483" bottom="0.39370078740157483" header="0.51181102362204722" footer="0.19685039370078741"/>
  <pageSetup paperSize="9" scale="90" orientation="landscape" r:id="rId1"/>
  <headerFooter alignWithMargins="0">
    <oddHeader>&amp;R64x</oddHeader>
    <oddFooter>&amp;C&amp;P&amp;R© FIZA, a.s., 2023</oddFooter>
  </headerFooter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05720-5B85-450D-97E2-7C5BE01D53A9}">
  <dimension ref="A1:AB13"/>
  <sheetViews>
    <sheetView zoomScaleNormal="100" zoomScalePageLayoutView="7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F27" sqref="F27"/>
    </sheetView>
  </sheetViews>
  <sheetFormatPr defaultColWidth="9.28515625" defaultRowHeight="12.75" x14ac:dyDescent="0.2"/>
  <cols>
    <col min="1" max="1" width="17.7109375" style="4" customWidth="1"/>
    <col min="2" max="2" width="11.7109375" style="6" customWidth="1"/>
    <col min="3" max="3" width="15.5703125" style="17" customWidth="1"/>
    <col min="4" max="4" width="13.5703125" style="55" bestFit="1" customWidth="1"/>
    <col min="5" max="5" width="12.140625" style="55" customWidth="1"/>
    <col min="6" max="6" width="12.42578125" style="55" customWidth="1"/>
    <col min="7" max="7" width="12.28515625" style="55" customWidth="1"/>
    <col min="8" max="8" width="10.140625" style="55" customWidth="1"/>
    <col min="9" max="9" width="4.7109375" style="55" customWidth="1"/>
    <col min="10" max="20" width="4.85546875" style="55" customWidth="1"/>
    <col min="21" max="21" width="15.5703125" style="17" customWidth="1"/>
    <col min="22" max="22" width="39.7109375" style="18" customWidth="1"/>
    <col min="23" max="24" width="15.7109375" style="33" customWidth="1"/>
    <col min="25" max="26" width="15.7109375" style="35" customWidth="1"/>
    <col min="27" max="16384" width="9.28515625" style="6"/>
  </cols>
  <sheetData>
    <row r="1" spans="1:28" ht="21" customHeight="1" x14ac:dyDescent="0.2">
      <c r="A1" s="90" t="str">
        <f>'sklady (A)'!A1</f>
        <v>Období 1 - 12 / 2022</v>
      </c>
      <c r="B1" s="83"/>
      <c r="C1" s="83"/>
      <c r="D1" s="53"/>
      <c r="E1" s="53"/>
      <c r="F1" s="53"/>
      <c r="G1" s="53"/>
      <c r="H1" s="53"/>
      <c r="I1" s="84"/>
      <c r="J1" s="88" t="s">
        <v>45</v>
      </c>
      <c r="K1" s="53"/>
      <c r="L1" s="53"/>
      <c r="M1" s="53"/>
      <c r="N1" s="53"/>
      <c r="O1" s="53"/>
      <c r="P1" s="53"/>
      <c r="Q1" s="53"/>
      <c r="R1" s="53"/>
      <c r="S1" s="53"/>
      <c r="T1" s="53"/>
      <c r="U1" s="56"/>
      <c r="V1" s="56"/>
      <c r="W1" s="25"/>
      <c r="X1" s="25"/>
      <c r="Y1" s="34"/>
      <c r="AA1" s="5"/>
      <c r="AB1" s="66">
        <v>0.21</v>
      </c>
    </row>
    <row r="2" spans="1:28" ht="18.75" customHeight="1" thickBot="1" x14ac:dyDescent="0.25">
      <c r="A2" s="7" t="s">
        <v>10</v>
      </c>
      <c r="B2" s="82" t="str">
        <f>'sklady (A)'!B2</f>
        <v>Fakultní nemocnice Olomouc</v>
      </c>
      <c r="C2" s="82"/>
      <c r="D2" s="57"/>
      <c r="E2" s="57"/>
      <c r="F2" s="57"/>
      <c r="G2" s="57"/>
      <c r="H2" s="57"/>
      <c r="I2" s="85"/>
      <c r="J2" s="88" t="s">
        <v>46</v>
      </c>
      <c r="K2" s="57"/>
      <c r="L2" s="57"/>
      <c r="M2" s="57"/>
      <c r="N2" s="57"/>
      <c r="O2" s="57"/>
      <c r="P2" s="57"/>
      <c r="Q2" s="57"/>
      <c r="R2" s="57"/>
      <c r="S2" s="57"/>
      <c r="T2" s="57"/>
      <c r="U2" s="8"/>
      <c r="V2" s="23"/>
      <c r="W2" s="26"/>
      <c r="X2" s="26"/>
      <c r="Y2" s="36"/>
      <c r="AA2" s="5"/>
      <c r="AB2" s="66">
        <v>0.15</v>
      </c>
    </row>
    <row r="3" spans="1:28" ht="21.75" customHeight="1" thickTop="1" thickBot="1" x14ac:dyDescent="0.25">
      <c r="C3" s="8" t="s">
        <v>2</v>
      </c>
      <c r="D3" s="147"/>
      <c r="E3" s="147"/>
      <c r="I3" s="86"/>
      <c r="J3" s="87" t="s">
        <v>47</v>
      </c>
      <c r="U3" s="54"/>
      <c r="V3" s="9"/>
      <c r="W3" s="136" t="s">
        <v>16</v>
      </c>
      <c r="X3" s="137"/>
      <c r="Y3" s="138"/>
      <c r="Z3" s="37">
        <f>COUNT(Z6:Z1918)</f>
        <v>0</v>
      </c>
      <c r="AA3" s="5"/>
      <c r="AB3" s="66">
        <v>0.1</v>
      </c>
    </row>
    <row r="4" spans="1:28" s="3" customFormat="1" ht="36.75" customHeight="1" thickTop="1" thickBot="1" x14ac:dyDescent="0.25">
      <c r="A4" s="139" t="s">
        <v>18</v>
      </c>
      <c r="B4" s="141" t="s">
        <v>19</v>
      </c>
      <c r="C4" s="143" t="s">
        <v>6</v>
      </c>
      <c r="D4" s="143" t="s">
        <v>20</v>
      </c>
      <c r="E4" s="143" t="s">
        <v>33</v>
      </c>
      <c r="F4" s="143" t="s">
        <v>21</v>
      </c>
      <c r="G4" s="143" t="s">
        <v>22</v>
      </c>
      <c r="H4" s="143" t="s">
        <v>23</v>
      </c>
      <c r="I4" s="149" t="s">
        <v>24</v>
      </c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1"/>
      <c r="U4" s="143" t="s">
        <v>7</v>
      </c>
      <c r="V4" s="145" t="s">
        <v>48</v>
      </c>
      <c r="W4" s="27" t="s">
        <v>12</v>
      </c>
      <c r="X4" s="28" t="s">
        <v>11</v>
      </c>
      <c r="Y4" s="38" t="s">
        <v>13</v>
      </c>
      <c r="Z4" s="1" t="s">
        <v>14</v>
      </c>
      <c r="AA4" s="2"/>
      <c r="AB4" s="67" t="s">
        <v>39</v>
      </c>
    </row>
    <row r="5" spans="1:28" ht="18" customHeight="1" thickTop="1" thickBot="1" x14ac:dyDescent="0.25">
      <c r="A5" s="140"/>
      <c r="B5" s="142"/>
      <c r="C5" s="144"/>
      <c r="D5" s="148"/>
      <c r="E5" s="148"/>
      <c r="F5" s="148"/>
      <c r="G5" s="148"/>
      <c r="H5" s="148"/>
      <c r="I5" s="152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4"/>
      <c r="U5" s="142"/>
      <c r="V5" s="146"/>
      <c r="W5" s="29">
        <f>SUM(W6:W1918)</f>
        <v>101</v>
      </c>
      <c r="X5" s="30">
        <f>D6</f>
        <v>6</v>
      </c>
      <c r="Y5" s="39">
        <f>SUM(Y6:Y1918)</f>
        <v>46313248.939999998</v>
      </c>
      <c r="Z5" s="39">
        <f>SUM(Z6:Z1918)</f>
        <v>0</v>
      </c>
      <c r="AA5" s="5"/>
      <c r="AB5" s="67" t="s">
        <v>38</v>
      </c>
    </row>
    <row r="6" spans="1:28" ht="41.25" customHeight="1" thickTop="1" x14ac:dyDescent="0.2">
      <c r="A6" s="45" t="s">
        <v>4</v>
      </c>
      <c r="B6" s="94">
        <v>101</v>
      </c>
      <c r="C6" s="47" t="s">
        <v>3</v>
      </c>
      <c r="D6" s="94">
        <v>6</v>
      </c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48"/>
      <c r="V6" s="52" t="s">
        <v>268</v>
      </c>
      <c r="W6" s="31">
        <f>IF(AND(A6="celkem ks:",B6&gt;0,C6="vzorek ks:"),B6,"")</f>
        <v>101</v>
      </c>
      <c r="X6" s="31">
        <f>D6</f>
        <v>6</v>
      </c>
      <c r="Y6" s="40" t="str">
        <f t="shared" ref="Y6:Y13" si="0">IF(OR(C6="",C6&lt;=0,A6="Suma:",A6="celkem ks:"),"",C6)</f>
        <v/>
      </c>
      <c r="Z6" s="40" t="str">
        <f t="shared" ref="Z6:Z13" si="1">IF(OR(U6="",U6&lt;=0,A6="Suma:",A6="celkem ks:"),"",U6)</f>
        <v/>
      </c>
      <c r="AA6" s="5"/>
    </row>
    <row r="7" spans="1:28" x14ac:dyDescent="0.2">
      <c r="A7" s="65" t="s">
        <v>269</v>
      </c>
      <c r="B7" s="64"/>
      <c r="C7" s="50">
        <v>12775295</v>
      </c>
      <c r="D7" s="131" t="s">
        <v>284</v>
      </c>
      <c r="E7" s="73" t="s">
        <v>41</v>
      </c>
      <c r="F7" s="74" t="s">
        <v>41</v>
      </c>
      <c r="G7" s="74"/>
      <c r="H7" s="95"/>
      <c r="I7" s="99" t="s">
        <v>25</v>
      </c>
      <c r="J7" s="99" t="s">
        <v>26</v>
      </c>
      <c r="K7" s="99" t="s">
        <v>27</v>
      </c>
      <c r="L7" s="99" t="s">
        <v>28</v>
      </c>
      <c r="M7" s="99" t="s">
        <v>29</v>
      </c>
      <c r="N7" s="100" t="s">
        <v>34</v>
      </c>
      <c r="O7" s="99" t="s">
        <v>30</v>
      </c>
      <c r="P7" s="100" t="s">
        <v>35</v>
      </c>
      <c r="Q7" s="99" t="s">
        <v>31</v>
      </c>
      <c r="R7" s="99" t="s">
        <v>32</v>
      </c>
      <c r="S7" s="100" t="s">
        <v>36</v>
      </c>
      <c r="T7" s="100" t="s">
        <v>37</v>
      </c>
      <c r="U7" s="50"/>
      <c r="W7" s="32" t="str">
        <f>IF(AND(A7="celkem ks:",B7&gt;0,C7="vzorek ks:"),B7,"")</f>
        <v/>
      </c>
      <c r="X7" s="32" t="str">
        <f t="shared" ref="X7:X13" si="2">IF(AND(A7="celkem ks:",B7&gt;0,C7="vzorek ks:",U7&gt;0),U7,"")</f>
        <v/>
      </c>
      <c r="Y7" s="41">
        <f t="shared" si="0"/>
        <v>12775295</v>
      </c>
      <c r="Z7" s="35" t="str">
        <f t="shared" si="1"/>
        <v/>
      </c>
    </row>
    <row r="8" spans="1:28" x14ac:dyDescent="0.2">
      <c r="A8" s="65" t="s">
        <v>270</v>
      </c>
      <c r="B8" s="64"/>
      <c r="C8" s="50">
        <v>8640000</v>
      </c>
      <c r="D8" s="131" t="s">
        <v>284</v>
      </c>
      <c r="E8" s="73" t="s">
        <v>41</v>
      </c>
      <c r="F8" s="74" t="s">
        <v>41</v>
      </c>
      <c r="G8" s="74"/>
      <c r="H8" s="95"/>
      <c r="I8" s="99" t="s">
        <v>25</v>
      </c>
      <c r="J8" s="99" t="s">
        <v>26</v>
      </c>
      <c r="K8" s="99" t="s">
        <v>27</v>
      </c>
      <c r="L8" s="99" t="s">
        <v>28</v>
      </c>
      <c r="M8" s="99" t="s">
        <v>29</v>
      </c>
      <c r="N8" s="100" t="s">
        <v>34</v>
      </c>
      <c r="O8" s="99" t="s">
        <v>30</v>
      </c>
      <c r="P8" s="100" t="s">
        <v>35</v>
      </c>
      <c r="Q8" s="99" t="s">
        <v>31</v>
      </c>
      <c r="R8" s="99" t="s">
        <v>32</v>
      </c>
      <c r="S8" s="100" t="s">
        <v>36</v>
      </c>
      <c r="T8" s="100" t="s">
        <v>37</v>
      </c>
      <c r="U8" s="50"/>
      <c r="W8" s="32" t="str">
        <f t="shared" ref="W8:W11" si="3">IF(AND(A8="celkem ks:",B8&gt;0,C8="vzorek ks:"),B8,"")</f>
        <v/>
      </c>
      <c r="X8" s="32" t="str">
        <f t="shared" ref="X8:X11" si="4">IF(AND(A8="celkem ks:",B8&gt;0,C8="vzorek ks:",U8&gt;0),U8,"")</f>
        <v/>
      </c>
      <c r="Y8" s="41">
        <f t="shared" ref="Y8:Y11" si="5">IF(OR(C8="",C8&lt;=0,A8="Suma:",A8="celkem ks:"),"",C8)</f>
        <v>8640000</v>
      </c>
      <c r="Z8" s="35" t="str">
        <f t="shared" ref="Z8:Z11" si="6">IF(OR(U8="",U8&lt;=0,A8="Suma:",A8="celkem ks:"),"",U8)</f>
        <v/>
      </c>
    </row>
    <row r="9" spans="1:28" x14ac:dyDescent="0.2">
      <c r="A9" s="65" t="s">
        <v>271</v>
      </c>
      <c r="B9" s="64"/>
      <c r="C9" s="50">
        <v>10062898</v>
      </c>
      <c r="D9" s="107" t="s">
        <v>276</v>
      </c>
      <c r="E9" s="73" t="s">
        <v>41</v>
      </c>
      <c r="F9" s="74" t="s">
        <v>41</v>
      </c>
      <c r="G9" s="74"/>
      <c r="H9" s="95"/>
      <c r="I9" s="99" t="s">
        <v>25</v>
      </c>
      <c r="J9" s="99" t="s">
        <v>26</v>
      </c>
      <c r="K9" s="99" t="s">
        <v>27</v>
      </c>
      <c r="L9" s="99" t="s">
        <v>28</v>
      </c>
      <c r="M9" s="99" t="s">
        <v>29</v>
      </c>
      <c r="N9" s="100" t="s">
        <v>34</v>
      </c>
      <c r="O9" s="99" t="s">
        <v>30</v>
      </c>
      <c r="P9" s="100" t="s">
        <v>35</v>
      </c>
      <c r="Q9" s="99" t="s">
        <v>31</v>
      </c>
      <c r="R9" s="99" t="s">
        <v>32</v>
      </c>
      <c r="S9" s="100" t="s">
        <v>36</v>
      </c>
      <c r="T9" s="100" t="s">
        <v>37</v>
      </c>
      <c r="U9" s="50"/>
      <c r="W9" s="32" t="str">
        <f t="shared" si="3"/>
        <v/>
      </c>
      <c r="X9" s="32" t="str">
        <f t="shared" si="4"/>
        <v/>
      </c>
      <c r="Y9" s="41">
        <f t="shared" si="5"/>
        <v>10062898</v>
      </c>
      <c r="Z9" s="35" t="str">
        <f t="shared" si="6"/>
        <v/>
      </c>
    </row>
    <row r="10" spans="1:28" x14ac:dyDescent="0.2">
      <c r="A10" s="65" t="s">
        <v>272</v>
      </c>
      <c r="B10" s="64"/>
      <c r="C10" s="50">
        <v>3930537.94</v>
      </c>
      <c r="D10" s="131" t="s">
        <v>284</v>
      </c>
      <c r="E10" s="73" t="s">
        <v>41</v>
      </c>
      <c r="F10" s="74" t="s">
        <v>41</v>
      </c>
      <c r="G10" s="74"/>
      <c r="H10" s="95"/>
      <c r="I10" s="99" t="s">
        <v>25</v>
      </c>
      <c r="J10" s="99" t="s">
        <v>26</v>
      </c>
      <c r="K10" s="99" t="s">
        <v>27</v>
      </c>
      <c r="L10" s="99" t="s">
        <v>28</v>
      </c>
      <c r="M10" s="99" t="s">
        <v>29</v>
      </c>
      <c r="N10" s="100" t="s">
        <v>34</v>
      </c>
      <c r="O10" s="99" t="s">
        <v>30</v>
      </c>
      <c r="P10" s="100" t="s">
        <v>35</v>
      </c>
      <c r="Q10" s="99" t="s">
        <v>31</v>
      </c>
      <c r="R10" s="99" t="s">
        <v>32</v>
      </c>
      <c r="S10" s="100" t="s">
        <v>36</v>
      </c>
      <c r="T10" s="100" t="s">
        <v>37</v>
      </c>
      <c r="U10" s="50"/>
      <c r="W10" s="32" t="str">
        <f t="shared" si="3"/>
        <v/>
      </c>
      <c r="X10" s="32" t="str">
        <f t="shared" si="4"/>
        <v/>
      </c>
      <c r="Y10" s="41">
        <f t="shared" si="5"/>
        <v>3930537.94</v>
      </c>
      <c r="Z10" s="35" t="str">
        <f t="shared" si="6"/>
        <v/>
      </c>
    </row>
    <row r="11" spans="1:28" x14ac:dyDescent="0.2">
      <c r="A11" s="65" t="s">
        <v>273</v>
      </c>
      <c r="B11" s="64"/>
      <c r="C11" s="50">
        <v>10557518</v>
      </c>
      <c r="D11" s="131" t="s">
        <v>284</v>
      </c>
      <c r="E11" s="73" t="s">
        <v>41</v>
      </c>
      <c r="F11" s="74" t="s">
        <v>41</v>
      </c>
      <c r="G11" s="74"/>
      <c r="H11" s="95"/>
      <c r="I11" s="99" t="s">
        <v>25</v>
      </c>
      <c r="J11" s="99" t="s">
        <v>26</v>
      </c>
      <c r="K11" s="99" t="s">
        <v>27</v>
      </c>
      <c r="L11" s="99" t="s">
        <v>28</v>
      </c>
      <c r="M11" s="99" t="s">
        <v>29</v>
      </c>
      <c r="N11" s="100" t="s">
        <v>34</v>
      </c>
      <c r="O11" s="99" t="s">
        <v>30</v>
      </c>
      <c r="P11" s="100" t="s">
        <v>35</v>
      </c>
      <c r="Q11" s="99" t="s">
        <v>31</v>
      </c>
      <c r="R11" s="99" t="s">
        <v>32</v>
      </c>
      <c r="S11" s="100" t="s">
        <v>36</v>
      </c>
      <c r="T11" s="100" t="s">
        <v>37</v>
      </c>
      <c r="U11" s="50"/>
      <c r="W11" s="32" t="str">
        <f t="shared" si="3"/>
        <v/>
      </c>
      <c r="X11" s="32" t="str">
        <f t="shared" si="4"/>
        <v/>
      </c>
      <c r="Y11" s="41">
        <f t="shared" si="5"/>
        <v>10557518</v>
      </c>
      <c r="Z11" s="35" t="str">
        <f t="shared" si="6"/>
        <v/>
      </c>
    </row>
    <row r="12" spans="1:28" x14ac:dyDescent="0.2">
      <c r="A12" s="69" t="s">
        <v>274</v>
      </c>
      <c r="B12" s="70"/>
      <c r="C12" s="21">
        <v>347000</v>
      </c>
      <c r="D12" s="132" t="s">
        <v>288</v>
      </c>
      <c r="E12" s="75" t="s">
        <v>41</v>
      </c>
      <c r="F12" s="76" t="s">
        <v>41</v>
      </c>
      <c r="G12" s="76"/>
      <c r="H12" s="96"/>
      <c r="I12" s="101" t="s">
        <v>25</v>
      </c>
      <c r="J12" s="101" t="s">
        <v>26</v>
      </c>
      <c r="K12" s="101" t="s">
        <v>27</v>
      </c>
      <c r="L12" s="101" t="s">
        <v>28</v>
      </c>
      <c r="M12" s="101" t="s">
        <v>29</v>
      </c>
      <c r="N12" s="102" t="s">
        <v>34</v>
      </c>
      <c r="O12" s="101" t="s">
        <v>30</v>
      </c>
      <c r="P12" s="102" t="s">
        <v>35</v>
      </c>
      <c r="Q12" s="101" t="s">
        <v>31</v>
      </c>
      <c r="R12" s="101" t="s">
        <v>32</v>
      </c>
      <c r="S12" s="102" t="s">
        <v>36</v>
      </c>
      <c r="T12" s="102" t="s">
        <v>37</v>
      </c>
      <c r="U12" s="21"/>
      <c r="V12" s="22"/>
      <c r="W12" s="32" t="str">
        <f t="shared" ref="W12:W13" si="7">IF(AND(A12="celkem ks:",B12&gt;0,C12="vzorek ks:"),B12,"")</f>
        <v/>
      </c>
      <c r="X12" s="32" t="str">
        <f t="shared" si="2"/>
        <v/>
      </c>
      <c r="Y12" s="41">
        <f t="shared" si="0"/>
        <v>347000</v>
      </c>
      <c r="Z12" s="35" t="str">
        <f t="shared" si="1"/>
        <v/>
      </c>
    </row>
    <row r="13" spans="1:28" x14ac:dyDescent="0.2">
      <c r="A13" s="4" t="s">
        <v>5</v>
      </c>
      <c r="C13" s="17">
        <f>SUM(C7:C12)</f>
        <v>46313248.939999998</v>
      </c>
      <c r="U13" s="17">
        <f>SUM(U7:U12)</f>
        <v>0</v>
      </c>
      <c r="W13" s="33" t="str">
        <f t="shared" si="7"/>
        <v/>
      </c>
      <c r="X13" s="33" t="str">
        <f t="shared" si="2"/>
        <v/>
      </c>
      <c r="Y13" s="35" t="str">
        <f t="shared" si="0"/>
        <v/>
      </c>
      <c r="Z13" s="35" t="str">
        <f t="shared" si="1"/>
        <v/>
      </c>
    </row>
  </sheetData>
  <sheetProtection formatColumns="0" formatRows="0" insertColumns="0" insertRows="0" deleteColumns="0" deleteRows="0"/>
  <mergeCells count="13">
    <mergeCell ref="D3:E3"/>
    <mergeCell ref="W3:Y3"/>
    <mergeCell ref="A4:A5"/>
    <mergeCell ref="B4:B5"/>
    <mergeCell ref="C4:C5"/>
    <mergeCell ref="D4:D5"/>
    <mergeCell ref="E4:E5"/>
    <mergeCell ref="F4:F5"/>
    <mergeCell ref="G4:G5"/>
    <mergeCell ref="H4:H5"/>
    <mergeCell ref="I4:T5"/>
    <mergeCell ref="U4:U5"/>
    <mergeCell ref="V4:V5"/>
  </mergeCells>
  <dataValidations count="1">
    <dataValidation type="list" allowBlank="1" showInputMessage="1" showErrorMessage="1" sqref="H7:H12" xr:uid="{74A0C38A-1A11-4E22-BDC9-4FA90C22C8EC}">
      <formula1>$AB$1:$AB$5</formula1>
    </dataValidation>
  </dataValidations>
  <pageMargins left="0.59055118110236227" right="0.19685039370078741" top="0.39370078740157483" bottom="0.39370078740157483" header="0.51181102362204722" footer="0.19685039370078741"/>
  <pageSetup paperSize="9" scale="90" orientation="landscape" r:id="rId1"/>
  <headerFooter alignWithMargins="0">
    <oddHeader>&amp;R67x</oddHeader>
    <oddFooter>&amp;C&amp;P&amp;R© FIZA, a.s., 2023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POK</vt:lpstr>
      <vt:lpstr>BAN</vt:lpstr>
      <vt:lpstr>DPH</vt:lpstr>
      <vt:lpstr>sklady (A)</vt:lpstr>
      <vt:lpstr>50x</vt:lpstr>
      <vt:lpstr>51x</vt:lpstr>
      <vt:lpstr>54x </vt:lpstr>
      <vt:lpstr>60x</vt:lpstr>
      <vt:lpstr>64x</vt:lpstr>
      <vt:lpstr>67x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FIZA, a.s.</dc:creator>
  <cp:lastModifiedBy>Uživatel systému Windows</cp:lastModifiedBy>
  <cp:lastPrinted>2023-02-23T06:37:40Z</cp:lastPrinted>
  <dcterms:created xsi:type="dcterms:W3CDTF">2002-12-04T11:32:57Z</dcterms:created>
  <dcterms:modified xsi:type="dcterms:W3CDTF">2023-02-23T10:13:28Z</dcterms:modified>
</cp:coreProperties>
</file>