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2\Podklady OUC\Inv.úč.19x OPP-2022-\"/>
    </mc:Choice>
  </mc:AlternateContent>
  <xr:revisionPtr revIDLastSave="0" documentId="13_ncr:1_{1374D93A-E289-4769-850B-B8734C2BADDD}" xr6:coauthVersionLast="36" xr6:coauthVersionMax="36" xr10:uidLastSave="{00000000-0000-0000-0000-000000000000}"/>
  <bookViews>
    <workbookView xWindow="0" yWindow="90" windowWidth="15300" windowHeight="6090" xr2:uid="{00000000-000D-0000-FFFF-FFFF00000000}"/>
  </bookViews>
  <sheets>
    <sheet name="2022" sheetId="14" r:id="rId1"/>
    <sheet name="2021" sheetId="12" r:id="rId2"/>
    <sheet name="2020" sheetId="13" r:id="rId3"/>
    <sheet name="2019" sheetId="11" r:id="rId4"/>
    <sheet name="2018" sheetId="9" r:id="rId5"/>
    <sheet name="2017" sheetId="10" r:id="rId6"/>
    <sheet name="2017 úč 194, 556" sheetId="5" r:id="rId7"/>
    <sheet name="2017 úč 192, 556" sheetId="6" r:id="rId8"/>
    <sheet name="2016" sheetId="8" r:id="rId9"/>
    <sheet name="2015" sheetId="7" r:id="rId10"/>
  </sheets>
  <calcPr calcId="191029"/>
</workbook>
</file>

<file path=xl/calcChain.xml><?xml version="1.0" encoding="utf-8"?>
<calcChain xmlns="http://schemas.openxmlformats.org/spreadsheetml/2006/main">
  <c r="G23" i="14" l="1"/>
  <c r="G15" i="14"/>
  <c r="F15" i="14"/>
  <c r="E36" i="14" l="1"/>
  <c r="D35" i="14"/>
  <c r="C35" i="14"/>
  <c r="B35" i="14"/>
  <c r="E34" i="14"/>
  <c r="E35" i="14" s="1"/>
  <c r="E33" i="14"/>
  <c r="B28" i="14"/>
  <c r="G28" i="14"/>
  <c r="F28" i="14"/>
  <c r="C24" i="14"/>
  <c r="F23" i="14"/>
  <c r="B13" i="14"/>
  <c r="C9" i="14"/>
  <c r="B37" i="14" l="1"/>
  <c r="B37" i="13"/>
  <c r="E36" i="13"/>
  <c r="D35" i="13"/>
  <c r="C35" i="13"/>
  <c r="B35" i="13"/>
  <c r="E34" i="13"/>
  <c r="E33" i="13"/>
  <c r="E35" i="13" s="1"/>
  <c r="G29" i="13"/>
  <c r="F29" i="13"/>
  <c r="B28" i="13"/>
  <c r="G24" i="13"/>
  <c r="F24" i="13"/>
  <c r="C24" i="13"/>
  <c r="G17" i="13"/>
  <c r="F17" i="13"/>
  <c r="B13" i="13"/>
  <c r="C9" i="13"/>
  <c r="G15" i="12" l="1"/>
  <c r="F22" i="12"/>
  <c r="F15" i="12"/>
  <c r="G27" i="12" l="1"/>
  <c r="F27" i="12"/>
  <c r="G22" i="12"/>
  <c r="B28" i="12"/>
  <c r="C24" i="12"/>
  <c r="E36" i="12"/>
  <c r="D35" i="12"/>
  <c r="C35" i="12"/>
  <c r="B35" i="12"/>
  <c r="E34" i="12"/>
  <c r="E33" i="12"/>
  <c r="B13" i="12"/>
  <c r="C9" i="12"/>
  <c r="B37" i="12" l="1"/>
  <c r="E35" i="12"/>
  <c r="B13" i="11"/>
  <c r="C9" i="11"/>
  <c r="G10" i="11"/>
  <c r="F10" i="11"/>
  <c r="E21" i="11"/>
  <c r="D20" i="11"/>
  <c r="C20" i="11"/>
  <c r="B20" i="11"/>
  <c r="E19" i="11"/>
  <c r="E18" i="11"/>
  <c r="E21" i="10"/>
  <c r="D20" i="10"/>
  <c r="C20" i="10"/>
  <c r="B20" i="10"/>
  <c r="E19" i="10"/>
  <c r="E20" i="10" s="1"/>
  <c r="E18" i="10"/>
  <c r="F13" i="10"/>
  <c r="B13" i="10"/>
  <c r="G9" i="10"/>
  <c r="C9" i="10"/>
  <c r="O12" i="9"/>
  <c r="N12" i="9"/>
  <c r="K10" i="9"/>
  <c r="J10" i="9"/>
  <c r="C20" i="9"/>
  <c r="E18" i="9"/>
  <c r="E21" i="9"/>
  <c r="D20" i="9"/>
  <c r="E19" i="9"/>
  <c r="F13" i="9"/>
  <c r="B13" i="9"/>
  <c r="G9" i="9"/>
  <c r="C9" i="9"/>
  <c r="E21" i="8"/>
  <c r="D20" i="8"/>
  <c r="C20" i="8"/>
  <c r="B22" i="8" s="1"/>
  <c r="B20" i="8"/>
  <c r="E19" i="8"/>
  <c r="E18" i="8"/>
  <c r="F13" i="8"/>
  <c r="B13" i="8"/>
  <c r="G9" i="8"/>
  <c r="C9" i="8"/>
  <c r="F11" i="7"/>
  <c r="F13" i="7" s="1"/>
  <c r="B11" i="7"/>
  <c r="B13" i="7" s="1"/>
  <c r="G7" i="7"/>
  <c r="G9" i="7" s="1"/>
  <c r="C7" i="7"/>
  <c r="C9" i="7" s="1"/>
  <c r="C25" i="6"/>
  <c r="B25" i="6"/>
  <c r="B16" i="6"/>
  <c r="B26" i="6" s="1"/>
  <c r="C23" i="6"/>
  <c r="B23" i="6"/>
  <c r="C16" i="6"/>
  <c r="C26" i="6" s="1"/>
  <c r="C9" i="6"/>
  <c r="C27" i="6" s="1"/>
  <c r="B9" i="6"/>
  <c r="B27" i="6" s="1"/>
  <c r="C30" i="5"/>
  <c r="B30" i="5"/>
  <c r="C10" i="5"/>
  <c r="C32" i="5" s="1"/>
  <c r="B10" i="5"/>
  <c r="B32" i="5" s="1"/>
  <c r="C28" i="5"/>
  <c r="B28" i="5"/>
  <c r="B21" i="5"/>
  <c r="C21" i="5"/>
  <c r="C17" i="5"/>
  <c r="B17" i="5"/>
  <c r="E20" i="8" l="1"/>
  <c r="B22" i="10"/>
  <c r="B22" i="11"/>
  <c r="E20" i="11"/>
  <c r="B20" i="9"/>
  <c r="B22" i="9"/>
  <c r="E20" i="9"/>
  <c r="C31" i="5"/>
  <c r="B31" i="5"/>
</calcChain>
</file>

<file path=xl/sharedStrings.xml><?xml version="1.0" encoding="utf-8"?>
<sst xmlns="http://schemas.openxmlformats.org/spreadsheetml/2006/main" count="446" uniqueCount="103">
  <si>
    <t>MD</t>
  </si>
  <si>
    <t>DAL</t>
  </si>
  <si>
    <t>storno r.2016</t>
  </si>
  <si>
    <t>Účet 55600001</t>
  </si>
  <si>
    <t>Účet 55699000</t>
  </si>
  <si>
    <t>Vypracovala: Eva Buzková - vedoucí OUC</t>
  </si>
  <si>
    <t>ID-2017-30-</t>
  </si>
  <si>
    <t>OPP-2017-02</t>
  </si>
  <si>
    <t>31.12.2017</t>
  </si>
  <si>
    <t>storno minulých let Žurek</t>
  </si>
  <si>
    <t>tvorba r.2017</t>
  </si>
  <si>
    <t>28.12.2017</t>
  </si>
  <si>
    <t>30.6.2017</t>
  </si>
  <si>
    <t>tvroba r.2017</t>
  </si>
  <si>
    <t>oprava tvorby z 31.12.2017</t>
  </si>
  <si>
    <t>storno r.2017</t>
  </si>
  <si>
    <t>26.6.2017</t>
  </si>
  <si>
    <t>obraty účtu 194</t>
  </si>
  <si>
    <t>OPP-2017-01</t>
  </si>
  <si>
    <t>Účet 194</t>
  </si>
  <si>
    <t>Porovnání účtu 194 a 556</t>
  </si>
  <si>
    <t>Porovnání účtu 192 a 556</t>
  </si>
  <si>
    <t>V Olomouci dne 8.3.2018</t>
  </si>
  <si>
    <t>rok 2017</t>
  </si>
  <si>
    <t>obraty účtu 192</t>
  </si>
  <si>
    <t>OPP-2017-04</t>
  </si>
  <si>
    <t>OPP-2017-05</t>
  </si>
  <si>
    <t>storno r.2017 - odpis 12.2017</t>
  </si>
  <si>
    <t>OPP-2017-06</t>
  </si>
  <si>
    <t>Účet 192</t>
  </si>
  <si>
    <t>OPP-2017-03</t>
  </si>
  <si>
    <t>Testování tvorby a rozpouštění opravných položek</t>
  </si>
  <si>
    <t>V Olomouci 4.4.2016, Kristýna Hrušková, Jiří Ficbauer</t>
  </si>
  <si>
    <t>účetní</t>
  </si>
  <si>
    <t>daňové</t>
  </si>
  <si>
    <t>typ operace</t>
  </si>
  <si>
    <t>strana MD</t>
  </si>
  <si>
    <t>strana D</t>
  </si>
  <si>
    <t>rozpouštění OP:</t>
  </si>
  <si>
    <t>účet 556.99</t>
  </si>
  <si>
    <t>účet 556.00</t>
  </si>
  <si>
    <t>hlavní kniha</t>
  </si>
  <si>
    <t>rozdíl</t>
  </si>
  <si>
    <t>tvorba účetních OP</t>
  </si>
  <si>
    <t>rozdíly doloženy v podkladech dodaných (POZADAVKY - bod 77 - "Účet 5660000-doložení rozdílu.xls"), jednalo se o ruční zaúčtování</t>
  </si>
  <si>
    <t>testováno na základě filtrace jednotlivých řad opravných položek, a sice řady 01 až 06</t>
  </si>
  <si>
    <t>FIZA - test 20.4.2017</t>
  </si>
  <si>
    <t>V Olomouci 20.4.2017, Kristýna Hrušková, Jiří Ficbauer</t>
  </si>
  <si>
    <t>účet 556.99000 - řada 01 a 04</t>
  </si>
  <si>
    <t>účet 556.00001 - řada 02, 03 a 06</t>
  </si>
  <si>
    <t>testováno na základě filtrace jednotlivých řad opravných položek, a sice řady 01 až 06 (viz podklady dodane v el. podobě bod pož. Č. 41, 42, 43, 51)</t>
  </si>
  <si>
    <t>účet</t>
  </si>
  <si>
    <t>PS</t>
  </si>
  <si>
    <t>obrat MD</t>
  </si>
  <si>
    <t>obrat D</t>
  </si>
  <si>
    <t>KS</t>
  </si>
  <si>
    <t>∑ 19x</t>
  </si>
  <si>
    <t>rozdíl je pod hranicí významnosti</t>
  </si>
  <si>
    <t>rozdíl viz: excel v podkladech dodanych č. 41,42,43,51 "5,6ID-2016-30, 31.xlsx" - jedná se o opravu OPP z roku 2011 účtovanou 406/192</t>
  </si>
  <si>
    <t>účet 556.00001 - řada 02, 03 a 06, 30</t>
  </si>
  <si>
    <t>OUC - test 4.3.2019</t>
  </si>
  <si>
    <t>V Olomouci dne 4.3.2019</t>
  </si>
  <si>
    <t>řada 05</t>
  </si>
  <si>
    <t>účet 55699000</t>
  </si>
  <si>
    <t>řada 03</t>
  </si>
  <si>
    <t>ID-2018-31</t>
  </si>
  <si>
    <t>řada 02</t>
  </si>
  <si>
    <t>účet 55600001</t>
  </si>
  <si>
    <t>řada 06</t>
  </si>
  <si>
    <t>Sumarizace dle dokladových řad:</t>
  </si>
  <si>
    <t>strana DAL</t>
  </si>
  <si>
    <t>OUC - test 8.3.2018</t>
  </si>
  <si>
    <t>účet 556.99.000 - řada 01 a 04</t>
  </si>
  <si>
    <t>účet 556.00.001 - řada 02, 03 a 05</t>
  </si>
  <si>
    <t>OUC - test 6.3.2020</t>
  </si>
  <si>
    <t>V Olomouci dne 6.3.2020</t>
  </si>
  <si>
    <t>testováno na základě filtrace jednotlivých řad opravných položek, a sice řady 02 až 05.</t>
  </si>
  <si>
    <t>řada 11</t>
  </si>
  <si>
    <t>řada 12</t>
  </si>
  <si>
    <t>řada 13</t>
  </si>
  <si>
    <t>řada 21</t>
  </si>
  <si>
    <t>řada 22</t>
  </si>
  <si>
    <t>řada 23</t>
  </si>
  <si>
    <t>daňově neúčinné</t>
  </si>
  <si>
    <t>řada 14</t>
  </si>
  <si>
    <t>řada 24</t>
  </si>
  <si>
    <t>účet 556.99.000 - řada 14, 24</t>
  </si>
  <si>
    <t>OUC - test 22.3.2022</t>
  </si>
  <si>
    <t>účet 556.00.001 - řada 11, 12, 13, 21, 22, 23</t>
  </si>
  <si>
    <t>řada ID-2021-31-</t>
  </si>
  <si>
    <t>V Olomouci dne 22.3.2022</t>
  </si>
  <si>
    <t>OUC - test 14.3.2021</t>
  </si>
  <si>
    <t>účet 556.00.001 - řada 01, 02, 03 a 05, 11, 12, 13, 21, 22, 23</t>
  </si>
  <si>
    <t>řada 01</t>
  </si>
  <si>
    <t>STORNO</t>
  </si>
  <si>
    <t xml:space="preserve">vytvořených </t>
  </si>
  <si>
    <t>OPP</t>
  </si>
  <si>
    <t>roku 2019</t>
  </si>
  <si>
    <t>účet 556.00.001 - řada 02, 03 a 05, 11, 12, 13, 21, 22, 23</t>
  </si>
  <si>
    <t>V Olomouci dne 14.3.2021</t>
  </si>
  <si>
    <t>OUC - test 20.3.2023</t>
  </si>
  <si>
    <t>řada ID-2022-31-</t>
  </si>
  <si>
    <t>V Olomouci dne 20.3.2023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</si>
</sst>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7" xfId="0" applyNumberFormat="1" applyFont="1" applyBorder="1"/>
    <xf numFmtId="4" fontId="0" fillId="0" borderId="7" xfId="0" applyNumberFormat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Border="1"/>
    <xf numFmtId="0" fontId="1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/>
    <xf numFmtId="14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4" fontId="1" fillId="0" borderId="0" xfId="0" applyNumberFormat="1" applyFont="1" applyBorder="1"/>
    <xf numFmtId="49" fontId="0" fillId="0" borderId="0" xfId="0" applyNumberForma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7" xfId="0" applyFont="1" applyBorder="1"/>
    <xf numFmtId="4" fontId="3" fillId="0" borderId="7" xfId="0" applyNumberFormat="1" applyFont="1" applyBorder="1"/>
    <xf numFmtId="49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7" xfId="0" applyBorder="1"/>
    <xf numFmtId="4" fontId="2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4" fontId="0" fillId="0" borderId="0" xfId="0" applyNumberFormat="1" applyFont="1" applyBorder="1"/>
    <xf numFmtId="4" fontId="8" fillId="0" borderId="7" xfId="0" applyNumberFormat="1" applyFont="1" applyBorder="1" applyAlignment="1">
      <alignment horizontal="right"/>
    </xf>
    <xf numFmtId="4" fontId="4" fillId="0" borderId="0" xfId="0" applyNumberFormat="1" applyFont="1" applyBorder="1"/>
    <xf numFmtId="4" fontId="8" fillId="0" borderId="0" xfId="0" applyNumberFormat="1" applyFont="1" applyBorder="1"/>
    <xf numFmtId="4" fontId="4" fillId="0" borderId="7" xfId="0" applyNumberFormat="1" applyFont="1" applyBorder="1"/>
    <xf numFmtId="4" fontId="8" fillId="0" borderId="7" xfId="0" applyNumberFormat="1" applyFont="1" applyBorder="1"/>
    <xf numFmtId="4" fontId="0" fillId="0" borderId="7" xfId="0" applyNumberFormat="1" applyBorder="1" applyAlignment="1">
      <alignment horizontal="right"/>
    </xf>
    <xf numFmtId="14" fontId="0" fillId="0" borderId="7" xfId="0" applyNumberFormat="1" applyBorder="1"/>
    <xf numFmtId="4" fontId="8" fillId="0" borderId="0" xfId="0" applyNumberFormat="1" applyFont="1"/>
    <xf numFmtId="4" fontId="4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center"/>
    </xf>
    <xf numFmtId="49" fontId="1" fillId="0" borderId="7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/>
    <xf numFmtId="4" fontId="8" fillId="0" borderId="2" xfId="0" applyNumberFormat="1" applyFont="1" applyBorder="1"/>
    <xf numFmtId="4" fontId="4" fillId="0" borderId="3" xfId="0" applyNumberFormat="1" applyFont="1" applyBorder="1"/>
    <xf numFmtId="0" fontId="1" fillId="0" borderId="4" xfId="0" applyFont="1" applyBorder="1"/>
    <xf numFmtId="4" fontId="8" fillId="0" borderId="5" xfId="0" applyNumberFormat="1" applyFont="1" applyBorder="1"/>
    <xf numFmtId="4" fontId="4" fillId="0" borderId="6" xfId="0" applyNumberFormat="1" applyFont="1" applyBorder="1"/>
    <xf numFmtId="0" fontId="1" fillId="0" borderId="8" xfId="0" applyFont="1" applyBorder="1"/>
    <xf numFmtId="4" fontId="4" fillId="0" borderId="9" xfId="0" applyNumberFormat="1" applyFont="1" applyBorder="1"/>
    <xf numFmtId="4" fontId="8" fillId="0" borderId="10" xfId="0" applyNumberFormat="1" applyFont="1" applyBorder="1"/>
    <xf numFmtId="4" fontId="2" fillId="0" borderId="0" xfId="0" applyNumberFormat="1" applyFont="1" applyBorder="1" applyAlignment="1">
      <alignment horizontal="right"/>
    </xf>
    <xf numFmtId="4" fontId="4" fillId="0" borderId="5" xfId="0" applyNumberFormat="1" applyFont="1" applyBorder="1"/>
    <xf numFmtId="49" fontId="0" fillId="0" borderId="0" xfId="0" applyNumberFormat="1" applyAlignment="1">
      <alignment horizontal="center"/>
    </xf>
    <xf numFmtId="0" fontId="11" fillId="0" borderId="0" xfId="0" applyFont="1"/>
    <xf numFmtId="0" fontId="1" fillId="0" borderId="14" xfId="0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1" fillId="0" borderId="17" xfId="0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0" fontId="0" fillId="3" borderId="11" xfId="0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0" fontId="0" fillId="3" borderId="14" xfId="0" applyFill="1" applyBorder="1"/>
    <xf numFmtId="4" fontId="0" fillId="3" borderId="15" xfId="0" applyNumberFormat="1" applyFill="1" applyBorder="1"/>
    <xf numFmtId="4" fontId="0" fillId="3" borderId="16" xfId="0" applyNumberFormat="1" applyFill="1" applyBorder="1"/>
    <xf numFmtId="0" fontId="0" fillId="0" borderId="17" xfId="0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11" xfId="0" applyBorder="1"/>
    <xf numFmtId="4" fontId="0" fillId="0" borderId="12" xfId="0" applyNumberFormat="1" applyBorder="1"/>
    <xf numFmtId="4" fontId="0" fillId="0" borderId="13" xfId="0" applyNumberFormat="1" applyBorder="1"/>
    <xf numFmtId="0" fontId="10" fillId="0" borderId="1" xfId="0" applyFont="1" applyFill="1" applyBorder="1"/>
    <xf numFmtId="4" fontId="10" fillId="0" borderId="2" xfId="0" applyNumberFormat="1" applyFont="1" applyFill="1" applyBorder="1"/>
    <xf numFmtId="4" fontId="10" fillId="0" borderId="3" xfId="0" applyNumberFormat="1" applyFont="1" applyFill="1" applyBorder="1"/>
    <xf numFmtId="0" fontId="0" fillId="0" borderId="0" xfId="0" applyFill="1"/>
    <xf numFmtId="0" fontId="2" fillId="3" borderId="4" xfId="0" applyFont="1" applyFill="1" applyBorder="1"/>
    <xf numFmtId="4" fontId="10" fillId="3" borderId="5" xfId="0" applyNumberFormat="1" applyFont="1" applyFill="1" applyBorder="1"/>
    <xf numFmtId="4" fontId="10" fillId="3" borderId="6" xfId="0" applyNumberFormat="1" applyFont="1" applyFill="1" applyBorder="1"/>
    <xf numFmtId="4" fontId="0" fillId="0" borderId="18" xfId="0" applyNumberFormat="1" applyFill="1" applyBorder="1"/>
    <xf numFmtId="0" fontId="10" fillId="0" borderId="0" xfId="0" applyFont="1" applyFill="1"/>
    <xf numFmtId="0" fontId="12" fillId="0" borderId="0" xfId="0" applyFont="1"/>
    <xf numFmtId="4" fontId="13" fillId="0" borderId="19" xfId="0" applyNumberFormat="1" applyFont="1" applyBorder="1"/>
    <xf numFmtId="4" fontId="13" fillId="0" borderId="18" xfId="0" applyNumberFormat="1" applyFont="1" applyBorder="1"/>
    <xf numFmtId="4" fontId="13" fillId="0" borderId="18" xfId="0" applyNumberFormat="1" applyFont="1" applyFill="1" applyBorder="1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0" fillId="0" borderId="7" xfId="0" applyFill="1" applyBorder="1"/>
    <xf numFmtId="4" fontId="1" fillId="0" borderId="7" xfId="0" applyNumberFormat="1" applyFont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1" fillId="0" borderId="0" xfId="0" applyFont="1" applyFill="1"/>
    <xf numFmtId="4" fontId="1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4" fontId="0" fillId="0" borderId="0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4" fontId="0" fillId="0" borderId="0" xfId="0" applyNumberFormat="1" applyBorder="1"/>
    <xf numFmtId="49" fontId="0" fillId="0" borderId="0" xfId="0" applyNumberFormat="1" applyBorder="1" applyAlignment="1">
      <alignment horizontal="left"/>
    </xf>
    <xf numFmtId="4" fontId="16" fillId="0" borderId="0" xfId="0" applyNumberFormat="1" applyFont="1" applyBorder="1"/>
    <xf numFmtId="0" fontId="1" fillId="0" borderId="0" xfId="0" applyFont="1" applyFill="1" applyBorder="1"/>
    <xf numFmtId="0" fontId="0" fillId="0" borderId="0" xfId="0" applyAlignment="1"/>
    <xf numFmtId="4" fontId="0" fillId="0" borderId="0" xfId="0" applyNumberFormat="1" applyAlignment="1"/>
    <xf numFmtId="0" fontId="15" fillId="0" borderId="0" xfId="0" applyFont="1" applyAlignment="1"/>
    <xf numFmtId="4" fontId="0" fillId="0" borderId="13" xfId="0" applyNumberFormat="1" applyFill="1" applyBorder="1"/>
    <xf numFmtId="4" fontId="0" fillId="0" borderId="0" xfId="0" applyNumberFormat="1" applyFill="1"/>
    <xf numFmtId="4" fontId="3" fillId="0" borderId="0" xfId="0" applyNumberFormat="1" applyFont="1"/>
    <xf numFmtId="0" fontId="17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/>
    <xf numFmtId="4" fontId="2" fillId="0" borderId="0" xfId="0" applyNumberFormat="1" applyFont="1" applyFill="1"/>
    <xf numFmtId="0" fontId="10" fillId="0" borderId="0" xfId="0" applyFont="1" applyFill="1" applyBorder="1"/>
    <xf numFmtId="4" fontId="10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4" fontId="13" fillId="0" borderId="0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0" fillId="3" borderId="8" xfId="0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0" fontId="0" fillId="0" borderId="4" xfId="0" applyBorder="1"/>
    <xf numFmtId="4" fontId="0" fillId="0" borderId="5" xfId="0" applyNumberFormat="1" applyFill="1" applyBorder="1"/>
    <xf numFmtId="4" fontId="0" fillId="0" borderId="6" xfId="0" applyNumberFormat="1" applyBorder="1"/>
    <xf numFmtId="0" fontId="2" fillId="3" borderId="8" xfId="0" applyFont="1" applyFill="1" applyBorder="1"/>
    <xf numFmtId="4" fontId="10" fillId="3" borderId="9" xfId="0" applyNumberFormat="1" applyFont="1" applyFill="1" applyBorder="1"/>
    <xf numFmtId="4" fontId="10" fillId="3" borderId="10" xfId="0" applyNumberFormat="1" applyFont="1" applyFill="1" applyBorder="1"/>
    <xf numFmtId="0" fontId="1" fillId="0" borderId="20" xfId="0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0" borderId="22" xfId="0" applyNumberFormat="1" applyFont="1" applyBorder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1" xfId="0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" fontId="0" fillId="0" borderId="13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5" xfId="0" applyNumberForma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0" fillId="0" borderId="0" xfId="0" applyNumberFormat="1" applyBorder="1" applyAlignment="1">
      <alignment wrapText="1"/>
    </xf>
    <xf numFmtId="4" fontId="10" fillId="0" borderId="0" xfId="0" applyNumberFormat="1" applyFont="1" applyAlignment="1"/>
    <xf numFmtId="0" fontId="10" fillId="0" borderId="0" xfId="0" applyFont="1" applyAlignme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7" xfId="0" applyNumberFormat="1" applyFont="1" applyFill="1" applyBorder="1"/>
    <xf numFmtId="4" fontId="1" fillId="0" borderId="0" xfId="0" applyNumberFormat="1" applyFont="1" applyFill="1" applyAlignment="1">
      <alignment horizontal="center"/>
    </xf>
    <xf numFmtId="0" fontId="2" fillId="0" borderId="0" xfId="0" applyFont="1" applyFill="1"/>
    <xf numFmtId="4" fontId="16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0" fillId="0" borderId="0" xfId="0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" fontId="10" fillId="0" borderId="0" xfId="0" applyNumberFormat="1" applyFont="1" applyFill="1"/>
    <xf numFmtId="4" fontId="2" fillId="0" borderId="5" xfId="0" applyNumberFormat="1" applyFont="1" applyFill="1" applyBorder="1" applyAlignment="1">
      <alignment wrapText="1"/>
    </xf>
    <xf numFmtId="4" fontId="0" fillId="0" borderId="0" xfId="0" applyNumberForma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2" fillId="0" borderId="0" xfId="0" applyFont="1"/>
    <xf numFmtId="4" fontId="16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BB34-30B8-4C58-8ABB-FFF9B01F7824}">
  <sheetPr>
    <tabColor rgb="FFFF0000"/>
  </sheetPr>
  <dimension ref="A1:O71"/>
  <sheetViews>
    <sheetView tabSelected="1" topLeftCell="A16" workbookViewId="0">
      <selection activeCell="A41" sqref="A41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style="1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100</v>
      </c>
    </row>
    <row r="3" spans="1:15" ht="15.75" thickBot="1" x14ac:dyDescent="0.3"/>
    <row r="4" spans="1:15" ht="15.75" thickBot="1" x14ac:dyDescent="0.3">
      <c r="A4" s="165" t="s">
        <v>34</v>
      </c>
      <c r="B4" s="166"/>
      <c r="C4" s="167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44">
        <v>7885988.4000000004</v>
      </c>
      <c r="E7" s="154" t="s">
        <v>67</v>
      </c>
      <c r="F7" s="155" t="s">
        <v>36</v>
      </c>
      <c r="G7" s="155" t="s">
        <v>70</v>
      </c>
      <c r="I7" s="146"/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7885988.4000000004</v>
      </c>
      <c r="E8" t="s">
        <v>101</v>
      </c>
      <c r="G8" s="120">
        <v>2970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3348718.56</v>
      </c>
      <c r="G9" s="150">
        <v>3516439.82</v>
      </c>
      <c r="I9" s="114"/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3971492.37</v>
      </c>
      <c r="G10" s="12">
        <v>3407755.8</v>
      </c>
      <c r="I10" s="114"/>
    </row>
    <row r="11" spans="1:15" s="140" customFormat="1" ht="30" x14ac:dyDescent="0.25">
      <c r="A11" s="142" t="s">
        <v>88</v>
      </c>
      <c r="B11" s="172">
        <v>8148206.8499999996</v>
      </c>
      <c r="C11" s="148"/>
      <c r="E11" s="9" t="s">
        <v>79</v>
      </c>
      <c r="F11" s="157">
        <v>458999.54</v>
      </c>
      <c r="G11" s="12">
        <v>532403.84</v>
      </c>
      <c r="I11" s="151"/>
      <c r="J11" s="151"/>
      <c r="K11" s="151"/>
      <c r="N11" s="141"/>
      <c r="O11" s="141"/>
    </row>
    <row r="12" spans="1:15" x14ac:dyDescent="0.25">
      <c r="A12" s="72" t="s">
        <v>41</v>
      </c>
      <c r="B12" s="90">
        <v>8148206.8499999996</v>
      </c>
      <c r="C12" s="74"/>
      <c r="E12" s="9" t="s">
        <v>80</v>
      </c>
      <c r="F12" s="157">
        <v>285300</v>
      </c>
      <c r="G12" s="12">
        <v>332640</v>
      </c>
      <c r="I12" s="103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1200</v>
      </c>
      <c r="G13" s="12">
        <v>2400</v>
      </c>
      <c r="I13" s="171"/>
      <c r="J13" s="114"/>
      <c r="K13" s="114"/>
      <c r="N13" s="114"/>
      <c r="O13" s="114"/>
    </row>
    <row r="14" spans="1:15" x14ac:dyDescent="0.25">
      <c r="E14" s="28" t="s">
        <v>82</v>
      </c>
      <c r="F14" s="158">
        <v>82496.38</v>
      </c>
      <c r="G14" s="29">
        <v>91378.94</v>
      </c>
    </row>
    <row r="15" spans="1:15" x14ac:dyDescent="0.25">
      <c r="F15" s="120">
        <f>SUM(F9:F14)</f>
        <v>8148206.8499999996</v>
      </c>
      <c r="G15" s="13">
        <f>SUM(G8:G14)</f>
        <v>7885988.3999999994</v>
      </c>
    </row>
    <row r="16" spans="1:15" x14ac:dyDescent="0.25">
      <c r="G16" s="175"/>
    </row>
    <row r="17" spans="1:7" x14ac:dyDescent="0.25">
      <c r="F17" s="81"/>
      <c r="G17" s="175"/>
    </row>
    <row r="18" spans="1:7" ht="15.75" thickBot="1" x14ac:dyDescent="0.3">
      <c r="F18" s="81"/>
      <c r="G18" s="175"/>
    </row>
    <row r="19" spans="1:7" ht="15.75" thickBot="1" x14ac:dyDescent="0.3">
      <c r="A19" s="165" t="s">
        <v>83</v>
      </c>
      <c r="B19" s="166"/>
      <c r="C19" s="167"/>
      <c r="E19" s="118" t="s">
        <v>63</v>
      </c>
      <c r="F19" s="159" t="s">
        <v>36</v>
      </c>
      <c r="G19" s="176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t="s">
        <v>101</v>
      </c>
      <c r="G20" s="13">
        <v>11500</v>
      </c>
    </row>
    <row r="21" spans="1:7" ht="15.75" thickBot="1" x14ac:dyDescent="0.3">
      <c r="A21" s="128" t="s">
        <v>38</v>
      </c>
      <c r="B21" s="129"/>
      <c r="C21" s="130"/>
      <c r="E21" s="9" t="s">
        <v>84</v>
      </c>
      <c r="F21" s="157">
        <v>2273374.19</v>
      </c>
      <c r="G21" s="12">
        <v>1652120.79</v>
      </c>
    </row>
    <row r="22" spans="1:7" x14ac:dyDescent="0.25">
      <c r="A22" s="142" t="s">
        <v>86</v>
      </c>
      <c r="B22" s="143"/>
      <c r="C22" s="144">
        <v>1697220.79</v>
      </c>
      <c r="E22" s="28" t="s">
        <v>85</v>
      </c>
      <c r="F22" s="158">
        <v>25047</v>
      </c>
      <c r="G22" s="29">
        <v>33600</v>
      </c>
    </row>
    <row r="23" spans="1:7" x14ac:dyDescent="0.25">
      <c r="A23" s="72" t="s">
        <v>41</v>
      </c>
      <c r="B23" s="73"/>
      <c r="C23" s="88">
        <v>1697220.79</v>
      </c>
      <c r="E23" s="9"/>
      <c r="F23" s="157">
        <f>SUM(F21:F22)</f>
        <v>2298421.19</v>
      </c>
      <c r="G23" s="12">
        <f>SUM(G20:G22)</f>
        <v>1697220.79</v>
      </c>
    </row>
    <row r="24" spans="1:7" ht="15.75" thickBot="1" x14ac:dyDescent="0.3">
      <c r="A24" s="78" t="s">
        <v>42</v>
      </c>
      <c r="B24" s="79"/>
      <c r="C24" s="80">
        <f>C23-C22</f>
        <v>0</v>
      </c>
      <c r="F24" s="160"/>
      <c r="G24" s="175"/>
    </row>
    <row r="25" spans="1:7" ht="15.75" thickBot="1" x14ac:dyDescent="0.3">
      <c r="A25" s="134" t="s">
        <v>43</v>
      </c>
      <c r="B25" s="135"/>
      <c r="C25" s="136"/>
      <c r="E25" s="9"/>
      <c r="F25" s="161" t="s">
        <v>36</v>
      </c>
      <c r="G25" s="176" t="s">
        <v>70</v>
      </c>
    </row>
    <row r="26" spans="1:7" x14ac:dyDescent="0.25">
      <c r="A26" s="142" t="s">
        <v>86</v>
      </c>
      <c r="B26" s="172">
        <v>2298421.19</v>
      </c>
      <c r="C26" s="148"/>
      <c r="E26" s="118" t="s">
        <v>67</v>
      </c>
      <c r="F26" s="157">
        <v>8148206.8499999996</v>
      </c>
      <c r="G26" s="12">
        <v>7885988.4000000004</v>
      </c>
    </row>
    <row r="27" spans="1:7" x14ac:dyDescent="0.25">
      <c r="A27" s="72" t="s">
        <v>41</v>
      </c>
      <c r="B27" s="90">
        <v>2298421.19</v>
      </c>
      <c r="C27" s="74"/>
      <c r="E27" s="118" t="s">
        <v>63</v>
      </c>
      <c r="F27" s="158">
        <v>2298421.19</v>
      </c>
      <c r="G27" s="29">
        <v>1697220.79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162">
        <f>SUM(F26:F27)</f>
        <v>10446628.039999999</v>
      </c>
      <c r="G28" s="115">
        <f>SUM(G26:G27)</f>
        <v>9583209.1900000013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241751.75</v>
      </c>
      <c r="C33" s="1">
        <v>462988.94</v>
      </c>
      <c r="D33" s="1">
        <v>394043.38</v>
      </c>
      <c r="E33" s="92">
        <f>B33-C33+D33</f>
        <v>172806.19</v>
      </c>
    </row>
    <row r="34" spans="1:15" x14ac:dyDescent="0.25">
      <c r="A34" s="93">
        <v>194</v>
      </c>
      <c r="B34" s="4">
        <v>7130620.9000000004</v>
      </c>
      <c r="C34" s="4">
        <v>9120220.25</v>
      </c>
      <c r="D34" s="4">
        <v>10052584.66</v>
      </c>
      <c r="E34" s="94">
        <f>B34-C34+D34</f>
        <v>8062985.3100000005</v>
      </c>
    </row>
    <row r="35" spans="1:15" s="2" customFormat="1" x14ac:dyDescent="0.25">
      <c r="A35" s="95" t="s">
        <v>56</v>
      </c>
      <c r="B35" s="3">
        <f>SUM(B33:B34)</f>
        <v>7372372.6500000004</v>
      </c>
      <c r="C35" s="25">
        <f>SUM(C33:C34)</f>
        <v>9583209.1899999995</v>
      </c>
      <c r="D35" s="37">
        <f>SUM(D33:D34)</f>
        <v>10446628.040000001</v>
      </c>
      <c r="E35" s="94">
        <f>SUM(E33:E34)</f>
        <v>8235791.5000000009</v>
      </c>
      <c r="I35" s="97"/>
      <c r="N35" s="97"/>
      <c r="O35" s="97"/>
    </row>
    <row r="36" spans="1:15" s="2" customFormat="1" x14ac:dyDescent="0.25">
      <c r="A36" s="96">
        <v>556</v>
      </c>
      <c r="C36" s="40">
        <v>10446628.039999999</v>
      </c>
      <c r="D36" s="115">
        <v>9583209.1899999995</v>
      </c>
      <c r="E36" s="92">
        <f>C36-D36</f>
        <v>863418.84999999963</v>
      </c>
      <c r="I36" s="97"/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I38" s="111"/>
      <c r="N38" s="111"/>
      <c r="O38" s="111"/>
    </row>
    <row r="40" spans="1:15" x14ac:dyDescent="0.25">
      <c r="A40" t="s">
        <v>102</v>
      </c>
      <c r="E40" s="20"/>
      <c r="F40" s="20"/>
      <c r="G40" s="20"/>
      <c r="H40" s="9"/>
      <c r="I40" s="103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5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5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103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5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5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73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74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74"/>
      <c r="J48" s="103"/>
      <c r="K48" s="103"/>
      <c r="L48" s="9"/>
    </row>
    <row r="49" spans="5:12" x14ac:dyDescent="0.25">
      <c r="E49" s="10"/>
      <c r="F49" s="21"/>
      <c r="G49" s="11"/>
      <c r="H49" s="106"/>
      <c r="I49" s="105"/>
      <c r="J49" s="103"/>
      <c r="K49" s="103"/>
      <c r="L49" s="9"/>
    </row>
    <row r="50" spans="5:12" x14ac:dyDescent="0.25">
      <c r="E50" s="10"/>
      <c r="F50" s="11"/>
      <c r="G50" s="11"/>
      <c r="H50" s="9"/>
      <c r="I50" s="103"/>
      <c r="J50" s="103"/>
      <c r="K50" s="103"/>
      <c r="L50" s="9"/>
    </row>
    <row r="51" spans="5:12" x14ac:dyDescent="0.25">
      <c r="E51" s="9"/>
      <c r="F51" s="12"/>
      <c r="G51" s="12"/>
      <c r="H51" s="22"/>
      <c r="I51" s="105"/>
      <c r="J51" s="103"/>
      <c r="K51" s="103"/>
      <c r="L51" s="9"/>
    </row>
    <row r="52" spans="5:12" x14ac:dyDescent="0.25">
      <c r="E52" s="9"/>
      <c r="F52" s="12"/>
      <c r="G52" s="12"/>
      <c r="H52" s="106"/>
      <c r="I52" s="105"/>
      <c r="J52" s="103"/>
      <c r="K52" s="103"/>
      <c r="L52" s="9"/>
    </row>
    <row r="53" spans="5:12" x14ac:dyDescent="0.25">
      <c r="E53" s="9"/>
      <c r="F53" s="12"/>
      <c r="G53" s="12"/>
      <c r="H53" s="106"/>
      <c r="I53" s="105"/>
      <c r="J53" s="103"/>
      <c r="K53" s="103"/>
      <c r="L53" s="9"/>
    </row>
    <row r="54" spans="5:12" x14ac:dyDescent="0.25">
      <c r="E54" s="9"/>
      <c r="F54" s="12"/>
      <c r="G54" s="12"/>
      <c r="H54" s="106"/>
      <c r="I54" s="173"/>
      <c r="J54" s="103"/>
      <c r="K54" s="103"/>
      <c r="L54" s="9"/>
    </row>
    <row r="55" spans="5:12" x14ac:dyDescent="0.25">
      <c r="E55" s="9"/>
      <c r="F55" s="108"/>
      <c r="G55" s="108"/>
      <c r="H55" s="14"/>
      <c r="I55" s="174"/>
      <c r="J55" s="21"/>
      <c r="K55" s="21"/>
      <c r="L55" s="9"/>
    </row>
    <row r="56" spans="5:12" x14ac:dyDescent="0.25">
      <c r="E56" s="109"/>
      <c r="F56" s="21"/>
      <c r="G56" s="21"/>
      <c r="H56" s="10"/>
      <c r="I56" s="103"/>
      <c r="J56" s="103"/>
      <c r="K56" s="103"/>
      <c r="L56" s="9"/>
    </row>
    <row r="57" spans="5:12" x14ac:dyDescent="0.25">
      <c r="E57" s="9"/>
      <c r="F57" s="9"/>
      <c r="G57" s="9"/>
      <c r="H57" s="9"/>
      <c r="I57" s="103"/>
      <c r="J57" s="103"/>
      <c r="K57" s="103"/>
      <c r="L57" s="9"/>
    </row>
    <row r="58" spans="5:12" x14ac:dyDescent="0.25">
      <c r="E58" s="20"/>
      <c r="F58" s="20"/>
      <c r="G58" s="20"/>
      <c r="H58" s="9"/>
      <c r="I58" s="103"/>
      <c r="J58" s="103"/>
      <c r="K58" s="103"/>
      <c r="L58" s="9"/>
    </row>
    <row r="59" spans="5:12" x14ac:dyDescent="0.25">
      <c r="E59" s="10"/>
      <c r="F59" s="11"/>
      <c r="G59" s="11"/>
      <c r="H59" s="9"/>
      <c r="I59" s="103"/>
      <c r="J59" s="103"/>
      <c r="K59" s="103"/>
      <c r="L59" s="9"/>
    </row>
    <row r="60" spans="5:12" x14ac:dyDescent="0.25">
      <c r="E60" s="10"/>
      <c r="F60" s="21"/>
      <c r="G60" s="12"/>
      <c r="H60" s="22"/>
      <c r="I60" s="105"/>
      <c r="J60" s="103"/>
      <c r="K60" s="103"/>
      <c r="L60" s="9"/>
    </row>
    <row r="61" spans="5:12" x14ac:dyDescent="0.25">
      <c r="E61" s="10"/>
      <c r="F61" s="103"/>
      <c r="G61" s="103"/>
      <c r="H61" s="106"/>
      <c r="I61" s="105"/>
      <c r="J61" s="103"/>
      <c r="K61" s="103"/>
      <c r="L61" s="9"/>
    </row>
    <row r="62" spans="5:12" x14ac:dyDescent="0.25">
      <c r="E62" s="10"/>
      <c r="F62" s="21"/>
      <c r="G62" s="12"/>
      <c r="H62" s="106"/>
      <c r="I62" s="173"/>
      <c r="J62" s="103"/>
      <c r="K62" s="21"/>
      <c r="L62" s="9"/>
    </row>
    <row r="63" spans="5:12" x14ac:dyDescent="0.25">
      <c r="E63" s="10"/>
      <c r="F63" s="21"/>
      <c r="G63" s="12"/>
      <c r="H63" s="14"/>
      <c r="I63" s="174"/>
      <c r="J63" s="21"/>
      <c r="K63" s="21"/>
      <c r="L63" s="9"/>
    </row>
    <row r="64" spans="5:12" x14ac:dyDescent="0.25">
      <c r="E64" s="10"/>
      <c r="F64" s="11"/>
      <c r="G64" s="11"/>
      <c r="H64" s="14"/>
      <c r="I64" s="174"/>
      <c r="J64" s="21"/>
      <c r="K64" s="103"/>
      <c r="L64" s="9"/>
    </row>
    <row r="65" spans="5:12" x14ac:dyDescent="0.25">
      <c r="E65" s="9"/>
      <c r="F65" s="103"/>
      <c r="G65" s="105"/>
      <c r="H65" s="22"/>
      <c r="I65" s="105"/>
      <c r="J65" s="103"/>
      <c r="K65" s="103"/>
      <c r="L65" s="9"/>
    </row>
    <row r="66" spans="5:12" x14ac:dyDescent="0.25">
      <c r="E66" s="9"/>
      <c r="F66" s="103"/>
      <c r="G66" s="105"/>
      <c r="H66" s="106"/>
      <c r="I66" s="105"/>
      <c r="J66" s="103"/>
      <c r="K66" s="103"/>
      <c r="L66" s="9"/>
    </row>
    <row r="67" spans="5:12" x14ac:dyDescent="0.25">
      <c r="E67" s="9"/>
      <c r="F67" s="103"/>
      <c r="G67" s="105"/>
      <c r="H67" s="106"/>
      <c r="I67" s="173"/>
      <c r="J67" s="103"/>
      <c r="K67" s="103"/>
      <c r="L67" s="9"/>
    </row>
    <row r="68" spans="5:12" x14ac:dyDescent="0.25">
      <c r="E68" s="9"/>
      <c r="F68" s="21"/>
      <c r="G68" s="23"/>
      <c r="H68" s="14"/>
      <c r="I68" s="174"/>
      <c r="J68" s="21"/>
      <c r="K68" s="103"/>
      <c r="L68" s="9"/>
    </row>
    <row r="69" spans="5:12" x14ac:dyDescent="0.25">
      <c r="E69" s="10"/>
      <c r="F69" s="21"/>
      <c r="G69" s="104"/>
      <c r="H69" s="14"/>
      <c r="I69" s="174"/>
      <c r="J69" s="103"/>
      <c r="K69" s="103"/>
      <c r="L69" s="9"/>
    </row>
    <row r="70" spans="5:12" x14ac:dyDescent="0.25">
      <c r="E70" s="10"/>
      <c r="F70" s="21"/>
      <c r="G70" s="104"/>
      <c r="H70" s="14"/>
      <c r="I70" s="174"/>
      <c r="J70" s="103"/>
      <c r="K70" s="103"/>
      <c r="L70" s="9"/>
    </row>
    <row r="71" spans="5:12" x14ac:dyDescent="0.25">
      <c r="E71" s="109"/>
      <c r="F71" s="21"/>
      <c r="G71" s="21"/>
      <c r="H71" s="10"/>
      <c r="I71" s="103"/>
      <c r="J71" s="103"/>
      <c r="K71" s="103"/>
      <c r="L71" s="9"/>
    </row>
  </sheetData>
  <mergeCells count="2">
    <mergeCell ref="A4:C4"/>
    <mergeCell ref="A19:C19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workbookViewId="0">
      <selection activeCell="F22" sqref="F22"/>
    </sheetView>
  </sheetViews>
  <sheetFormatPr defaultRowHeight="15" x14ac:dyDescent="0.25"/>
  <cols>
    <col min="1" max="1" width="17.28515625" customWidth="1"/>
    <col min="2" max="2" width="13.42578125" style="1" customWidth="1"/>
    <col min="3" max="3" width="13.7109375" style="1" customWidth="1"/>
    <col min="4" max="4" width="13.42578125" customWidth="1"/>
    <col min="5" max="5" width="17.28515625" bestFit="1" customWidth="1"/>
    <col min="6" max="7" width="12.42578125" bestFit="1" customWidth="1"/>
  </cols>
  <sheetData>
    <row r="1" spans="1:9" ht="18.75" x14ac:dyDescent="0.3">
      <c r="A1" s="59" t="s">
        <v>31</v>
      </c>
    </row>
    <row r="2" spans="1:9" x14ac:dyDescent="0.25">
      <c r="A2" t="s">
        <v>32</v>
      </c>
    </row>
    <row r="3" spans="1:9" ht="15.75" thickBot="1" x14ac:dyDescent="0.3"/>
    <row r="4" spans="1:9" x14ac:dyDescent="0.25">
      <c r="A4" s="168" t="s">
        <v>33</v>
      </c>
      <c r="B4" s="169"/>
      <c r="C4" s="170"/>
      <c r="E4" s="168" t="s">
        <v>34</v>
      </c>
      <c r="F4" s="169"/>
      <c r="G4" s="170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39</v>
      </c>
      <c r="B7" s="73"/>
      <c r="C7" s="74">
        <f>460940+176171.6</f>
        <v>637111.6</v>
      </c>
      <c r="E7" s="75" t="s">
        <v>40</v>
      </c>
      <c r="F7" s="76"/>
      <c r="G7" s="77">
        <f>335019.93+674100.32+172491+163561</f>
        <v>1345172.25</v>
      </c>
    </row>
    <row r="8" spans="1:9" x14ac:dyDescent="0.25">
      <c r="A8" s="72" t="s">
        <v>41</v>
      </c>
      <c r="B8" s="73"/>
      <c r="C8" s="74">
        <v>637111.6</v>
      </c>
      <c r="E8" s="72" t="s">
        <v>41</v>
      </c>
      <c r="F8" s="73"/>
      <c r="G8" s="74">
        <v>1407686.25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62514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39</v>
      </c>
      <c r="B11" s="73">
        <f>267724.1+313689</f>
        <v>581413.1</v>
      </c>
      <c r="C11" s="74"/>
      <c r="E11" s="72" t="s">
        <v>40</v>
      </c>
      <c r="F11" s="85">
        <f>319684.71+867950.78+95310+119267.69</f>
        <v>1402213.18</v>
      </c>
      <c r="G11" s="74"/>
    </row>
    <row r="12" spans="1:9" x14ac:dyDescent="0.25">
      <c r="A12" s="72" t="s">
        <v>41</v>
      </c>
      <c r="B12" s="73">
        <v>581413.1</v>
      </c>
      <c r="C12" s="74"/>
      <c r="E12" s="72" t="s">
        <v>41</v>
      </c>
      <c r="F12" s="73">
        <v>1402813.18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600</v>
      </c>
      <c r="G13" s="80"/>
      <c r="I13" s="86" t="s">
        <v>44</v>
      </c>
    </row>
    <row r="15" spans="1:9" x14ac:dyDescent="0.25">
      <c r="A15" t="s">
        <v>45</v>
      </c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8483-123F-47BE-91F7-4AB65CC3B201}">
  <dimension ref="A1:O71"/>
  <sheetViews>
    <sheetView zoomScaleNormal="100" workbookViewId="0">
      <selection sqref="A1:XFD1048576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87</v>
      </c>
    </row>
    <row r="3" spans="1:15" ht="15.75" thickBot="1" x14ac:dyDescent="0.3"/>
    <row r="4" spans="1:15" ht="15.75" thickBot="1" x14ac:dyDescent="0.3">
      <c r="A4" s="165" t="s">
        <v>34</v>
      </c>
      <c r="B4" s="166"/>
      <c r="C4" s="167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44">
        <v>5925316.6699999999</v>
      </c>
      <c r="E7" s="154" t="s">
        <v>67</v>
      </c>
      <c r="F7" s="155" t="s">
        <v>36</v>
      </c>
      <c r="G7" s="155" t="s">
        <v>70</v>
      </c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5925316.6699999999</v>
      </c>
      <c r="E8" t="s">
        <v>89</v>
      </c>
      <c r="G8" s="1">
        <v>3070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2666897.6800000002</v>
      </c>
      <c r="G9" s="150">
        <v>1609675.17</v>
      </c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3354992.32</v>
      </c>
      <c r="G10" s="12">
        <v>3265293.43</v>
      </c>
      <c r="I10" s="81"/>
    </row>
    <row r="11" spans="1:15" s="140" customFormat="1" ht="30" x14ac:dyDescent="0.25">
      <c r="A11" s="142" t="s">
        <v>88</v>
      </c>
      <c r="B11" s="147">
        <v>7045786.1100000003</v>
      </c>
      <c r="C11" s="148"/>
      <c r="E11" s="9" t="s">
        <v>79</v>
      </c>
      <c r="F11" s="157">
        <v>553649.94999999995</v>
      </c>
      <c r="G11" s="12">
        <v>564164.47</v>
      </c>
      <c r="I11" s="149"/>
      <c r="J11" s="151"/>
      <c r="K11" s="151"/>
      <c r="N11" s="141"/>
      <c r="O11" s="141"/>
    </row>
    <row r="12" spans="1:15" x14ac:dyDescent="0.25">
      <c r="A12" s="72" t="s">
        <v>41</v>
      </c>
      <c r="B12" s="90">
        <v>7045786.1100000003</v>
      </c>
      <c r="C12" s="74"/>
      <c r="E12" s="9" t="s">
        <v>80</v>
      </c>
      <c r="F12" s="157">
        <v>374488.2</v>
      </c>
      <c r="G12" s="12">
        <v>384478.2</v>
      </c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1200</v>
      </c>
      <c r="G13" s="12">
        <v>1200</v>
      </c>
      <c r="I13" s="86"/>
      <c r="J13" s="114"/>
      <c r="K13" s="114"/>
      <c r="N13" s="114"/>
      <c r="O13" s="114"/>
    </row>
    <row r="14" spans="1:15" x14ac:dyDescent="0.25">
      <c r="E14" s="28" t="s">
        <v>82</v>
      </c>
      <c r="F14" s="158">
        <v>94557.96</v>
      </c>
      <c r="G14" s="29">
        <v>97435.4</v>
      </c>
    </row>
    <row r="15" spans="1:15" x14ac:dyDescent="0.25">
      <c r="F15" s="120">
        <f>SUM(F9:F14)</f>
        <v>7045786.1100000003</v>
      </c>
      <c r="G15" s="1">
        <f>SUM(G8:G14)</f>
        <v>5925316.6699999999</v>
      </c>
    </row>
    <row r="16" spans="1:15" x14ac:dyDescent="0.25">
      <c r="F16" s="81"/>
    </row>
    <row r="17" spans="1:7" x14ac:dyDescent="0.25">
      <c r="F17" s="81"/>
    </row>
    <row r="18" spans="1:7" ht="15.75" thickBot="1" x14ac:dyDescent="0.3">
      <c r="F18" s="81"/>
    </row>
    <row r="19" spans="1:7" ht="15.75" thickBot="1" x14ac:dyDescent="0.3">
      <c r="A19" s="165" t="s">
        <v>83</v>
      </c>
      <c r="B19" s="166"/>
      <c r="C19" s="167"/>
      <c r="E19" s="118" t="s">
        <v>63</v>
      </c>
      <c r="F19" s="159" t="s">
        <v>36</v>
      </c>
      <c r="G19" s="117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s="9" t="s">
        <v>84</v>
      </c>
      <c r="F20" s="157">
        <v>1666719.47</v>
      </c>
      <c r="G20" s="12">
        <v>1886881.58</v>
      </c>
    </row>
    <row r="21" spans="1:7" ht="15.75" thickBot="1" x14ac:dyDescent="0.3">
      <c r="A21" s="128" t="s">
        <v>38</v>
      </c>
      <c r="B21" s="129"/>
      <c r="C21" s="130"/>
      <c r="E21" s="28" t="s">
        <v>85</v>
      </c>
      <c r="F21" s="158">
        <v>44044</v>
      </c>
      <c r="G21" s="29">
        <v>52923.64</v>
      </c>
    </row>
    <row r="22" spans="1:7" x14ac:dyDescent="0.25">
      <c r="A22" s="142" t="s">
        <v>86</v>
      </c>
      <c r="B22" s="143"/>
      <c r="C22" s="144">
        <v>1939805.22</v>
      </c>
      <c r="E22" s="9"/>
      <c r="F22" s="157">
        <f>SUM(F20:F21)</f>
        <v>1710763.47</v>
      </c>
      <c r="G22" s="12">
        <f>SUM(G20:G21)</f>
        <v>1939805.22</v>
      </c>
    </row>
    <row r="23" spans="1:7" x14ac:dyDescent="0.25">
      <c r="A23" s="72" t="s">
        <v>41</v>
      </c>
      <c r="B23" s="73"/>
      <c r="C23" s="88">
        <v>1939805.22</v>
      </c>
      <c r="F23" s="160"/>
    </row>
    <row r="24" spans="1:7" ht="15.75" thickBot="1" x14ac:dyDescent="0.3">
      <c r="A24" s="78" t="s">
        <v>42</v>
      </c>
      <c r="B24" s="79"/>
      <c r="C24" s="80">
        <f>C23-C22</f>
        <v>0</v>
      </c>
      <c r="E24" s="9"/>
      <c r="F24" s="161" t="s">
        <v>36</v>
      </c>
      <c r="G24" s="117" t="s">
        <v>70</v>
      </c>
    </row>
    <row r="25" spans="1:7" ht="15.75" thickBot="1" x14ac:dyDescent="0.3">
      <c r="A25" s="134" t="s">
        <v>43</v>
      </c>
      <c r="B25" s="135"/>
      <c r="C25" s="136"/>
      <c r="E25" s="118" t="s">
        <v>67</v>
      </c>
      <c r="F25" s="157">
        <v>7045786.1100000003</v>
      </c>
      <c r="G25" s="12">
        <v>5925316.6699999999</v>
      </c>
    </row>
    <row r="26" spans="1:7" x14ac:dyDescent="0.25">
      <c r="A26" s="142" t="s">
        <v>86</v>
      </c>
      <c r="B26" s="147">
        <v>1710763.47</v>
      </c>
      <c r="C26" s="148"/>
      <c r="E26" s="118" t="s">
        <v>63</v>
      </c>
      <c r="F26" s="158">
        <v>1710763.47</v>
      </c>
      <c r="G26" s="4">
        <v>1939805.22</v>
      </c>
    </row>
    <row r="27" spans="1:7" x14ac:dyDescent="0.25">
      <c r="A27" s="72" t="s">
        <v>41</v>
      </c>
      <c r="B27" s="90">
        <v>1710763.47</v>
      </c>
      <c r="C27" s="74"/>
      <c r="F27" s="162">
        <f>SUM(F25:F26)</f>
        <v>8756549.5800000001</v>
      </c>
      <c r="G27" s="115">
        <f>SUM(G25:G26)</f>
        <v>7865121.8899999997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81"/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266568.83</v>
      </c>
      <c r="C33" s="1">
        <v>539107.24</v>
      </c>
      <c r="D33" s="1">
        <v>514290.16</v>
      </c>
      <c r="E33" s="92">
        <f>B33-C33+D33</f>
        <v>241751.75</v>
      </c>
    </row>
    <row r="34" spans="1:15" x14ac:dyDescent="0.25">
      <c r="A34" s="93">
        <v>194</v>
      </c>
      <c r="B34" s="4">
        <v>6214376.1299999999</v>
      </c>
      <c r="C34" s="4">
        <v>7326014.6500000004</v>
      </c>
      <c r="D34" s="4">
        <v>8242259.4199999999</v>
      </c>
      <c r="E34" s="94">
        <f>B34-C34+D34</f>
        <v>7130620.8999999994</v>
      </c>
    </row>
    <row r="35" spans="1:15" s="2" customFormat="1" x14ac:dyDescent="0.25">
      <c r="A35" s="95" t="s">
        <v>56</v>
      </c>
      <c r="B35" s="3">
        <f>SUM(B33:B34)</f>
        <v>6480944.96</v>
      </c>
      <c r="C35" s="25">
        <f>SUM(C33:C34)</f>
        <v>7865121.8900000006</v>
      </c>
      <c r="D35" s="37">
        <f>SUM(D33:D34)</f>
        <v>8756549.5800000001</v>
      </c>
      <c r="E35" s="94">
        <f>SUM(E33:E34)</f>
        <v>7372372.6499999994</v>
      </c>
      <c r="N35" s="97"/>
      <c r="O35" s="97"/>
    </row>
    <row r="36" spans="1:15" s="2" customFormat="1" x14ac:dyDescent="0.25">
      <c r="A36" s="96">
        <v>556</v>
      </c>
      <c r="C36" s="40">
        <v>8756549.5800000001</v>
      </c>
      <c r="D36" s="115">
        <v>7865121.8899999997</v>
      </c>
      <c r="E36" s="92">
        <f>C36-D36</f>
        <v>891427.69000000041</v>
      </c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N38" s="111"/>
      <c r="O38" s="111"/>
    </row>
    <row r="40" spans="1:15" x14ac:dyDescent="0.25">
      <c r="A40" t="s">
        <v>90</v>
      </c>
      <c r="E40" s="20"/>
      <c r="F40" s="20"/>
      <c r="G40" s="20"/>
      <c r="H40" s="9"/>
      <c r="I40" s="9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2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2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9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2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2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0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5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5"/>
      <c r="J48" s="103"/>
      <c r="K48" s="103"/>
      <c r="L48" s="9"/>
    </row>
    <row r="49" spans="5:12" x14ac:dyDescent="0.25">
      <c r="E49" s="10"/>
      <c r="F49" s="21"/>
      <c r="G49" s="11"/>
      <c r="H49" s="106"/>
      <c r="I49" s="102"/>
      <c r="J49" s="103"/>
      <c r="K49" s="103"/>
      <c r="L49" s="9"/>
    </row>
    <row r="50" spans="5:12" x14ac:dyDescent="0.25">
      <c r="E50" s="10"/>
      <c r="F50" s="11"/>
      <c r="G50" s="11"/>
      <c r="H50" s="9"/>
      <c r="I50" s="9"/>
      <c r="J50" s="103"/>
      <c r="K50" s="103"/>
      <c r="L50" s="9"/>
    </row>
    <row r="51" spans="5:12" x14ac:dyDescent="0.25">
      <c r="E51" s="9"/>
      <c r="F51" s="12"/>
      <c r="G51" s="12"/>
      <c r="H51" s="22"/>
      <c r="I51" s="102"/>
      <c r="J51" s="103"/>
      <c r="K51" s="103"/>
      <c r="L51" s="9"/>
    </row>
    <row r="52" spans="5:12" x14ac:dyDescent="0.25">
      <c r="E52" s="9"/>
      <c r="F52" s="12"/>
      <c r="G52" s="12"/>
      <c r="H52" s="106"/>
      <c r="I52" s="102"/>
      <c r="J52" s="103"/>
      <c r="K52" s="103"/>
      <c r="L52" s="9"/>
    </row>
    <row r="53" spans="5:12" x14ac:dyDescent="0.25">
      <c r="E53" s="9"/>
      <c r="F53" s="12"/>
      <c r="G53" s="12"/>
      <c r="H53" s="106"/>
      <c r="I53" s="102"/>
      <c r="J53" s="103"/>
      <c r="K53" s="103"/>
      <c r="L53" s="9"/>
    </row>
    <row r="54" spans="5:12" x14ac:dyDescent="0.25">
      <c r="E54" s="9"/>
      <c r="F54" s="12"/>
      <c r="G54" s="12"/>
      <c r="H54" s="106"/>
      <c r="I54" s="107"/>
      <c r="J54" s="103"/>
      <c r="K54" s="103"/>
      <c r="L54" s="9"/>
    </row>
    <row r="55" spans="5:12" x14ac:dyDescent="0.25">
      <c r="E55" s="9"/>
      <c r="F55" s="108"/>
      <c r="G55" s="108"/>
      <c r="H55" s="14"/>
      <c r="I55" s="15"/>
      <c r="J55" s="21"/>
      <c r="K55" s="21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  <row r="57" spans="5:12" x14ac:dyDescent="0.25">
      <c r="E57" s="9"/>
      <c r="F57" s="9"/>
      <c r="G57" s="9"/>
      <c r="H57" s="9"/>
      <c r="I57" s="9"/>
      <c r="J57" s="103"/>
      <c r="K57" s="103"/>
      <c r="L57" s="9"/>
    </row>
    <row r="58" spans="5:12" x14ac:dyDescent="0.25">
      <c r="E58" s="20"/>
      <c r="F58" s="20"/>
      <c r="G58" s="20"/>
      <c r="H58" s="9"/>
      <c r="I58" s="9"/>
      <c r="J58" s="103"/>
      <c r="K58" s="103"/>
      <c r="L58" s="9"/>
    </row>
    <row r="59" spans="5:12" x14ac:dyDescent="0.25">
      <c r="E59" s="10"/>
      <c r="F59" s="11"/>
      <c r="G59" s="11"/>
      <c r="H59" s="9"/>
      <c r="I59" s="9"/>
      <c r="J59" s="103"/>
      <c r="K59" s="103"/>
      <c r="L59" s="9"/>
    </row>
    <row r="60" spans="5:12" x14ac:dyDescent="0.25">
      <c r="E60" s="10"/>
      <c r="F60" s="21"/>
      <c r="G60" s="12"/>
      <c r="H60" s="22"/>
      <c r="I60" s="102"/>
      <c r="J60" s="103"/>
      <c r="K60" s="103"/>
      <c r="L60" s="9"/>
    </row>
    <row r="61" spans="5:12" x14ac:dyDescent="0.25">
      <c r="E61" s="10"/>
      <c r="F61" s="103"/>
      <c r="G61" s="103"/>
      <c r="H61" s="106"/>
      <c r="I61" s="102"/>
      <c r="J61" s="103"/>
      <c r="K61" s="103"/>
      <c r="L61" s="9"/>
    </row>
    <row r="62" spans="5:12" x14ac:dyDescent="0.25">
      <c r="E62" s="10"/>
      <c r="F62" s="21"/>
      <c r="G62" s="12"/>
      <c r="H62" s="106"/>
      <c r="I62" s="107"/>
      <c r="J62" s="103"/>
      <c r="K62" s="21"/>
      <c r="L62" s="9"/>
    </row>
    <row r="63" spans="5:12" x14ac:dyDescent="0.25">
      <c r="E63" s="10"/>
      <c r="F63" s="21"/>
      <c r="G63" s="12"/>
      <c r="H63" s="14"/>
      <c r="I63" s="15"/>
      <c r="J63" s="21"/>
      <c r="K63" s="21"/>
      <c r="L63" s="9"/>
    </row>
    <row r="64" spans="5:12" x14ac:dyDescent="0.25">
      <c r="E64" s="10"/>
      <c r="F64" s="11"/>
      <c r="G64" s="11"/>
      <c r="H64" s="14"/>
      <c r="I64" s="15"/>
      <c r="J64" s="21"/>
      <c r="K64" s="103"/>
      <c r="L64" s="9"/>
    </row>
    <row r="65" spans="5:12" x14ac:dyDescent="0.25">
      <c r="E65" s="9"/>
      <c r="F65" s="103"/>
      <c r="G65" s="105"/>
      <c r="H65" s="22"/>
      <c r="I65" s="102"/>
      <c r="J65" s="103"/>
      <c r="K65" s="103"/>
      <c r="L65" s="9"/>
    </row>
    <row r="66" spans="5:12" x14ac:dyDescent="0.25">
      <c r="E66" s="9"/>
      <c r="F66" s="103"/>
      <c r="G66" s="105"/>
      <c r="H66" s="106"/>
      <c r="I66" s="102"/>
      <c r="J66" s="103"/>
      <c r="K66" s="103"/>
      <c r="L66" s="9"/>
    </row>
    <row r="67" spans="5:12" x14ac:dyDescent="0.25">
      <c r="E67" s="9"/>
      <c r="F67" s="103"/>
      <c r="G67" s="105"/>
      <c r="H67" s="106"/>
      <c r="I67" s="107"/>
      <c r="J67" s="103"/>
      <c r="K67" s="103"/>
      <c r="L67" s="9"/>
    </row>
    <row r="68" spans="5:12" x14ac:dyDescent="0.25">
      <c r="E68" s="9"/>
      <c r="F68" s="21"/>
      <c r="G68" s="23"/>
      <c r="H68" s="14"/>
      <c r="I68" s="15"/>
      <c r="J68" s="21"/>
      <c r="K68" s="103"/>
      <c r="L68" s="9"/>
    </row>
    <row r="69" spans="5:12" x14ac:dyDescent="0.25">
      <c r="E69" s="10"/>
      <c r="F69" s="21"/>
      <c r="G69" s="104"/>
      <c r="H69" s="14"/>
      <c r="I69" s="15"/>
      <c r="J69" s="103"/>
      <c r="K69" s="103"/>
      <c r="L69" s="9"/>
    </row>
    <row r="70" spans="5:12" x14ac:dyDescent="0.25">
      <c r="E70" s="10"/>
      <c r="F70" s="21"/>
      <c r="G70" s="104"/>
      <c r="H70" s="14"/>
      <c r="I70" s="15"/>
      <c r="J70" s="103"/>
      <c r="K70" s="103"/>
      <c r="L70" s="9"/>
    </row>
    <row r="71" spans="5:12" x14ac:dyDescent="0.25">
      <c r="E71" s="109"/>
      <c r="F71" s="21"/>
      <c r="G71" s="21"/>
      <c r="H71" s="10"/>
      <c r="I71" s="9"/>
      <c r="J71" s="103"/>
      <c r="K71" s="103"/>
      <c r="L71" s="9"/>
    </row>
  </sheetData>
  <mergeCells count="2">
    <mergeCell ref="A4:C4"/>
    <mergeCell ref="A19:C19"/>
  </mergeCells>
  <pageMargins left="0.31496062992125984" right="0.31496062992125984" top="0.78740157480314965" bottom="0.78740157480314965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EFA2-D460-4C01-9F9E-09E5D494F3DF}">
  <dimension ref="A1:O71"/>
  <sheetViews>
    <sheetView workbookViewId="0">
      <selection activeCell="E1" sqref="E1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91</v>
      </c>
    </row>
    <row r="3" spans="1:15" ht="15.75" thickBot="1" x14ac:dyDescent="0.3"/>
    <row r="4" spans="1:15" ht="15.75" thickBot="1" x14ac:dyDescent="0.3">
      <c r="A4" s="165" t="s">
        <v>34</v>
      </c>
      <c r="B4" s="166"/>
      <c r="C4" s="167"/>
      <c r="E4" s="116" t="s">
        <v>69</v>
      </c>
      <c r="F4" s="1"/>
      <c r="G4" s="1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F5" s="1"/>
      <c r="G5" s="1"/>
    </row>
    <row r="6" spans="1:15" ht="15.75" thickBot="1" x14ac:dyDescent="0.3">
      <c r="A6" s="128" t="s">
        <v>38</v>
      </c>
      <c r="B6" s="129"/>
      <c r="C6" s="130"/>
      <c r="E6" s="118" t="s">
        <v>67</v>
      </c>
      <c r="F6" s="117" t="s">
        <v>36</v>
      </c>
      <c r="G6" s="117" t="s">
        <v>70</v>
      </c>
    </row>
    <row r="7" spans="1:15" s="145" customFormat="1" ht="30" x14ac:dyDescent="0.25">
      <c r="A7" s="142" t="s">
        <v>92</v>
      </c>
      <c r="B7" s="143"/>
      <c r="C7" s="144">
        <v>3757821.46</v>
      </c>
      <c r="E7" s="163" t="s">
        <v>93</v>
      </c>
      <c r="F7" s="146">
        <v>0</v>
      </c>
      <c r="G7" s="146">
        <v>145042.17000000001</v>
      </c>
      <c r="I7" s="145" t="s">
        <v>94</v>
      </c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3757821.46</v>
      </c>
      <c r="E8" s="163" t="s">
        <v>66</v>
      </c>
      <c r="F8" s="164">
        <v>0</v>
      </c>
      <c r="G8" s="164">
        <v>521142.35</v>
      </c>
      <c r="I8" t="s">
        <v>95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t="s">
        <v>64</v>
      </c>
      <c r="F9" s="13">
        <v>0</v>
      </c>
      <c r="G9" s="13">
        <v>734113.56</v>
      </c>
      <c r="I9" s="81" t="s">
        <v>96</v>
      </c>
    </row>
    <row r="10" spans="1:15" ht="15.75" thickBot="1" x14ac:dyDescent="0.3">
      <c r="A10" s="134" t="s">
        <v>43</v>
      </c>
      <c r="B10" s="135"/>
      <c r="C10" s="136"/>
      <c r="E10" s="9" t="s">
        <v>62</v>
      </c>
      <c r="F10" s="12">
        <v>0</v>
      </c>
      <c r="G10" s="12">
        <v>118089</v>
      </c>
      <c r="I10" s="81" t="s">
        <v>97</v>
      </c>
    </row>
    <row r="11" spans="1:15" s="140" customFormat="1" ht="30" x14ac:dyDescent="0.25">
      <c r="A11" s="142" t="s">
        <v>98</v>
      </c>
      <c r="B11" s="147">
        <v>4808758.4800000004</v>
      </c>
      <c r="C11" s="148"/>
      <c r="E11" s="149" t="s">
        <v>77</v>
      </c>
      <c r="F11" s="150">
        <v>640975.07999999996</v>
      </c>
      <c r="G11" s="150">
        <v>139460.70000000001</v>
      </c>
      <c r="I11" s="149"/>
      <c r="J11" s="151"/>
      <c r="K11" s="151"/>
      <c r="N11" s="141"/>
      <c r="O11" s="141"/>
    </row>
    <row r="12" spans="1:15" x14ac:dyDescent="0.25">
      <c r="A12" s="72" t="s">
        <v>41</v>
      </c>
      <c r="B12" s="90">
        <v>4808758.4800000004</v>
      </c>
      <c r="C12" s="74"/>
      <c r="E12" s="9" t="s">
        <v>78</v>
      </c>
      <c r="F12" s="12">
        <v>3131192.29</v>
      </c>
      <c r="G12" s="12">
        <v>1546714.55</v>
      </c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79</v>
      </c>
      <c r="F13" s="12">
        <v>567574.73</v>
      </c>
      <c r="G13" s="12">
        <v>284330.94</v>
      </c>
      <c r="I13" s="86"/>
      <c r="J13" s="114"/>
      <c r="K13" s="114"/>
      <c r="N13" s="114"/>
      <c r="O13" s="114"/>
    </row>
    <row r="14" spans="1:15" x14ac:dyDescent="0.25">
      <c r="E14" s="9" t="s">
        <v>80</v>
      </c>
      <c r="F14" s="12">
        <v>366660</v>
      </c>
      <c r="G14" s="12">
        <v>216450</v>
      </c>
    </row>
    <row r="15" spans="1:15" x14ac:dyDescent="0.25">
      <c r="E15" s="9" t="s">
        <v>81</v>
      </c>
      <c r="F15" s="12">
        <v>2400</v>
      </c>
      <c r="G15" s="12">
        <v>1200</v>
      </c>
    </row>
    <row r="16" spans="1:15" x14ac:dyDescent="0.25">
      <c r="E16" s="28" t="s">
        <v>82</v>
      </c>
      <c r="F16" s="29">
        <v>99956.38</v>
      </c>
      <c r="G16" s="29">
        <v>51278.19</v>
      </c>
    </row>
    <row r="17" spans="1:7" x14ac:dyDescent="0.25">
      <c r="F17" s="1">
        <f>SUM(F7:F16)</f>
        <v>4808758.4799999995</v>
      </c>
      <c r="G17" s="1">
        <f>SUM(G7:G16)</f>
        <v>3757821.46</v>
      </c>
    </row>
    <row r="18" spans="1:7" ht="15.75" thickBot="1" x14ac:dyDescent="0.3"/>
    <row r="19" spans="1:7" ht="15.75" thickBot="1" x14ac:dyDescent="0.3">
      <c r="A19" s="165" t="s">
        <v>83</v>
      </c>
      <c r="B19" s="166"/>
      <c r="C19" s="167"/>
    </row>
    <row r="20" spans="1:7" ht="15.75" thickBot="1" x14ac:dyDescent="0.3">
      <c r="A20" s="137" t="s">
        <v>35</v>
      </c>
      <c r="B20" s="138" t="s">
        <v>36</v>
      </c>
      <c r="C20" s="139" t="s">
        <v>37</v>
      </c>
    </row>
    <row r="21" spans="1:7" ht="15.75" thickBot="1" x14ac:dyDescent="0.3">
      <c r="A21" s="128" t="s">
        <v>38</v>
      </c>
      <c r="B21" s="129"/>
      <c r="C21" s="130"/>
      <c r="E21" s="118" t="s">
        <v>63</v>
      </c>
      <c r="F21" s="117" t="s">
        <v>36</v>
      </c>
      <c r="G21" s="117" t="s">
        <v>70</v>
      </c>
    </row>
    <row r="22" spans="1:7" x14ac:dyDescent="0.25">
      <c r="A22" s="142" t="s">
        <v>86</v>
      </c>
      <c r="B22" s="143"/>
      <c r="C22" s="144">
        <v>616822.15</v>
      </c>
      <c r="E22" s="9" t="s">
        <v>84</v>
      </c>
      <c r="F22" s="12">
        <v>1516955.88</v>
      </c>
      <c r="G22" s="12">
        <v>592369.15</v>
      </c>
    </row>
    <row r="23" spans="1:7" x14ac:dyDescent="0.25">
      <c r="A23" s="72" t="s">
        <v>41</v>
      </c>
      <c r="B23" s="73"/>
      <c r="C23" s="88">
        <v>616822.15</v>
      </c>
      <c r="E23" s="28" t="s">
        <v>85</v>
      </c>
      <c r="F23" s="29">
        <v>53495.64</v>
      </c>
      <c r="G23" s="29">
        <v>24453</v>
      </c>
    </row>
    <row r="24" spans="1:7" ht="15.75" thickBot="1" x14ac:dyDescent="0.3">
      <c r="A24" s="78" t="s">
        <v>42</v>
      </c>
      <c r="B24" s="79"/>
      <c r="C24" s="80">
        <f>C23-C22</f>
        <v>0</v>
      </c>
      <c r="E24" s="9"/>
      <c r="F24" s="12">
        <f>SUM(F22:F23)</f>
        <v>1570451.5199999998</v>
      </c>
      <c r="G24" s="12">
        <f>SUM(G22:G23)</f>
        <v>616822.15</v>
      </c>
    </row>
    <row r="25" spans="1:7" ht="15.75" thickBot="1" x14ac:dyDescent="0.3">
      <c r="A25" s="134" t="s">
        <v>43</v>
      </c>
      <c r="B25" s="135"/>
      <c r="C25" s="136"/>
    </row>
    <row r="26" spans="1:7" x14ac:dyDescent="0.25">
      <c r="A26" s="142" t="s">
        <v>86</v>
      </c>
      <c r="B26" s="147">
        <v>1570451.52</v>
      </c>
      <c r="C26" s="148"/>
      <c r="E26" s="9"/>
      <c r="F26" s="117" t="s">
        <v>36</v>
      </c>
      <c r="G26" s="117" t="s">
        <v>70</v>
      </c>
    </row>
    <row r="27" spans="1:7" x14ac:dyDescent="0.25">
      <c r="A27" s="72" t="s">
        <v>41</v>
      </c>
      <c r="B27" s="90">
        <v>1570451.52</v>
      </c>
      <c r="C27" s="74"/>
      <c r="E27" s="118" t="s">
        <v>67</v>
      </c>
      <c r="F27" s="12">
        <v>4808758.4800000004</v>
      </c>
      <c r="G27" s="12">
        <v>3757821.46</v>
      </c>
    </row>
    <row r="28" spans="1:7" ht="15.75" thickBot="1" x14ac:dyDescent="0.3">
      <c r="A28" s="78" t="s">
        <v>42</v>
      </c>
      <c r="B28" s="79">
        <f>B27-B26</f>
        <v>0</v>
      </c>
      <c r="C28" s="80"/>
      <c r="E28" s="118" t="s">
        <v>63</v>
      </c>
      <c r="F28" s="4">
        <v>1570451.52</v>
      </c>
      <c r="G28" s="4">
        <v>616822.15</v>
      </c>
    </row>
    <row r="29" spans="1:7" x14ac:dyDescent="0.25">
      <c r="F29" s="40">
        <f>SUM(F27:F28)</f>
        <v>6379210</v>
      </c>
      <c r="G29" s="115">
        <f>SUM(G27:G28)</f>
        <v>4374643.6100000003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155527</v>
      </c>
      <c r="C33" s="1">
        <v>411470.19</v>
      </c>
      <c r="D33" s="1">
        <v>522512.02</v>
      </c>
      <c r="E33" s="92">
        <f>B33-C33+D33</f>
        <v>266568.83</v>
      </c>
    </row>
    <row r="34" spans="1:15" x14ac:dyDescent="0.25">
      <c r="A34" s="93">
        <v>194</v>
      </c>
      <c r="B34" s="4">
        <v>4320851.57</v>
      </c>
      <c r="C34" s="4">
        <v>3963173.42</v>
      </c>
      <c r="D34" s="4">
        <v>5856697.9800000004</v>
      </c>
      <c r="E34" s="94">
        <f>B34-C34+D34</f>
        <v>6214376.1300000008</v>
      </c>
    </row>
    <row r="35" spans="1:15" s="2" customFormat="1" x14ac:dyDescent="0.25">
      <c r="A35" s="95" t="s">
        <v>56</v>
      </c>
      <c r="B35" s="3">
        <f>SUM(B33:B34)</f>
        <v>4476378.57</v>
      </c>
      <c r="C35" s="25">
        <f>SUM(C33:C34)</f>
        <v>4374643.6100000003</v>
      </c>
      <c r="D35" s="37">
        <f>SUM(D33:D34)</f>
        <v>6379210</v>
      </c>
      <c r="E35" s="94">
        <f>SUM(E33:E34)</f>
        <v>6480944.9600000009</v>
      </c>
      <c r="N35" s="97"/>
      <c r="O35" s="97"/>
    </row>
    <row r="36" spans="1:15" s="2" customFormat="1" x14ac:dyDescent="0.25">
      <c r="A36" s="96">
        <v>556</v>
      </c>
      <c r="C36" s="40">
        <v>6379210</v>
      </c>
      <c r="D36" s="115">
        <v>4374643.6100000003</v>
      </c>
      <c r="E36" s="92">
        <f>C36-D36</f>
        <v>2004566.3899999997</v>
      </c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N38" s="111"/>
      <c r="O38" s="111"/>
    </row>
    <row r="40" spans="1:15" x14ac:dyDescent="0.25">
      <c r="A40" t="s">
        <v>99</v>
      </c>
      <c r="E40" s="20"/>
      <c r="F40" s="20"/>
      <c r="G40" s="20"/>
      <c r="H40" s="9"/>
      <c r="I40" s="9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2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2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9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2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2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0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5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5"/>
      <c r="J48" s="103"/>
      <c r="K48" s="103"/>
      <c r="L48" s="9"/>
    </row>
    <row r="49" spans="5:12" x14ac:dyDescent="0.25">
      <c r="E49" s="10"/>
      <c r="F49" s="21"/>
      <c r="G49" s="11"/>
      <c r="H49" s="106"/>
      <c r="I49" s="102"/>
      <c r="J49" s="103"/>
      <c r="K49" s="103"/>
      <c r="L49" s="9"/>
    </row>
    <row r="50" spans="5:12" x14ac:dyDescent="0.25">
      <c r="E50" s="10"/>
      <c r="F50" s="11"/>
      <c r="G50" s="11"/>
      <c r="H50" s="9"/>
      <c r="I50" s="9"/>
      <c r="J50" s="103"/>
      <c r="K50" s="103"/>
      <c r="L50" s="9"/>
    </row>
    <row r="51" spans="5:12" x14ac:dyDescent="0.25">
      <c r="E51" s="9"/>
      <c r="F51" s="12"/>
      <c r="G51" s="12"/>
      <c r="H51" s="22"/>
      <c r="I51" s="102"/>
      <c r="J51" s="103"/>
      <c r="K51" s="103"/>
      <c r="L51" s="9"/>
    </row>
    <row r="52" spans="5:12" x14ac:dyDescent="0.25">
      <c r="E52" s="9"/>
      <c r="F52" s="12"/>
      <c r="G52" s="12"/>
      <c r="H52" s="106"/>
      <c r="I52" s="102"/>
      <c r="J52" s="103"/>
      <c r="K52" s="103"/>
      <c r="L52" s="9"/>
    </row>
    <row r="53" spans="5:12" x14ac:dyDescent="0.25">
      <c r="E53" s="9"/>
      <c r="F53" s="12"/>
      <c r="G53" s="12"/>
      <c r="H53" s="106"/>
      <c r="I53" s="102"/>
      <c r="J53" s="103"/>
      <c r="K53" s="103"/>
      <c r="L53" s="9"/>
    </row>
    <row r="54" spans="5:12" x14ac:dyDescent="0.25">
      <c r="E54" s="9"/>
      <c r="F54" s="12"/>
      <c r="G54" s="12"/>
      <c r="H54" s="106"/>
      <c r="I54" s="107"/>
      <c r="J54" s="103"/>
      <c r="K54" s="103"/>
      <c r="L54" s="9"/>
    </row>
    <row r="55" spans="5:12" x14ac:dyDescent="0.25">
      <c r="E55" s="9"/>
      <c r="F55" s="108"/>
      <c r="G55" s="108"/>
      <c r="H55" s="14"/>
      <c r="I55" s="15"/>
      <c r="J55" s="21"/>
      <c r="K55" s="21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  <row r="57" spans="5:12" x14ac:dyDescent="0.25">
      <c r="E57" s="9"/>
      <c r="F57" s="9"/>
      <c r="G57" s="9"/>
      <c r="H57" s="9"/>
      <c r="I57" s="9"/>
      <c r="J57" s="103"/>
      <c r="K57" s="103"/>
      <c r="L57" s="9"/>
    </row>
    <row r="58" spans="5:12" x14ac:dyDescent="0.25">
      <c r="E58" s="20"/>
      <c r="F58" s="20"/>
      <c r="G58" s="20"/>
      <c r="H58" s="9"/>
      <c r="I58" s="9"/>
      <c r="J58" s="103"/>
      <c r="K58" s="103"/>
      <c r="L58" s="9"/>
    </row>
    <row r="59" spans="5:12" x14ac:dyDescent="0.25">
      <c r="E59" s="10"/>
      <c r="F59" s="11"/>
      <c r="G59" s="11"/>
      <c r="H59" s="9"/>
      <c r="I59" s="9"/>
      <c r="J59" s="103"/>
      <c r="K59" s="103"/>
      <c r="L59" s="9"/>
    </row>
    <row r="60" spans="5:12" x14ac:dyDescent="0.25">
      <c r="E60" s="10"/>
      <c r="F60" s="21"/>
      <c r="G60" s="12"/>
      <c r="H60" s="22"/>
      <c r="I60" s="102"/>
      <c r="J60" s="103"/>
      <c r="K60" s="103"/>
      <c r="L60" s="9"/>
    </row>
    <row r="61" spans="5:12" x14ac:dyDescent="0.25">
      <c r="E61" s="10"/>
      <c r="F61" s="103"/>
      <c r="G61" s="103"/>
      <c r="H61" s="106"/>
      <c r="I61" s="102"/>
      <c r="J61" s="103"/>
      <c r="K61" s="103"/>
      <c r="L61" s="9"/>
    </row>
    <row r="62" spans="5:12" x14ac:dyDescent="0.25">
      <c r="E62" s="10"/>
      <c r="F62" s="21"/>
      <c r="G62" s="12"/>
      <c r="H62" s="106"/>
      <c r="I62" s="107"/>
      <c r="J62" s="103"/>
      <c r="K62" s="21"/>
      <c r="L62" s="9"/>
    </row>
    <row r="63" spans="5:12" x14ac:dyDescent="0.25">
      <c r="E63" s="10"/>
      <c r="F63" s="21"/>
      <c r="G63" s="12"/>
      <c r="H63" s="14"/>
      <c r="I63" s="15"/>
      <c r="J63" s="21"/>
      <c r="K63" s="21"/>
      <c r="L63" s="9"/>
    </row>
    <row r="64" spans="5:12" x14ac:dyDescent="0.25">
      <c r="E64" s="10"/>
      <c r="F64" s="11"/>
      <c r="G64" s="11"/>
      <c r="H64" s="14"/>
      <c r="I64" s="15"/>
      <c r="J64" s="21"/>
      <c r="K64" s="103"/>
      <c r="L64" s="9"/>
    </row>
    <row r="65" spans="5:12" x14ac:dyDescent="0.25">
      <c r="E65" s="9"/>
      <c r="F65" s="103"/>
      <c r="G65" s="105"/>
      <c r="H65" s="22"/>
      <c r="I65" s="102"/>
      <c r="J65" s="103"/>
      <c r="K65" s="103"/>
      <c r="L65" s="9"/>
    </row>
    <row r="66" spans="5:12" x14ac:dyDescent="0.25">
      <c r="E66" s="9"/>
      <c r="F66" s="103"/>
      <c r="G66" s="105"/>
      <c r="H66" s="106"/>
      <c r="I66" s="102"/>
      <c r="J66" s="103"/>
      <c r="K66" s="103"/>
      <c r="L66" s="9"/>
    </row>
    <row r="67" spans="5:12" x14ac:dyDescent="0.25">
      <c r="E67" s="9"/>
      <c r="F67" s="103"/>
      <c r="G67" s="105"/>
      <c r="H67" s="106"/>
      <c r="I67" s="107"/>
      <c r="J67" s="103"/>
      <c r="K67" s="103"/>
      <c r="L67" s="9"/>
    </row>
    <row r="68" spans="5:12" x14ac:dyDescent="0.25">
      <c r="E68" s="9"/>
      <c r="F68" s="21"/>
      <c r="G68" s="23"/>
      <c r="H68" s="14"/>
      <c r="I68" s="15"/>
      <c r="J68" s="21"/>
      <c r="K68" s="103"/>
      <c r="L68" s="9"/>
    </row>
    <row r="69" spans="5:12" x14ac:dyDescent="0.25">
      <c r="E69" s="10"/>
      <c r="F69" s="21"/>
      <c r="G69" s="104"/>
      <c r="H69" s="14"/>
      <c r="I69" s="15"/>
      <c r="J69" s="103"/>
      <c r="K69" s="103"/>
      <c r="L69" s="9"/>
    </row>
    <row r="70" spans="5:12" x14ac:dyDescent="0.25">
      <c r="E70" s="10"/>
      <c r="F70" s="21"/>
      <c r="G70" s="104"/>
      <c r="H70" s="14"/>
      <c r="I70" s="15"/>
      <c r="J70" s="103"/>
      <c r="K70" s="103"/>
      <c r="L70" s="9"/>
    </row>
    <row r="71" spans="5:12" x14ac:dyDescent="0.25">
      <c r="E71" s="109"/>
      <c r="F71" s="21"/>
      <c r="G71" s="21"/>
      <c r="H71" s="10"/>
      <c r="I71" s="9"/>
      <c r="J71" s="103"/>
      <c r="K71" s="103"/>
      <c r="L71" s="9"/>
    </row>
  </sheetData>
  <mergeCells count="2">
    <mergeCell ref="A4:C4"/>
    <mergeCell ref="A19:C1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workbookViewId="0">
      <selection sqref="A1:XFD1048576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74</v>
      </c>
    </row>
    <row r="3" spans="1:15" ht="15.75" thickBot="1" x14ac:dyDescent="0.3"/>
    <row r="4" spans="1:15" ht="15.75" thickBot="1" x14ac:dyDescent="0.3">
      <c r="A4" s="165" t="s">
        <v>34</v>
      </c>
      <c r="B4" s="166"/>
      <c r="C4" s="167"/>
      <c r="E4" s="116" t="s">
        <v>69</v>
      </c>
      <c r="F4" s="1"/>
      <c r="G4" s="1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F5" s="1"/>
      <c r="G5" s="1"/>
    </row>
    <row r="6" spans="1:15" ht="15.75" thickBot="1" x14ac:dyDescent="0.3">
      <c r="A6" s="128" t="s">
        <v>38</v>
      </c>
      <c r="B6" s="129"/>
      <c r="C6" s="130"/>
      <c r="E6" s="118" t="s">
        <v>67</v>
      </c>
      <c r="F6" s="117" t="s">
        <v>36</v>
      </c>
      <c r="G6" s="117" t="s">
        <v>70</v>
      </c>
    </row>
    <row r="7" spans="1:15" x14ac:dyDescent="0.25">
      <c r="A7" s="75" t="s">
        <v>73</v>
      </c>
      <c r="B7" s="76"/>
      <c r="C7" s="113">
        <v>2021744.83</v>
      </c>
      <c r="E7" s="81" t="s">
        <v>66</v>
      </c>
      <c r="F7" s="120">
        <v>1121915.1299999999</v>
      </c>
      <c r="G7" s="120">
        <v>866899.85</v>
      </c>
    </row>
    <row r="8" spans="1:15" x14ac:dyDescent="0.25">
      <c r="A8" s="72" t="s">
        <v>41</v>
      </c>
      <c r="B8" s="73"/>
      <c r="C8" s="88">
        <v>2021744.83</v>
      </c>
      <c r="E8" t="s">
        <v>64</v>
      </c>
      <c r="F8" s="13">
        <v>1057869.77</v>
      </c>
      <c r="G8" s="13">
        <v>977715.98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28" t="s">
        <v>62</v>
      </c>
      <c r="F9" s="29">
        <v>186408</v>
      </c>
      <c r="G9" s="29">
        <v>177129</v>
      </c>
    </row>
    <row r="10" spans="1:15" ht="15.75" thickBot="1" x14ac:dyDescent="0.3">
      <c r="A10" s="134" t="s">
        <v>43</v>
      </c>
      <c r="B10" s="135"/>
      <c r="C10" s="136"/>
      <c r="F10" s="97">
        <f>SUM(F5:F9)</f>
        <v>2366192.9</v>
      </c>
      <c r="G10" s="97">
        <f>SUM(G5:G9)</f>
        <v>2021744.83</v>
      </c>
    </row>
    <row r="11" spans="1:15" x14ac:dyDescent="0.25">
      <c r="A11" s="131" t="s">
        <v>73</v>
      </c>
      <c r="B11" s="132">
        <v>2366192.9</v>
      </c>
      <c r="C11" s="133"/>
      <c r="E11" s="123"/>
      <c r="F11" s="124"/>
      <c r="G11" s="124"/>
      <c r="I11" s="9"/>
      <c r="J11" s="103"/>
      <c r="K11" s="103"/>
    </row>
    <row r="12" spans="1:15" x14ac:dyDescent="0.25">
      <c r="A12" s="72" t="s">
        <v>41</v>
      </c>
      <c r="B12" s="90">
        <v>2366192.9</v>
      </c>
      <c r="C12" s="74"/>
      <c r="E12" s="123"/>
      <c r="F12" s="125"/>
      <c r="G12" s="124"/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121"/>
      <c r="F13" s="122"/>
      <c r="G13" s="122"/>
      <c r="I13" s="86"/>
      <c r="J13" s="114"/>
      <c r="K13" s="114"/>
      <c r="N13" s="114"/>
      <c r="O13" s="114"/>
    </row>
    <row r="15" spans="1:15" x14ac:dyDescent="0.25">
      <c r="A15" t="s">
        <v>76</v>
      </c>
    </row>
    <row r="17" spans="1:15" x14ac:dyDescent="0.25">
      <c r="A17" s="126" t="s">
        <v>51</v>
      </c>
      <c r="B17" s="127" t="s">
        <v>52</v>
      </c>
      <c r="C17" s="127" t="s">
        <v>53</v>
      </c>
      <c r="D17" s="127" t="s">
        <v>54</v>
      </c>
      <c r="E17" s="127" t="s">
        <v>55</v>
      </c>
    </row>
    <row r="18" spans="1:15" x14ac:dyDescent="0.25">
      <c r="A18" s="81">
        <v>192</v>
      </c>
      <c r="B18" s="1">
        <v>146248</v>
      </c>
      <c r="C18" s="1">
        <v>177129</v>
      </c>
      <c r="D18" s="1">
        <v>186408</v>
      </c>
      <c r="E18" s="92">
        <f>B18-C18+D18</f>
        <v>155527</v>
      </c>
    </row>
    <row r="19" spans="1:15" x14ac:dyDescent="0.25">
      <c r="A19" s="93">
        <v>194</v>
      </c>
      <c r="B19" s="4">
        <v>3985682.5</v>
      </c>
      <c r="C19" s="4">
        <v>1844615.83</v>
      </c>
      <c r="D19" s="4">
        <v>2179784.9</v>
      </c>
      <c r="E19" s="94">
        <f>B19-C19+D19</f>
        <v>4320851.57</v>
      </c>
    </row>
    <row r="20" spans="1:15" s="2" customFormat="1" x14ac:dyDescent="0.25">
      <c r="A20" s="95" t="s">
        <v>56</v>
      </c>
      <c r="B20" s="3">
        <f>SUM(B18:B19)</f>
        <v>4131930.5</v>
      </c>
      <c r="C20" s="25">
        <f>SUM(C18:C19)</f>
        <v>2021744.83</v>
      </c>
      <c r="D20" s="37">
        <f>SUM(D18:D19)</f>
        <v>2366192.9</v>
      </c>
      <c r="E20" s="94">
        <f>SUM(E18:E19)</f>
        <v>4476378.57</v>
      </c>
      <c r="N20" s="97"/>
      <c r="O20" s="97"/>
    </row>
    <row r="21" spans="1:15" s="2" customFormat="1" x14ac:dyDescent="0.25">
      <c r="A21" s="96">
        <v>556</v>
      </c>
      <c r="C21" s="40">
        <v>2366192.9</v>
      </c>
      <c r="D21" s="115">
        <v>2021744.83</v>
      </c>
      <c r="E21" s="92">
        <f>C21-D21</f>
        <v>344448.06999999983</v>
      </c>
      <c r="N21" s="97"/>
      <c r="O21" s="97"/>
    </row>
    <row r="22" spans="1:15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5" s="110" customFormat="1" x14ac:dyDescent="0.25">
      <c r="B23" s="111"/>
      <c r="C23" s="112"/>
      <c r="N23" s="111"/>
      <c r="O23" s="111"/>
    </row>
    <row r="25" spans="1:15" x14ac:dyDescent="0.25">
      <c r="A25" t="s">
        <v>75</v>
      </c>
      <c r="E25" s="20"/>
      <c r="F25" s="20"/>
      <c r="G25" s="20"/>
      <c r="H25" s="9"/>
      <c r="I25" s="9"/>
      <c r="J25" s="103"/>
      <c r="K25" s="103"/>
      <c r="L25" s="9"/>
    </row>
    <row r="26" spans="1:15" x14ac:dyDescent="0.25">
      <c r="A26" t="s">
        <v>5</v>
      </c>
      <c r="C26" s="5"/>
      <c r="D26" s="6"/>
      <c r="E26" s="10"/>
      <c r="F26" s="21"/>
      <c r="G26" s="11"/>
      <c r="H26" s="22"/>
      <c r="I26" s="102"/>
      <c r="J26" s="103"/>
      <c r="K26" s="103"/>
      <c r="L26" s="9"/>
    </row>
    <row r="27" spans="1:15" x14ac:dyDescent="0.25">
      <c r="C27" s="5"/>
      <c r="D27" s="6"/>
      <c r="E27" s="9"/>
      <c r="F27" s="103"/>
      <c r="G27" s="103"/>
      <c r="H27" s="22"/>
      <c r="I27" s="102"/>
      <c r="J27" s="103"/>
      <c r="K27" s="103"/>
      <c r="L27" s="9"/>
    </row>
    <row r="28" spans="1:15" x14ac:dyDescent="0.25">
      <c r="C28" s="5"/>
      <c r="E28" s="10"/>
      <c r="F28" s="11"/>
      <c r="G28" s="104"/>
      <c r="H28" s="22"/>
      <c r="I28" s="9"/>
      <c r="J28" s="103"/>
      <c r="K28" s="103"/>
      <c r="L28" s="9"/>
    </row>
    <row r="29" spans="1:15" x14ac:dyDescent="0.25">
      <c r="C29" s="5"/>
      <c r="E29" s="9"/>
      <c r="F29" s="103"/>
      <c r="G29" s="105"/>
      <c r="H29" s="22"/>
      <c r="I29" s="102"/>
      <c r="J29" s="103"/>
      <c r="K29" s="103"/>
      <c r="L29" s="9"/>
    </row>
    <row r="30" spans="1:15" x14ac:dyDescent="0.25">
      <c r="C30" s="5"/>
      <c r="E30" s="9"/>
      <c r="F30" s="103"/>
      <c r="G30" s="105"/>
      <c r="H30" s="106"/>
      <c r="I30" s="102"/>
      <c r="J30" s="103"/>
      <c r="K30" s="103"/>
      <c r="L30" s="9"/>
    </row>
    <row r="31" spans="1:15" x14ac:dyDescent="0.25">
      <c r="C31" s="5"/>
      <c r="E31" s="9"/>
      <c r="F31" s="103"/>
      <c r="G31" s="105"/>
      <c r="H31" s="106"/>
      <c r="I31" s="107"/>
      <c r="J31" s="103"/>
      <c r="K31" s="103"/>
      <c r="L31" s="9"/>
    </row>
    <row r="32" spans="1:15" x14ac:dyDescent="0.25">
      <c r="C32" s="5"/>
      <c r="E32" s="9"/>
      <c r="F32" s="21"/>
      <c r="G32" s="23"/>
      <c r="H32" s="14"/>
      <c r="I32" s="15"/>
      <c r="J32" s="103"/>
      <c r="K32" s="103"/>
      <c r="L32" s="9"/>
    </row>
    <row r="33" spans="3:12" x14ac:dyDescent="0.25">
      <c r="C33" s="5"/>
      <c r="E33" s="9"/>
      <c r="F33" s="21"/>
      <c r="G33" s="23"/>
      <c r="H33" s="14"/>
      <c r="I33" s="15"/>
      <c r="J33" s="103"/>
      <c r="K33" s="103"/>
      <c r="L33" s="9"/>
    </row>
    <row r="34" spans="3:12" x14ac:dyDescent="0.25">
      <c r="E34" s="10"/>
      <c r="F34" s="21"/>
      <c r="G34" s="11"/>
      <c r="H34" s="106"/>
      <c r="I34" s="102"/>
      <c r="J34" s="103"/>
      <c r="K34" s="103"/>
      <c r="L34" s="9"/>
    </row>
    <row r="35" spans="3:12" x14ac:dyDescent="0.25">
      <c r="E35" s="10"/>
      <c r="F35" s="11"/>
      <c r="G35" s="11"/>
      <c r="H35" s="9"/>
      <c r="I35" s="9"/>
      <c r="J35" s="103"/>
      <c r="K35" s="103"/>
      <c r="L35" s="9"/>
    </row>
    <row r="36" spans="3:12" x14ac:dyDescent="0.25">
      <c r="E36" s="9"/>
      <c r="F36" s="12"/>
      <c r="G36" s="12"/>
      <c r="H36" s="22"/>
      <c r="I36" s="102"/>
      <c r="J36" s="103"/>
      <c r="K36" s="103"/>
      <c r="L36" s="9"/>
    </row>
    <row r="37" spans="3:12" x14ac:dyDescent="0.25">
      <c r="E37" s="9"/>
      <c r="F37" s="12"/>
      <c r="G37" s="12"/>
      <c r="H37" s="106"/>
      <c r="I37" s="102"/>
      <c r="J37" s="103"/>
      <c r="K37" s="103"/>
      <c r="L37" s="9"/>
    </row>
    <row r="38" spans="3:12" x14ac:dyDescent="0.25">
      <c r="E38" s="9"/>
      <c r="F38" s="12"/>
      <c r="G38" s="12"/>
      <c r="H38" s="106"/>
      <c r="I38" s="102"/>
      <c r="J38" s="103"/>
      <c r="K38" s="103"/>
      <c r="L38" s="9"/>
    </row>
    <row r="39" spans="3:12" x14ac:dyDescent="0.25">
      <c r="E39" s="9"/>
      <c r="F39" s="12"/>
      <c r="G39" s="12"/>
      <c r="H39" s="106"/>
      <c r="I39" s="107"/>
      <c r="J39" s="103"/>
      <c r="K39" s="103"/>
      <c r="L39" s="9"/>
    </row>
    <row r="40" spans="3:12" x14ac:dyDescent="0.25">
      <c r="E40" s="9"/>
      <c r="F40" s="108"/>
      <c r="G40" s="108"/>
      <c r="H40" s="14"/>
      <c r="I40" s="15"/>
      <c r="J40" s="21"/>
      <c r="K40" s="21"/>
      <c r="L40" s="9"/>
    </row>
    <row r="41" spans="3:12" x14ac:dyDescent="0.25">
      <c r="E41" s="109"/>
      <c r="F41" s="21"/>
      <c r="G41" s="21"/>
      <c r="H41" s="10"/>
      <c r="I41" s="9"/>
      <c r="J41" s="103"/>
      <c r="K41" s="103"/>
      <c r="L41" s="9"/>
    </row>
    <row r="42" spans="3:12" x14ac:dyDescent="0.25">
      <c r="E42" s="9"/>
      <c r="F42" s="9"/>
      <c r="G42" s="9"/>
      <c r="H42" s="9"/>
      <c r="I42" s="9"/>
      <c r="J42" s="103"/>
      <c r="K42" s="103"/>
      <c r="L42" s="9"/>
    </row>
    <row r="43" spans="3:12" x14ac:dyDescent="0.25">
      <c r="E43" s="20"/>
      <c r="F43" s="20"/>
      <c r="G43" s="20"/>
      <c r="H43" s="9"/>
      <c r="I43" s="9"/>
      <c r="J43" s="103"/>
      <c r="K43" s="103"/>
      <c r="L43" s="9"/>
    </row>
    <row r="44" spans="3:12" x14ac:dyDescent="0.25">
      <c r="E44" s="10"/>
      <c r="F44" s="11"/>
      <c r="G44" s="11"/>
      <c r="H44" s="9"/>
      <c r="I44" s="9"/>
      <c r="J44" s="103"/>
      <c r="K44" s="103"/>
      <c r="L44" s="9"/>
    </row>
    <row r="45" spans="3:12" x14ac:dyDescent="0.25">
      <c r="E45" s="10"/>
      <c r="F45" s="21"/>
      <c r="G45" s="12"/>
      <c r="H45" s="22"/>
      <c r="I45" s="102"/>
      <c r="J45" s="103"/>
      <c r="K45" s="103"/>
      <c r="L45" s="9"/>
    </row>
    <row r="46" spans="3:12" x14ac:dyDescent="0.25">
      <c r="E46" s="10"/>
      <c r="F46" s="103"/>
      <c r="G46" s="103"/>
      <c r="H46" s="106"/>
      <c r="I46" s="102"/>
      <c r="J46" s="103"/>
      <c r="K46" s="103"/>
      <c r="L46" s="9"/>
    </row>
    <row r="47" spans="3:12" x14ac:dyDescent="0.25">
      <c r="E47" s="10"/>
      <c r="F47" s="21"/>
      <c r="G47" s="12"/>
      <c r="H47" s="106"/>
      <c r="I47" s="107"/>
      <c r="J47" s="103"/>
      <c r="K47" s="21"/>
      <c r="L47" s="9"/>
    </row>
    <row r="48" spans="3:12" x14ac:dyDescent="0.25">
      <c r="E48" s="10"/>
      <c r="F48" s="21"/>
      <c r="G48" s="12"/>
      <c r="H48" s="14"/>
      <c r="I48" s="15"/>
      <c r="J48" s="21"/>
      <c r="K48" s="21"/>
      <c r="L48" s="9"/>
    </row>
    <row r="49" spans="5:12" x14ac:dyDescent="0.25">
      <c r="E49" s="10"/>
      <c r="F49" s="11"/>
      <c r="G49" s="11"/>
      <c r="H49" s="14"/>
      <c r="I49" s="15"/>
      <c r="J49" s="21"/>
      <c r="K49" s="103"/>
      <c r="L49" s="9"/>
    </row>
    <row r="50" spans="5:12" x14ac:dyDescent="0.25">
      <c r="E50" s="9"/>
      <c r="F50" s="103"/>
      <c r="G50" s="105"/>
      <c r="H50" s="22"/>
      <c r="I50" s="102"/>
      <c r="J50" s="103"/>
      <c r="K50" s="103"/>
      <c r="L50" s="9"/>
    </row>
    <row r="51" spans="5:12" x14ac:dyDescent="0.25">
      <c r="E51" s="9"/>
      <c r="F51" s="103"/>
      <c r="G51" s="105"/>
      <c r="H51" s="106"/>
      <c r="I51" s="102"/>
      <c r="J51" s="103"/>
      <c r="K51" s="103"/>
      <c r="L51" s="9"/>
    </row>
    <row r="52" spans="5:12" x14ac:dyDescent="0.25">
      <c r="E52" s="9"/>
      <c r="F52" s="103"/>
      <c r="G52" s="105"/>
      <c r="H52" s="106"/>
      <c r="I52" s="107"/>
      <c r="J52" s="103"/>
      <c r="K52" s="103"/>
      <c r="L52" s="9"/>
    </row>
    <row r="53" spans="5:12" x14ac:dyDescent="0.25">
      <c r="E53" s="9"/>
      <c r="F53" s="21"/>
      <c r="G53" s="23"/>
      <c r="H53" s="14"/>
      <c r="I53" s="15"/>
      <c r="J53" s="21"/>
      <c r="K53" s="103"/>
      <c r="L53" s="9"/>
    </row>
    <row r="54" spans="5:12" x14ac:dyDescent="0.25">
      <c r="E54" s="10"/>
      <c r="F54" s="21"/>
      <c r="G54" s="104"/>
      <c r="H54" s="14"/>
      <c r="I54" s="15"/>
      <c r="J54" s="103"/>
      <c r="K54" s="103"/>
      <c r="L54" s="9"/>
    </row>
    <row r="55" spans="5:12" x14ac:dyDescent="0.25">
      <c r="E55" s="10"/>
      <c r="F55" s="21"/>
      <c r="G55" s="104"/>
      <c r="H55" s="14"/>
      <c r="I55" s="15"/>
      <c r="J55" s="103"/>
      <c r="K55" s="103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</sheetData>
  <mergeCells count="1">
    <mergeCell ref="A4:C4"/>
  </mergeCells>
  <pageMargins left="0.31496062992125984" right="0.11811023622047245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activeCell="C28" sqref="C28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60</v>
      </c>
    </row>
    <row r="3" spans="1:15" ht="15.75" thickBot="1" x14ac:dyDescent="0.3"/>
    <row r="4" spans="1:15" x14ac:dyDescent="0.25">
      <c r="A4" s="168" t="s">
        <v>33</v>
      </c>
      <c r="B4" s="169"/>
      <c r="C4" s="170"/>
      <c r="E4" s="168" t="s">
        <v>34</v>
      </c>
      <c r="F4" s="169"/>
      <c r="G4" s="170"/>
      <c r="I4" s="116" t="s">
        <v>69</v>
      </c>
    </row>
    <row r="5" spans="1:15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15" ht="15.75" thickBot="1" x14ac:dyDescent="0.3">
      <c r="A6" s="66" t="s">
        <v>38</v>
      </c>
      <c r="B6" s="67"/>
      <c r="C6" s="68"/>
      <c r="E6" s="69" t="s">
        <v>38</v>
      </c>
      <c r="F6" s="70"/>
      <c r="G6" s="71"/>
      <c r="I6" s="118" t="s">
        <v>63</v>
      </c>
      <c r="J6" s="117" t="s">
        <v>36</v>
      </c>
      <c r="K6" s="117" t="s">
        <v>70</v>
      </c>
      <c r="M6" s="118" t="s">
        <v>67</v>
      </c>
      <c r="N6" s="117" t="s">
        <v>36</v>
      </c>
      <c r="O6" s="117" t="s">
        <v>70</v>
      </c>
    </row>
    <row r="7" spans="1:15" x14ac:dyDescent="0.25">
      <c r="A7" s="72" t="s">
        <v>72</v>
      </c>
      <c r="B7" s="73"/>
      <c r="C7" s="74">
        <v>1393515.52</v>
      </c>
      <c r="E7" s="75" t="s">
        <v>59</v>
      </c>
      <c r="F7" s="76"/>
      <c r="G7" s="113">
        <v>2811946.53</v>
      </c>
      <c r="I7" t="s">
        <v>66</v>
      </c>
      <c r="J7" s="1">
        <v>307665.11</v>
      </c>
      <c r="K7" s="1">
        <v>557960.29</v>
      </c>
      <c r="M7" s="81" t="s">
        <v>66</v>
      </c>
      <c r="N7" s="114">
        <v>456518.39</v>
      </c>
      <c r="O7" s="114">
        <v>339594.84</v>
      </c>
    </row>
    <row r="8" spans="1:15" x14ac:dyDescent="0.25">
      <c r="A8" s="72" t="s">
        <v>41</v>
      </c>
      <c r="B8" s="73"/>
      <c r="C8" s="88">
        <v>1393515.52</v>
      </c>
      <c r="E8" s="72" t="s">
        <v>41</v>
      </c>
      <c r="F8" s="73"/>
      <c r="G8" s="88">
        <v>2811946.53</v>
      </c>
      <c r="I8" s="81" t="s">
        <v>64</v>
      </c>
      <c r="J8" s="114">
        <v>771682.23</v>
      </c>
      <c r="K8" s="114">
        <v>771682.23</v>
      </c>
      <c r="M8" t="s">
        <v>64</v>
      </c>
      <c r="N8" s="1">
        <v>2302650.86</v>
      </c>
      <c r="O8" s="1">
        <v>2267675.84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  <c r="I9" s="28"/>
      <c r="J9" s="4"/>
      <c r="K9" s="4"/>
      <c r="M9" t="s">
        <v>62</v>
      </c>
      <c r="N9" s="1">
        <v>178002</v>
      </c>
      <c r="O9" s="1">
        <v>91800</v>
      </c>
    </row>
    <row r="10" spans="1:15" x14ac:dyDescent="0.25">
      <c r="A10" s="82" t="s">
        <v>43</v>
      </c>
      <c r="B10" s="83"/>
      <c r="C10" s="84"/>
      <c r="E10" s="82" t="s">
        <v>43</v>
      </c>
      <c r="F10" s="83"/>
      <c r="G10" s="84"/>
      <c r="I10" s="110"/>
      <c r="J10" s="119">
        <f>SUM(J7:J9)</f>
        <v>1079347.3399999999</v>
      </c>
      <c r="K10" s="119">
        <f>SUM(K7:K9)</f>
        <v>1329642.52</v>
      </c>
      <c r="M10" t="s">
        <v>68</v>
      </c>
      <c r="N10" s="1">
        <v>55289.99</v>
      </c>
      <c r="O10" s="1">
        <v>112275.85</v>
      </c>
    </row>
    <row r="11" spans="1:15" x14ac:dyDescent="0.25">
      <c r="A11" s="72" t="s">
        <v>72</v>
      </c>
      <c r="B11" s="73">
        <v>1122106.3400000001</v>
      </c>
      <c r="C11" s="74"/>
      <c r="E11" s="72" t="s">
        <v>49</v>
      </c>
      <c r="F11" s="85">
        <v>2992461.24</v>
      </c>
      <c r="G11" s="74"/>
      <c r="M11" s="28" t="s">
        <v>65</v>
      </c>
      <c r="N11" s="4"/>
      <c r="O11" s="4">
        <v>600</v>
      </c>
    </row>
    <row r="12" spans="1:15" x14ac:dyDescent="0.25">
      <c r="A12" s="72" t="s">
        <v>41</v>
      </c>
      <c r="B12" s="89">
        <v>1122106.3400000001</v>
      </c>
      <c r="C12" s="74"/>
      <c r="E12" s="72" t="s">
        <v>41</v>
      </c>
      <c r="F12" s="90">
        <v>2992461.24</v>
      </c>
      <c r="G12" s="74"/>
      <c r="N12" s="97">
        <f>SUM(N7:N11)</f>
        <v>2992461.24</v>
      </c>
      <c r="O12" s="97">
        <f>SUM(O7:O11)</f>
        <v>2811946.53</v>
      </c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  <c r="J13" s="114"/>
      <c r="K13" s="114"/>
      <c r="N13" s="114"/>
      <c r="O13" s="114"/>
    </row>
    <row r="15" spans="1:15" x14ac:dyDescent="0.25">
      <c r="A15" t="s">
        <v>50</v>
      </c>
    </row>
    <row r="17" spans="1:15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5" x14ac:dyDescent="0.25">
      <c r="A18" s="81">
        <v>192</v>
      </c>
      <c r="B18" s="1">
        <v>138745.85999999999</v>
      </c>
      <c r="C18" s="1">
        <v>268548.84999999998</v>
      </c>
      <c r="D18" s="1">
        <v>276050.99</v>
      </c>
      <c r="E18" s="92">
        <f>B18-C18+D18</f>
        <v>146248</v>
      </c>
    </row>
    <row r="19" spans="1:15" x14ac:dyDescent="0.25">
      <c r="A19" s="93">
        <v>194</v>
      </c>
      <c r="B19" s="4">
        <v>4084079.11</v>
      </c>
      <c r="C19" s="4">
        <v>3936913.2</v>
      </c>
      <c r="D19" s="4">
        <v>3838516.59</v>
      </c>
      <c r="E19" s="94">
        <f>B19-C19+D19</f>
        <v>3985682.4999999995</v>
      </c>
    </row>
    <row r="20" spans="1:15" s="2" customFormat="1" x14ac:dyDescent="0.25">
      <c r="A20" s="95" t="s">
        <v>56</v>
      </c>
      <c r="B20" s="3">
        <f>SUM(B18:B19)</f>
        <v>4222824.97</v>
      </c>
      <c r="C20" s="25">
        <f>SUM(C18:C19)</f>
        <v>4205462.05</v>
      </c>
      <c r="D20" s="37">
        <f>SUM(D18:D19)</f>
        <v>4114567.58</v>
      </c>
      <c r="E20" s="94">
        <f>SUM(E18:E19)</f>
        <v>4131930.4999999995</v>
      </c>
      <c r="N20" s="97"/>
      <c r="O20" s="97"/>
    </row>
    <row r="21" spans="1:15" s="2" customFormat="1" x14ac:dyDescent="0.25">
      <c r="A21" s="96">
        <v>556</v>
      </c>
      <c r="C21" s="40">
        <v>4114567.58</v>
      </c>
      <c r="D21" s="115">
        <v>4205462.05</v>
      </c>
      <c r="E21" s="92">
        <f>C21-D21</f>
        <v>-90894.469999999739</v>
      </c>
      <c r="N21" s="97"/>
      <c r="O21" s="97"/>
    </row>
    <row r="22" spans="1:15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5" s="110" customFormat="1" x14ac:dyDescent="0.25">
      <c r="B23" s="111"/>
      <c r="C23" s="112"/>
      <c r="N23" s="111"/>
      <c r="O23" s="111"/>
    </row>
    <row r="25" spans="1:15" x14ac:dyDescent="0.25">
      <c r="A25" t="s">
        <v>61</v>
      </c>
      <c r="E25" s="20"/>
      <c r="F25" s="20"/>
      <c r="G25" s="20"/>
      <c r="H25" s="9"/>
      <c r="I25" s="9"/>
      <c r="J25" s="103"/>
      <c r="K25" s="103"/>
      <c r="L25" s="9"/>
    </row>
    <row r="26" spans="1:15" x14ac:dyDescent="0.25">
      <c r="A26" t="s">
        <v>5</v>
      </c>
      <c r="C26" s="5"/>
      <c r="D26" s="6"/>
      <c r="E26" s="10"/>
      <c r="F26" s="21"/>
      <c r="G26" s="11"/>
      <c r="H26" s="22"/>
      <c r="I26" s="102"/>
      <c r="J26" s="103"/>
      <c r="K26" s="103"/>
      <c r="L26" s="9"/>
    </row>
    <row r="27" spans="1:15" x14ac:dyDescent="0.25">
      <c r="C27" s="5"/>
      <c r="D27" s="6"/>
      <c r="E27" s="9"/>
      <c r="F27" s="103"/>
      <c r="G27" s="103"/>
      <c r="H27" s="22"/>
      <c r="I27" s="102"/>
      <c r="J27" s="103"/>
      <c r="K27" s="103"/>
      <c r="L27" s="9"/>
    </row>
    <row r="28" spans="1:15" x14ac:dyDescent="0.25">
      <c r="C28" s="5"/>
      <c r="E28" s="10"/>
      <c r="F28" s="11"/>
      <c r="G28" s="104"/>
      <c r="H28" s="22"/>
      <c r="I28" s="9"/>
      <c r="J28" s="103"/>
      <c r="K28" s="103"/>
      <c r="L28" s="9"/>
    </row>
    <row r="29" spans="1:15" x14ac:dyDescent="0.25">
      <c r="C29" s="5"/>
      <c r="E29" s="9"/>
      <c r="F29" s="103"/>
      <c r="G29" s="105"/>
      <c r="H29" s="22"/>
      <c r="I29" s="102"/>
      <c r="J29" s="103"/>
      <c r="K29" s="103"/>
      <c r="L29" s="9"/>
    </row>
    <row r="30" spans="1:15" x14ac:dyDescent="0.25">
      <c r="C30" s="5"/>
      <c r="E30" s="9"/>
      <c r="F30" s="103"/>
      <c r="G30" s="105"/>
      <c r="H30" s="106"/>
      <c r="I30" s="102"/>
      <c r="J30" s="103"/>
      <c r="K30" s="103"/>
      <c r="L30" s="9"/>
    </row>
    <row r="31" spans="1:15" x14ac:dyDescent="0.25">
      <c r="C31" s="5"/>
      <c r="E31" s="9"/>
      <c r="F31" s="103"/>
      <c r="G31" s="105"/>
      <c r="H31" s="106"/>
      <c r="I31" s="107"/>
      <c r="J31" s="103"/>
      <c r="K31" s="103"/>
      <c r="L31" s="9"/>
    </row>
    <row r="32" spans="1:15" x14ac:dyDescent="0.25">
      <c r="C32" s="5"/>
      <c r="E32" s="9"/>
      <c r="F32" s="21"/>
      <c r="G32" s="23"/>
      <c r="H32" s="14"/>
      <c r="I32" s="15"/>
      <c r="J32" s="103"/>
      <c r="K32" s="103"/>
      <c r="L32" s="9"/>
    </row>
    <row r="33" spans="3:12" x14ac:dyDescent="0.25">
      <c r="C33" s="5"/>
      <c r="E33" s="9"/>
      <c r="F33" s="21"/>
      <c r="G33" s="23"/>
      <c r="H33" s="14"/>
      <c r="I33" s="15"/>
      <c r="J33" s="103"/>
      <c r="K33" s="103"/>
      <c r="L33" s="9"/>
    </row>
    <row r="34" spans="3:12" x14ac:dyDescent="0.25">
      <c r="E34" s="10"/>
      <c r="F34" s="21"/>
      <c r="G34" s="11"/>
      <c r="H34" s="106"/>
      <c r="I34" s="102"/>
      <c r="J34" s="103"/>
      <c r="K34" s="103"/>
      <c r="L34" s="9"/>
    </row>
    <row r="35" spans="3:12" x14ac:dyDescent="0.25">
      <c r="E35" s="10"/>
      <c r="F35" s="11"/>
      <c r="G35" s="11"/>
      <c r="H35" s="9"/>
      <c r="I35" s="9"/>
      <c r="J35" s="103"/>
      <c r="K35" s="103"/>
      <c r="L35" s="9"/>
    </row>
    <row r="36" spans="3:12" x14ac:dyDescent="0.25">
      <c r="E36" s="9"/>
      <c r="F36" s="12"/>
      <c r="G36" s="12"/>
      <c r="H36" s="22"/>
      <c r="I36" s="102"/>
      <c r="J36" s="103"/>
      <c r="K36" s="103"/>
      <c r="L36" s="9"/>
    </row>
    <row r="37" spans="3:12" x14ac:dyDescent="0.25">
      <c r="E37" s="9"/>
      <c r="F37" s="12"/>
      <c r="G37" s="12"/>
      <c r="H37" s="106"/>
      <c r="I37" s="102"/>
      <c r="J37" s="103"/>
      <c r="K37" s="103"/>
      <c r="L37" s="9"/>
    </row>
    <row r="38" spans="3:12" x14ac:dyDescent="0.25">
      <c r="E38" s="9"/>
      <c r="F38" s="12"/>
      <c r="G38" s="12"/>
      <c r="H38" s="106"/>
      <c r="I38" s="102"/>
      <c r="J38" s="103"/>
      <c r="K38" s="103"/>
      <c r="L38" s="9"/>
    </row>
    <row r="39" spans="3:12" x14ac:dyDescent="0.25">
      <c r="E39" s="9"/>
      <c r="F39" s="12"/>
      <c r="G39" s="12"/>
      <c r="H39" s="106"/>
      <c r="I39" s="107"/>
      <c r="J39" s="103"/>
      <c r="K39" s="103"/>
      <c r="L39" s="9"/>
    </row>
    <row r="40" spans="3:12" x14ac:dyDescent="0.25">
      <c r="E40" s="9"/>
      <c r="F40" s="108"/>
      <c r="G40" s="108"/>
      <c r="H40" s="14"/>
      <c r="I40" s="15"/>
      <c r="J40" s="21"/>
      <c r="K40" s="21"/>
      <c r="L40" s="9"/>
    </row>
    <row r="41" spans="3:12" x14ac:dyDescent="0.25">
      <c r="E41" s="109"/>
      <c r="F41" s="21"/>
      <c r="G41" s="21"/>
      <c r="H41" s="10"/>
      <c r="I41" s="9"/>
      <c r="J41" s="103"/>
      <c r="K41" s="103"/>
      <c r="L41" s="9"/>
    </row>
    <row r="42" spans="3:12" x14ac:dyDescent="0.25">
      <c r="E42" s="9"/>
      <c r="F42" s="9"/>
      <c r="G42" s="9"/>
      <c r="H42" s="9"/>
      <c r="I42" s="9"/>
      <c r="J42" s="103"/>
      <c r="K42" s="103"/>
      <c r="L42" s="9"/>
    </row>
    <row r="43" spans="3:12" x14ac:dyDescent="0.25">
      <c r="E43" s="20"/>
      <c r="F43" s="20"/>
      <c r="G43" s="20"/>
      <c r="H43" s="9"/>
      <c r="I43" s="9"/>
      <c r="J43" s="103"/>
      <c r="K43" s="103"/>
      <c r="L43" s="9"/>
    </row>
    <row r="44" spans="3:12" x14ac:dyDescent="0.25">
      <c r="E44" s="10"/>
      <c r="F44" s="11"/>
      <c r="G44" s="11"/>
      <c r="H44" s="9"/>
      <c r="I44" s="9"/>
      <c r="J44" s="103"/>
      <c r="K44" s="103"/>
      <c r="L44" s="9"/>
    </row>
    <row r="45" spans="3:12" x14ac:dyDescent="0.25">
      <c r="E45" s="10"/>
      <c r="F45" s="21"/>
      <c r="G45" s="12"/>
      <c r="H45" s="22"/>
      <c r="I45" s="102"/>
      <c r="J45" s="103"/>
      <c r="K45" s="103"/>
      <c r="L45" s="9"/>
    </row>
    <row r="46" spans="3:12" x14ac:dyDescent="0.25">
      <c r="E46" s="10"/>
      <c r="F46" s="103"/>
      <c r="G46" s="103"/>
      <c r="H46" s="106"/>
      <c r="I46" s="102"/>
      <c r="J46" s="103"/>
      <c r="K46" s="103"/>
      <c r="L46" s="9"/>
    </row>
    <row r="47" spans="3:12" x14ac:dyDescent="0.25">
      <c r="E47" s="10"/>
      <c r="F47" s="21"/>
      <c r="G47" s="12"/>
      <c r="H47" s="106"/>
      <c r="I47" s="107"/>
      <c r="J47" s="103"/>
      <c r="K47" s="21"/>
      <c r="L47" s="9"/>
    </row>
    <row r="48" spans="3:12" x14ac:dyDescent="0.25">
      <c r="E48" s="10"/>
      <c r="F48" s="21"/>
      <c r="G48" s="12"/>
      <c r="H48" s="14"/>
      <c r="I48" s="15"/>
      <c r="J48" s="21"/>
      <c r="K48" s="21"/>
      <c r="L48" s="9"/>
    </row>
    <row r="49" spans="5:12" x14ac:dyDescent="0.25">
      <c r="E49" s="10"/>
      <c r="F49" s="11"/>
      <c r="G49" s="11"/>
      <c r="H49" s="14"/>
      <c r="I49" s="15"/>
      <c r="J49" s="21"/>
      <c r="K49" s="103"/>
      <c r="L49" s="9"/>
    </row>
    <row r="50" spans="5:12" x14ac:dyDescent="0.25">
      <c r="E50" s="9"/>
      <c r="F50" s="103"/>
      <c r="G50" s="105"/>
      <c r="H50" s="22"/>
      <c r="I50" s="102"/>
      <c r="J50" s="103"/>
      <c r="K50" s="103"/>
      <c r="L50" s="9"/>
    </row>
    <row r="51" spans="5:12" x14ac:dyDescent="0.25">
      <c r="E51" s="9"/>
      <c r="F51" s="103"/>
      <c r="G51" s="105"/>
      <c r="H51" s="106"/>
      <c r="I51" s="102"/>
      <c r="J51" s="103"/>
      <c r="K51" s="103"/>
      <c r="L51" s="9"/>
    </row>
    <row r="52" spans="5:12" x14ac:dyDescent="0.25">
      <c r="E52" s="9"/>
      <c r="F52" s="103"/>
      <c r="G52" s="105"/>
      <c r="H52" s="106"/>
      <c r="I52" s="107"/>
      <c r="J52" s="103"/>
      <c r="K52" s="103"/>
      <c r="L52" s="9"/>
    </row>
    <row r="53" spans="5:12" x14ac:dyDescent="0.25">
      <c r="E53" s="9"/>
      <c r="F53" s="21"/>
      <c r="G53" s="23"/>
      <c r="H53" s="14"/>
      <c r="I53" s="15"/>
      <c r="J53" s="21"/>
      <c r="K53" s="103"/>
      <c r="L53" s="9"/>
    </row>
    <row r="54" spans="5:12" x14ac:dyDescent="0.25">
      <c r="E54" s="10"/>
      <c r="F54" s="21"/>
      <c r="G54" s="104"/>
      <c r="H54" s="14"/>
      <c r="I54" s="15"/>
      <c r="J54" s="103"/>
      <c r="K54" s="103"/>
      <c r="L54" s="9"/>
    </row>
    <row r="55" spans="5:12" x14ac:dyDescent="0.25">
      <c r="E55" s="10"/>
      <c r="F55" s="21"/>
      <c r="G55" s="104"/>
      <c r="H55" s="14"/>
      <c r="I55" s="15"/>
      <c r="J55" s="103"/>
      <c r="K55" s="103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</sheetData>
  <mergeCells count="2">
    <mergeCell ref="A4:C4"/>
    <mergeCell ref="E4:G4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workbookViewId="0">
      <selection activeCell="I20" sqref="I20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11.28515625" bestFit="1" customWidth="1"/>
    <col min="9" max="9" width="13" bestFit="1" customWidth="1"/>
  </cols>
  <sheetData>
    <row r="1" spans="1:9" ht="18.75" x14ac:dyDescent="0.3">
      <c r="A1" s="59" t="s">
        <v>31</v>
      </c>
      <c r="E1" s="87" t="s">
        <v>71</v>
      </c>
    </row>
    <row r="3" spans="1:9" ht="15.75" thickBot="1" x14ac:dyDescent="0.3"/>
    <row r="4" spans="1:9" x14ac:dyDescent="0.25">
      <c r="A4" s="168" t="s">
        <v>33</v>
      </c>
      <c r="B4" s="169"/>
      <c r="C4" s="170"/>
      <c r="E4" s="168" t="s">
        <v>34</v>
      </c>
      <c r="F4" s="169"/>
      <c r="G4" s="170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48</v>
      </c>
      <c r="B7" s="73"/>
      <c r="C7" s="74">
        <v>788746.98</v>
      </c>
      <c r="E7" s="75" t="s">
        <v>59</v>
      </c>
      <c r="F7" s="76"/>
      <c r="G7" s="77">
        <v>1387153.5</v>
      </c>
    </row>
    <row r="8" spans="1:9" x14ac:dyDescent="0.25">
      <c r="A8" s="72" t="s">
        <v>41</v>
      </c>
      <c r="B8" s="73"/>
      <c r="C8" s="88">
        <v>788746.98</v>
      </c>
      <c r="E8" s="72" t="s">
        <v>41</v>
      </c>
      <c r="F8" s="73"/>
      <c r="G8" s="88">
        <v>1387153.5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48</v>
      </c>
      <c r="B11" s="73">
        <v>461027.43</v>
      </c>
      <c r="C11" s="74"/>
      <c r="E11" s="72" t="s">
        <v>49</v>
      </c>
      <c r="F11" s="85">
        <v>1304080.97</v>
      </c>
      <c r="G11" s="74"/>
    </row>
    <row r="12" spans="1:9" x14ac:dyDescent="0.25">
      <c r="A12" s="72" t="s">
        <v>41</v>
      </c>
      <c r="B12" s="89">
        <v>461027.43</v>
      </c>
      <c r="C12" s="74"/>
      <c r="E12" s="72" t="s">
        <v>41</v>
      </c>
      <c r="F12" s="90">
        <v>1304080.97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</row>
    <row r="15" spans="1:9" x14ac:dyDescent="0.25">
      <c r="A15" t="s">
        <v>50</v>
      </c>
    </row>
    <row r="17" spans="1:12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2" x14ac:dyDescent="0.25">
      <c r="A18" s="81">
        <v>192</v>
      </c>
      <c r="B18" s="1">
        <v>437347.26</v>
      </c>
      <c r="C18" s="1">
        <v>421578.26</v>
      </c>
      <c r="D18" s="1">
        <v>122976.86</v>
      </c>
      <c r="E18" s="92">
        <f>B18-C18+D18</f>
        <v>138745.85999999999</v>
      </c>
    </row>
    <row r="19" spans="1:12" x14ac:dyDescent="0.25">
      <c r="A19" s="93">
        <v>194</v>
      </c>
      <c r="B19" s="4">
        <v>4196269.79</v>
      </c>
      <c r="C19" s="4">
        <v>1754322.22</v>
      </c>
      <c r="D19" s="4">
        <v>1642131.54</v>
      </c>
      <c r="E19" s="94">
        <f>B19-C19+D19</f>
        <v>4084079.1100000003</v>
      </c>
    </row>
    <row r="20" spans="1:12" s="2" customFormat="1" x14ac:dyDescent="0.25">
      <c r="A20" s="95" t="s">
        <v>56</v>
      </c>
      <c r="B20" s="3">
        <f>SUM(B18:B19)</f>
        <v>4633617.05</v>
      </c>
      <c r="C20" s="3">
        <f>SUM(C18:C19)</f>
        <v>2175900.48</v>
      </c>
      <c r="D20" s="3">
        <f>SUM(D18:D19)</f>
        <v>1765108.4000000001</v>
      </c>
      <c r="E20" s="94">
        <f>SUM(E18:E19)</f>
        <v>4222824.9700000007</v>
      </c>
    </row>
    <row r="21" spans="1:12" s="2" customFormat="1" x14ac:dyDescent="0.25">
      <c r="A21" s="96">
        <v>556</v>
      </c>
      <c r="C21" s="97">
        <v>1765108.4</v>
      </c>
      <c r="D21" s="97">
        <v>2175900.48</v>
      </c>
      <c r="E21" s="92">
        <f>C21-D21</f>
        <v>-410792.08000000007</v>
      </c>
    </row>
    <row r="22" spans="1:12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2" s="110" customFormat="1" x14ac:dyDescent="0.25">
      <c r="B23" s="111"/>
      <c r="C23" s="112"/>
    </row>
    <row r="25" spans="1:12" x14ac:dyDescent="0.25">
      <c r="A25" t="s">
        <v>22</v>
      </c>
      <c r="E25" s="20"/>
      <c r="F25" s="20"/>
      <c r="G25" s="20"/>
      <c r="H25" s="9"/>
      <c r="I25" s="9"/>
      <c r="J25" s="9"/>
      <c r="K25" s="9"/>
      <c r="L25" s="9"/>
    </row>
    <row r="26" spans="1:12" x14ac:dyDescent="0.25">
      <c r="A26" t="s">
        <v>5</v>
      </c>
      <c r="C26" s="5"/>
      <c r="D26" s="6"/>
      <c r="E26" s="10"/>
      <c r="F26" s="21"/>
      <c r="G26" s="11"/>
      <c r="H26" s="22"/>
      <c r="I26" s="102"/>
      <c r="J26" s="9"/>
      <c r="K26" s="9"/>
      <c r="L26" s="9"/>
    </row>
    <row r="27" spans="1:12" x14ac:dyDescent="0.25">
      <c r="C27" s="5"/>
      <c r="D27" s="6"/>
      <c r="E27" s="9"/>
      <c r="F27" s="103"/>
      <c r="G27" s="103"/>
      <c r="H27" s="22"/>
      <c r="I27" s="102"/>
      <c r="J27" s="9"/>
      <c r="K27" s="9"/>
      <c r="L27" s="9"/>
    </row>
    <row r="28" spans="1:12" x14ac:dyDescent="0.25">
      <c r="C28" s="5"/>
      <c r="E28" s="10"/>
      <c r="F28" s="11"/>
      <c r="G28" s="104"/>
      <c r="H28" s="22"/>
      <c r="I28" s="9"/>
      <c r="J28" s="9"/>
      <c r="K28" s="9"/>
      <c r="L28" s="9"/>
    </row>
    <row r="29" spans="1:12" x14ac:dyDescent="0.25">
      <c r="C29" s="5"/>
      <c r="E29" s="9"/>
      <c r="F29" s="103"/>
      <c r="G29" s="105"/>
      <c r="H29" s="22"/>
      <c r="I29" s="102"/>
      <c r="J29" s="9"/>
      <c r="K29" s="9"/>
      <c r="L29" s="9"/>
    </row>
    <row r="30" spans="1:12" x14ac:dyDescent="0.25">
      <c r="C30" s="5"/>
      <c r="E30" s="9"/>
      <c r="F30" s="103"/>
      <c r="G30" s="105"/>
      <c r="H30" s="106"/>
      <c r="I30" s="102"/>
      <c r="J30" s="9"/>
      <c r="K30" s="9"/>
      <c r="L30" s="9"/>
    </row>
    <row r="31" spans="1:12" x14ac:dyDescent="0.25">
      <c r="C31" s="5"/>
      <c r="E31" s="9"/>
      <c r="F31" s="103"/>
      <c r="G31" s="105"/>
      <c r="H31" s="106"/>
      <c r="I31" s="107"/>
      <c r="J31" s="9"/>
      <c r="K31" s="9"/>
      <c r="L31" s="9"/>
    </row>
    <row r="32" spans="1:12" x14ac:dyDescent="0.25">
      <c r="C32" s="5"/>
      <c r="E32" s="9"/>
      <c r="F32" s="21"/>
      <c r="G32" s="23"/>
      <c r="H32" s="14"/>
      <c r="I32" s="15"/>
      <c r="J32" s="9"/>
      <c r="K32" s="9"/>
      <c r="L32" s="9"/>
    </row>
    <row r="33" spans="3:12" x14ac:dyDescent="0.25">
      <c r="C33" s="5"/>
      <c r="E33" s="9"/>
      <c r="F33" s="21"/>
      <c r="G33" s="23"/>
      <c r="H33" s="14"/>
      <c r="I33" s="15"/>
      <c r="J33" s="9"/>
      <c r="K33" s="9"/>
      <c r="L33" s="9"/>
    </row>
    <row r="34" spans="3:12" x14ac:dyDescent="0.25">
      <c r="E34" s="10"/>
      <c r="F34" s="21"/>
      <c r="G34" s="11"/>
      <c r="H34" s="106"/>
      <c r="I34" s="102"/>
      <c r="J34" s="9"/>
      <c r="K34" s="9"/>
      <c r="L34" s="9"/>
    </row>
    <row r="35" spans="3:12" x14ac:dyDescent="0.25">
      <c r="E35" s="10"/>
      <c r="F35" s="11"/>
      <c r="G35" s="11"/>
      <c r="H35" s="9"/>
      <c r="I35" s="9"/>
      <c r="J35" s="9"/>
      <c r="K35" s="9"/>
      <c r="L35" s="9"/>
    </row>
    <row r="36" spans="3:12" x14ac:dyDescent="0.25">
      <c r="E36" s="9"/>
      <c r="F36" s="12"/>
      <c r="G36" s="12"/>
      <c r="H36" s="22"/>
      <c r="I36" s="102"/>
      <c r="J36" s="9"/>
      <c r="K36" s="9"/>
      <c r="L36" s="9"/>
    </row>
    <row r="37" spans="3:12" x14ac:dyDescent="0.25">
      <c r="E37" s="9"/>
      <c r="F37" s="12"/>
      <c r="G37" s="12"/>
      <c r="H37" s="106"/>
      <c r="I37" s="102"/>
      <c r="J37" s="9"/>
      <c r="K37" s="9"/>
      <c r="L37" s="9"/>
    </row>
    <row r="38" spans="3:12" x14ac:dyDescent="0.25">
      <c r="E38" s="9"/>
      <c r="F38" s="12"/>
      <c r="G38" s="12"/>
      <c r="H38" s="106"/>
      <c r="I38" s="102"/>
      <c r="J38" s="9"/>
      <c r="K38" s="9"/>
      <c r="L38" s="9"/>
    </row>
    <row r="39" spans="3:12" x14ac:dyDescent="0.25">
      <c r="E39" s="9"/>
      <c r="F39" s="12"/>
      <c r="G39" s="12"/>
      <c r="H39" s="106"/>
      <c r="I39" s="107"/>
      <c r="J39" s="9"/>
      <c r="K39" s="9"/>
      <c r="L39" s="9"/>
    </row>
    <row r="40" spans="3:12" x14ac:dyDescent="0.25">
      <c r="E40" s="9"/>
      <c r="F40" s="108"/>
      <c r="G40" s="108"/>
      <c r="H40" s="14"/>
      <c r="I40" s="15"/>
      <c r="J40" s="10"/>
      <c r="K40" s="10"/>
      <c r="L40" s="9"/>
    </row>
    <row r="41" spans="3:12" x14ac:dyDescent="0.25">
      <c r="E41" s="109"/>
      <c r="F41" s="21"/>
      <c r="G41" s="21"/>
      <c r="H41" s="10"/>
      <c r="I41" s="9"/>
      <c r="J41" s="9"/>
      <c r="K41" s="9"/>
      <c r="L41" s="9"/>
    </row>
    <row r="42" spans="3:12" x14ac:dyDescent="0.25">
      <c r="E42" s="9"/>
      <c r="F42" s="9"/>
      <c r="G42" s="9"/>
      <c r="H42" s="9"/>
      <c r="I42" s="9"/>
      <c r="J42" s="9"/>
      <c r="K42" s="9"/>
      <c r="L42" s="9"/>
    </row>
    <row r="43" spans="3:12" x14ac:dyDescent="0.25">
      <c r="E43" s="20"/>
      <c r="F43" s="20"/>
      <c r="G43" s="20"/>
      <c r="H43" s="9"/>
      <c r="I43" s="9"/>
      <c r="J43" s="9"/>
      <c r="K43" s="9"/>
      <c r="L43" s="9"/>
    </row>
    <row r="44" spans="3:12" x14ac:dyDescent="0.25">
      <c r="E44" s="10"/>
      <c r="F44" s="11"/>
      <c r="G44" s="11"/>
      <c r="H44" s="9"/>
      <c r="I44" s="9"/>
      <c r="J44" s="9"/>
      <c r="K44" s="9"/>
      <c r="L44" s="9"/>
    </row>
    <row r="45" spans="3:12" x14ac:dyDescent="0.25">
      <c r="E45" s="10"/>
      <c r="F45" s="21"/>
      <c r="G45" s="12"/>
      <c r="H45" s="22"/>
      <c r="I45" s="102"/>
      <c r="J45" s="9"/>
      <c r="K45" s="9"/>
      <c r="L45" s="9"/>
    </row>
    <row r="46" spans="3:12" x14ac:dyDescent="0.25">
      <c r="E46" s="10"/>
      <c r="F46" s="103"/>
      <c r="G46" s="103"/>
      <c r="H46" s="106"/>
      <c r="I46" s="102"/>
      <c r="J46" s="9"/>
      <c r="K46" s="9"/>
      <c r="L46" s="9"/>
    </row>
    <row r="47" spans="3:12" x14ac:dyDescent="0.25">
      <c r="E47" s="10"/>
      <c r="F47" s="21"/>
      <c r="G47" s="12"/>
      <c r="H47" s="106"/>
      <c r="I47" s="107"/>
      <c r="J47" s="9"/>
      <c r="K47" s="10"/>
      <c r="L47" s="9"/>
    </row>
    <row r="48" spans="3:12" x14ac:dyDescent="0.25">
      <c r="E48" s="10"/>
      <c r="F48" s="21"/>
      <c r="G48" s="12"/>
      <c r="H48" s="14"/>
      <c r="I48" s="15"/>
      <c r="J48" s="10"/>
      <c r="K48" s="10"/>
      <c r="L48" s="9"/>
    </row>
    <row r="49" spans="5:12" x14ac:dyDescent="0.25">
      <c r="E49" s="10"/>
      <c r="F49" s="11"/>
      <c r="G49" s="11"/>
      <c r="H49" s="14"/>
      <c r="I49" s="15"/>
      <c r="J49" s="10"/>
      <c r="K49" s="9"/>
      <c r="L49" s="9"/>
    </row>
    <row r="50" spans="5:12" x14ac:dyDescent="0.25">
      <c r="E50" s="9"/>
      <c r="F50" s="103"/>
      <c r="G50" s="105"/>
      <c r="H50" s="22"/>
      <c r="I50" s="102"/>
      <c r="J50" s="9"/>
      <c r="K50" s="9"/>
      <c r="L50" s="9"/>
    </row>
    <row r="51" spans="5:12" x14ac:dyDescent="0.25">
      <c r="E51" s="9"/>
      <c r="F51" s="103"/>
      <c r="G51" s="105"/>
      <c r="H51" s="106"/>
      <c r="I51" s="102"/>
      <c r="J51" s="9"/>
      <c r="K51" s="9"/>
      <c r="L51" s="9"/>
    </row>
    <row r="52" spans="5:12" x14ac:dyDescent="0.25">
      <c r="E52" s="9"/>
      <c r="F52" s="103"/>
      <c r="G52" s="105"/>
      <c r="H52" s="106"/>
      <c r="I52" s="107"/>
      <c r="J52" s="9"/>
      <c r="K52" s="9"/>
      <c r="L52" s="9"/>
    </row>
    <row r="53" spans="5:12" x14ac:dyDescent="0.25">
      <c r="E53" s="9"/>
      <c r="F53" s="21"/>
      <c r="G53" s="23"/>
      <c r="H53" s="14"/>
      <c r="I53" s="15"/>
      <c r="J53" s="10"/>
      <c r="K53" s="9"/>
      <c r="L53" s="9"/>
    </row>
    <row r="54" spans="5:12" x14ac:dyDescent="0.25">
      <c r="E54" s="10"/>
      <c r="F54" s="21"/>
      <c r="G54" s="104"/>
      <c r="H54" s="14"/>
      <c r="I54" s="15"/>
      <c r="J54" s="9"/>
      <c r="K54" s="9"/>
      <c r="L54" s="9"/>
    </row>
    <row r="55" spans="5:12" x14ac:dyDescent="0.25">
      <c r="E55" s="10"/>
      <c r="F55" s="21"/>
      <c r="G55" s="104"/>
      <c r="H55" s="14"/>
      <c r="I55" s="15"/>
      <c r="J55" s="9"/>
      <c r="K55" s="9"/>
      <c r="L55" s="9"/>
    </row>
    <row r="56" spans="5:12" x14ac:dyDescent="0.25">
      <c r="E56" s="109"/>
      <c r="F56" s="21"/>
      <c r="G56" s="21"/>
      <c r="H56" s="10"/>
      <c r="I56" s="9"/>
      <c r="J56" s="9"/>
      <c r="K56" s="9"/>
      <c r="L56" s="9"/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workbookViewId="0">
      <selection activeCell="A24" sqref="A24"/>
    </sheetView>
  </sheetViews>
  <sheetFormatPr defaultRowHeight="15" x14ac:dyDescent="0.25"/>
  <cols>
    <col min="1" max="1" width="13.42578125" bestFit="1" customWidth="1"/>
    <col min="2" max="3" width="11.42578125" bestFit="1" customWidth="1"/>
    <col min="4" max="4" width="10.140625" bestFit="1" customWidth="1"/>
    <col min="5" max="5" width="12.28515625" bestFit="1" customWidth="1"/>
    <col min="6" max="6" width="19" bestFit="1" customWidth="1"/>
    <col min="7" max="8" width="8.85546875" style="9"/>
  </cols>
  <sheetData>
    <row r="1" spans="1:8" s="17" customFormat="1" ht="15.75" x14ac:dyDescent="0.25">
      <c r="A1" s="16" t="s">
        <v>20</v>
      </c>
      <c r="E1" s="18" t="s">
        <v>23</v>
      </c>
      <c r="G1" s="19"/>
      <c r="H1" s="19"/>
    </row>
    <row r="3" spans="1:8" x14ac:dyDescent="0.25">
      <c r="A3" s="20"/>
      <c r="B3" s="42" t="s">
        <v>0</v>
      </c>
      <c r="C3" s="42" t="s">
        <v>1</v>
      </c>
    </row>
    <row r="4" spans="1:8" x14ac:dyDescent="0.25">
      <c r="A4" s="24" t="s">
        <v>18</v>
      </c>
      <c r="B4" s="30">
        <v>476522.98</v>
      </c>
      <c r="C4" s="33">
        <v>428186.43</v>
      </c>
      <c r="D4" s="43" t="s">
        <v>17</v>
      </c>
      <c r="E4" s="28"/>
      <c r="F4" s="28"/>
    </row>
    <row r="5" spans="1:8" x14ac:dyDescent="0.25">
      <c r="A5" s="2" t="s">
        <v>4</v>
      </c>
      <c r="B5" s="13"/>
      <c r="C5" s="13">
        <v>298631.73</v>
      </c>
      <c r="D5" s="5" t="s">
        <v>16</v>
      </c>
      <c r="E5" s="44" t="s">
        <v>2</v>
      </c>
    </row>
    <row r="6" spans="1:8" x14ac:dyDescent="0.25">
      <c r="A6" s="2"/>
      <c r="B6" s="13">
        <v>177861.65</v>
      </c>
      <c r="C6" s="13"/>
      <c r="D6" s="5" t="s">
        <v>12</v>
      </c>
      <c r="E6" s="44" t="s">
        <v>13</v>
      </c>
    </row>
    <row r="7" spans="1:8" x14ac:dyDescent="0.25">
      <c r="A7" s="2"/>
      <c r="B7" s="13"/>
      <c r="C7" s="13">
        <v>177861.65</v>
      </c>
      <c r="D7" s="5" t="s">
        <v>11</v>
      </c>
      <c r="E7" s="44" t="s">
        <v>15</v>
      </c>
    </row>
    <row r="8" spans="1:8" x14ac:dyDescent="0.25">
      <c r="A8" s="10"/>
      <c r="B8" s="12">
        <v>250324.78</v>
      </c>
      <c r="C8" s="12"/>
      <c r="D8" s="22" t="s">
        <v>8</v>
      </c>
      <c r="E8" s="46" t="s">
        <v>10</v>
      </c>
      <c r="F8" s="9"/>
    </row>
    <row r="9" spans="1:8" x14ac:dyDescent="0.25">
      <c r="A9" s="24"/>
      <c r="B9" s="29"/>
      <c r="C9" s="29">
        <v>29.6</v>
      </c>
      <c r="D9" s="26" t="s">
        <v>8</v>
      </c>
      <c r="E9" s="27" t="s">
        <v>14</v>
      </c>
      <c r="F9" s="28"/>
    </row>
    <row r="10" spans="1:8" s="9" customFormat="1" x14ac:dyDescent="0.25">
      <c r="A10" s="10"/>
      <c r="B10" s="35">
        <f>SUM(B5:B8)</f>
        <v>428186.43</v>
      </c>
      <c r="C10" s="34">
        <f>SUM(C5:C9)</f>
        <v>476522.98</v>
      </c>
      <c r="D10" s="22"/>
      <c r="E10" s="31"/>
    </row>
    <row r="11" spans="1:8" s="9" customFormat="1" x14ac:dyDescent="0.25">
      <c r="A11" s="20"/>
      <c r="B11" s="20"/>
      <c r="C11" s="20"/>
    </row>
    <row r="12" spans="1:8" x14ac:dyDescent="0.25">
      <c r="A12" s="24" t="s">
        <v>7</v>
      </c>
      <c r="B12" s="30">
        <v>136874.37</v>
      </c>
      <c r="C12" s="33">
        <v>286077.89</v>
      </c>
      <c r="D12" s="43" t="s">
        <v>17</v>
      </c>
      <c r="E12" s="28"/>
      <c r="F12" s="28"/>
    </row>
    <row r="13" spans="1:8" x14ac:dyDescent="0.25">
      <c r="A13" s="2" t="s">
        <v>3</v>
      </c>
      <c r="B13" s="13">
        <v>136815.17000000001</v>
      </c>
      <c r="C13" s="13"/>
      <c r="D13" s="5" t="s">
        <v>12</v>
      </c>
      <c r="E13" s="6" t="s">
        <v>10</v>
      </c>
    </row>
    <row r="14" spans="1:8" x14ac:dyDescent="0.25">
      <c r="A14" s="2"/>
      <c r="B14" s="13"/>
      <c r="C14" s="13">
        <v>136815.17000000001</v>
      </c>
      <c r="D14" s="5" t="s">
        <v>11</v>
      </c>
      <c r="E14" s="6" t="s">
        <v>15</v>
      </c>
    </row>
    <row r="15" spans="1:8" x14ac:dyDescent="0.25">
      <c r="A15" s="2"/>
      <c r="B15" s="13">
        <v>149262.72</v>
      </c>
      <c r="C15" s="13"/>
      <c r="D15" s="5" t="s">
        <v>8</v>
      </c>
      <c r="E15" s="6" t="s">
        <v>10</v>
      </c>
    </row>
    <row r="16" spans="1:8" x14ac:dyDescent="0.25">
      <c r="A16" s="24"/>
      <c r="B16" s="29"/>
      <c r="C16" s="29">
        <v>59.2</v>
      </c>
      <c r="D16" s="26" t="s">
        <v>8</v>
      </c>
      <c r="E16" s="27" t="s">
        <v>14</v>
      </c>
      <c r="F16" s="28"/>
    </row>
    <row r="17" spans="1:6" s="9" customFormat="1" x14ac:dyDescent="0.25">
      <c r="A17" s="10"/>
      <c r="B17" s="35">
        <f>SUM(B13:B16)</f>
        <v>286077.89</v>
      </c>
      <c r="C17" s="34">
        <f>SUM(C13:C16)</f>
        <v>136874.37000000002</v>
      </c>
      <c r="D17" s="22"/>
      <c r="E17" s="31"/>
    </row>
    <row r="18" spans="1:6" s="9" customFormat="1" x14ac:dyDescent="0.25">
      <c r="A18" s="10"/>
      <c r="B18" s="32"/>
      <c r="C18" s="12"/>
      <c r="D18" s="22"/>
      <c r="E18" s="31"/>
    </row>
    <row r="19" spans="1:6" s="9" customFormat="1" x14ac:dyDescent="0.25">
      <c r="A19" s="24" t="s">
        <v>6</v>
      </c>
      <c r="B19" s="36">
        <v>12570</v>
      </c>
      <c r="C19" s="37">
        <v>0</v>
      </c>
      <c r="D19" s="43" t="s">
        <v>17</v>
      </c>
      <c r="E19" s="27"/>
      <c r="F19" s="28"/>
    </row>
    <row r="20" spans="1:6" x14ac:dyDescent="0.25">
      <c r="A20" s="24" t="s">
        <v>3</v>
      </c>
      <c r="B20" s="3"/>
      <c r="C20" s="25">
        <v>12570</v>
      </c>
      <c r="D20" s="26" t="s">
        <v>8</v>
      </c>
      <c r="E20" s="27" t="s">
        <v>9</v>
      </c>
      <c r="F20" s="28"/>
    </row>
    <row r="21" spans="1:6" x14ac:dyDescent="0.25">
      <c r="A21" s="10"/>
      <c r="B21" s="35">
        <f t="shared" ref="B21" si="0">SUM(B20)</f>
        <v>0</v>
      </c>
      <c r="C21" s="34">
        <f>SUM(C19:C20)</f>
        <v>12570</v>
      </c>
      <c r="D21" s="22"/>
      <c r="E21" s="31"/>
      <c r="F21" s="9"/>
    </row>
    <row r="22" spans="1:6" x14ac:dyDescent="0.25">
      <c r="A22" s="10"/>
      <c r="B22" s="21"/>
      <c r="C22" s="11"/>
      <c r="D22" s="22"/>
      <c r="E22" s="31"/>
      <c r="F22" s="9"/>
    </row>
    <row r="23" spans="1:6" x14ac:dyDescent="0.25">
      <c r="A23" s="24" t="s">
        <v>30</v>
      </c>
      <c r="B23" s="36">
        <v>1128354.8700000001</v>
      </c>
      <c r="C23" s="33">
        <v>927867.22</v>
      </c>
      <c r="D23" s="43" t="s">
        <v>17</v>
      </c>
      <c r="E23" s="28"/>
      <c r="F23" s="28"/>
    </row>
    <row r="24" spans="1:6" x14ac:dyDescent="0.25">
      <c r="A24" s="2" t="s">
        <v>3</v>
      </c>
      <c r="B24" s="1"/>
      <c r="C24" s="7">
        <v>819472.4</v>
      </c>
      <c r="D24" s="5" t="s">
        <v>16</v>
      </c>
      <c r="E24" s="44" t="s">
        <v>2</v>
      </c>
    </row>
    <row r="25" spans="1:6" x14ac:dyDescent="0.25">
      <c r="B25" s="1">
        <v>308882.46999999997</v>
      </c>
      <c r="C25" s="7"/>
      <c r="D25" s="8">
        <v>42916</v>
      </c>
      <c r="E25" s="44" t="s">
        <v>10</v>
      </c>
    </row>
    <row r="26" spans="1:6" x14ac:dyDescent="0.25">
      <c r="B26" s="1"/>
      <c r="C26" s="7">
        <v>308882.46999999997</v>
      </c>
      <c r="D26" s="8">
        <v>43097</v>
      </c>
      <c r="E26" s="58" t="s">
        <v>15</v>
      </c>
    </row>
    <row r="27" spans="1:6" x14ac:dyDescent="0.25">
      <c r="A27" s="28"/>
      <c r="B27" s="4">
        <v>618984.75</v>
      </c>
      <c r="C27" s="38"/>
      <c r="D27" s="39">
        <v>43100</v>
      </c>
      <c r="E27" s="45" t="s">
        <v>10</v>
      </c>
      <c r="F27" s="28"/>
    </row>
    <row r="28" spans="1:6" x14ac:dyDescent="0.25">
      <c r="B28" s="40">
        <f>SUM(B24:B27)</f>
        <v>927867.22</v>
      </c>
      <c r="C28" s="41">
        <f>SUM(C24:C27)</f>
        <v>1128354.8700000001</v>
      </c>
      <c r="D28" s="8"/>
      <c r="E28" s="6"/>
    </row>
    <row r="29" spans="1:6" ht="15.75" thickBot="1" x14ac:dyDescent="0.3">
      <c r="B29" s="1"/>
      <c r="C29" s="7"/>
      <c r="D29" s="8"/>
      <c r="E29" s="6"/>
    </row>
    <row r="30" spans="1:6" ht="15.75" thickBot="1" x14ac:dyDescent="0.3">
      <c r="A30" s="53" t="s">
        <v>19</v>
      </c>
      <c r="B30" s="54">
        <f>SUM(B4+B12+B19+B23)</f>
        <v>1754322.2200000002</v>
      </c>
      <c r="C30" s="55">
        <f>SUM(C4+C12+C19+C23)</f>
        <v>1642131.54</v>
      </c>
      <c r="D30" s="14"/>
      <c r="E30" s="15"/>
      <c r="F30" s="10"/>
    </row>
    <row r="31" spans="1:6" x14ac:dyDescent="0.25">
      <c r="A31" s="50" t="s">
        <v>3</v>
      </c>
      <c r="B31" s="51">
        <f>SUM(B17+B21+B28)</f>
        <v>1213945.1099999999</v>
      </c>
      <c r="C31" s="52">
        <f>SUM(C17+C21+C28)</f>
        <v>1277799.2400000002</v>
      </c>
      <c r="D31" s="14"/>
      <c r="E31" s="15"/>
      <c r="F31" s="10"/>
    </row>
    <row r="32" spans="1:6" s="9" customFormat="1" ht="15.75" thickBot="1" x14ac:dyDescent="0.3">
      <c r="A32" s="47" t="s">
        <v>4</v>
      </c>
      <c r="B32" s="48">
        <f>SUM(B10)</f>
        <v>428186.43</v>
      </c>
      <c r="C32" s="49">
        <f>SUM(C10)</f>
        <v>476522.98</v>
      </c>
      <c r="D32" s="14"/>
      <c r="E32" s="15"/>
      <c r="F32" s="10"/>
    </row>
    <row r="33" spans="1:6" s="9" customFormat="1" x14ac:dyDescent="0.25">
      <c r="B33" s="21"/>
      <c r="C33" s="23"/>
      <c r="D33" s="14"/>
      <c r="E33" s="15"/>
      <c r="F33" s="10"/>
    </row>
    <row r="34" spans="1:6" x14ac:dyDescent="0.25">
      <c r="A34" t="s">
        <v>22</v>
      </c>
    </row>
    <row r="35" spans="1:6" x14ac:dyDescent="0.25">
      <c r="A35" t="s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workbookViewId="0">
      <selection activeCell="F49" sqref="F49"/>
    </sheetView>
  </sheetViews>
  <sheetFormatPr defaultRowHeight="15" x14ac:dyDescent="0.25"/>
  <cols>
    <col min="1" max="1" width="13.42578125" bestFit="1" customWidth="1"/>
    <col min="2" max="3" width="11.42578125" bestFit="1" customWidth="1"/>
    <col min="4" max="4" width="10.140625" bestFit="1" customWidth="1"/>
    <col min="5" max="5" width="12.28515625" bestFit="1" customWidth="1"/>
    <col min="6" max="6" width="19" bestFit="1" customWidth="1"/>
    <col min="7" max="8" width="8.85546875" style="9"/>
  </cols>
  <sheetData>
    <row r="1" spans="1:8" s="17" customFormat="1" ht="15.75" x14ac:dyDescent="0.25">
      <c r="A1" s="16" t="s">
        <v>21</v>
      </c>
      <c r="E1" s="18" t="s">
        <v>23</v>
      </c>
      <c r="G1" s="19"/>
      <c r="H1" s="19"/>
    </row>
    <row r="3" spans="1:8" x14ac:dyDescent="0.25">
      <c r="A3" s="20"/>
      <c r="B3" s="42" t="s">
        <v>0</v>
      </c>
      <c r="C3" s="42" t="s">
        <v>1</v>
      </c>
    </row>
    <row r="4" spans="1:8" x14ac:dyDescent="0.25">
      <c r="A4" s="24" t="s">
        <v>25</v>
      </c>
      <c r="B4" s="30">
        <v>312224</v>
      </c>
      <c r="C4" s="33">
        <v>32841</v>
      </c>
      <c r="D4" s="43" t="s">
        <v>24</v>
      </c>
      <c r="E4" s="28"/>
      <c r="F4" s="28"/>
    </row>
    <row r="5" spans="1:8" x14ac:dyDescent="0.25">
      <c r="A5" s="2" t="s">
        <v>4</v>
      </c>
      <c r="B5" s="13"/>
      <c r="C5" s="13">
        <v>300497</v>
      </c>
      <c r="D5" s="5" t="s">
        <v>16</v>
      </c>
      <c r="E5" s="44" t="s">
        <v>2</v>
      </c>
    </row>
    <row r="6" spans="1:8" x14ac:dyDescent="0.25">
      <c r="A6" s="2"/>
      <c r="B6" s="13">
        <v>11727</v>
      </c>
      <c r="C6" s="13"/>
      <c r="D6" s="5" t="s">
        <v>12</v>
      </c>
      <c r="E6" s="44" t="s">
        <v>10</v>
      </c>
    </row>
    <row r="7" spans="1:8" x14ac:dyDescent="0.25">
      <c r="A7" s="2"/>
      <c r="B7" s="13"/>
      <c r="C7" s="13">
        <v>11727</v>
      </c>
      <c r="D7" s="5" t="s">
        <v>11</v>
      </c>
      <c r="E7" s="44" t="s">
        <v>15</v>
      </c>
    </row>
    <row r="8" spans="1:8" x14ac:dyDescent="0.25">
      <c r="A8" s="24"/>
      <c r="B8" s="29">
        <v>21114</v>
      </c>
      <c r="C8" s="29"/>
      <c r="D8" s="26" t="s">
        <v>8</v>
      </c>
      <c r="E8" s="45" t="s">
        <v>10</v>
      </c>
      <c r="F8" s="9"/>
    </row>
    <row r="9" spans="1:8" s="9" customFormat="1" x14ac:dyDescent="0.25">
      <c r="A9" s="10"/>
      <c r="B9" s="35">
        <f>SUM(B5:B8)</f>
        <v>32841</v>
      </c>
      <c r="C9" s="34">
        <f>SUM(C5:C8)</f>
        <v>312224</v>
      </c>
      <c r="D9" s="22"/>
      <c r="E9" s="46"/>
    </row>
    <row r="10" spans="1:8" s="9" customFormat="1" x14ac:dyDescent="0.25">
      <c r="A10" s="20"/>
      <c r="B10" s="20"/>
      <c r="C10" s="20"/>
      <c r="E10" s="46"/>
    </row>
    <row r="11" spans="1:8" x14ac:dyDescent="0.25">
      <c r="A11" s="24" t="s">
        <v>26</v>
      </c>
      <c r="B11" s="30">
        <v>9342</v>
      </c>
      <c r="C11" s="33">
        <v>31950</v>
      </c>
      <c r="D11" s="43" t="s">
        <v>24</v>
      </c>
      <c r="E11" s="45"/>
      <c r="F11" s="28"/>
    </row>
    <row r="12" spans="1:8" x14ac:dyDescent="0.25">
      <c r="A12" s="10" t="s">
        <v>3</v>
      </c>
      <c r="B12" s="56">
        <v>9315</v>
      </c>
      <c r="C12" s="56"/>
      <c r="D12" s="5" t="s">
        <v>12</v>
      </c>
      <c r="E12" s="44" t="s">
        <v>10</v>
      </c>
      <c r="F12" s="9"/>
    </row>
    <row r="13" spans="1:8" x14ac:dyDescent="0.25">
      <c r="A13" s="2"/>
      <c r="B13" s="13"/>
      <c r="C13" s="13">
        <v>9315</v>
      </c>
      <c r="D13" s="5" t="s">
        <v>11</v>
      </c>
      <c r="E13" s="44" t="s">
        <v>15</v>
      </c>
    </row>
    <row r="14" spans="1:8" x14ac:dyDescent="0.25">
      <c r="A14" s="2"/>
      <c r="B14" s="13">
        <v>22635</v>
      </c>
      <c r="C14" s="13"/>
      <c r="D14" s="5" t="s">
        <v>8</v>
      </c>
      <c r="E14" s="44" t="s">
        <v>10</v>
      </c>
    </row>
    <row r="15" spans="1:8" x14ac:dyDescent="0.25">
      <c r="A15" s="24"/>
      <c r="B15" s="29"/>
      <c r="C15" s="29">
        <v>27</v>
      </c>
      <c r="D15" s="26" t="s">
        <v>8</v>
      </c>
      <c r="E15" s="27" t="s">
        <v>27</v>
      </c>
      <c r="F15" s="28"/>
    </row>
    <row r="16" spans="1:8" s="9" customFormat="1" x14ac:dyDescent="0.25">
      <c r="A16" s="10"/>
      <c r="B16" s="35">
        <f>SUM(B12:B15)</f>
        <v>31950</v>
      </c>
      <c r="C16" s="34">
        <f>SUM(C13:C15)</f>
        <v>9342</v>
      </c>
      <c r="D16" s="22"/>
      <c r="E16" s="46"/>
    </row>
    <row r="17" spans="1:6" s="9" customFormat="1" x14ac:dyDescent="0.25">
      <c r="A17" s="10"/>
      <c r="B17" s="32"/>
      <c r="C17" s="12"/>
      <c r="D17" s="22"/>
      <c r="E17" s="46"/>
    </row>
    <row r="18" spans="1:6" x14ac:dyDescent="0.25">
      <c r="A18" s="24" t="s">
        <v>28</v>
      </c>
      <c r="B18" s="36">
        <v>100012.26</v>
      </c>
      <c r="C18" s="33">
        <v>58185.86</v>
      </c>
      <c r="D18" s="43" t="s">
        <v>24</v>
      </c>
      <c r="E18" s="45"/>
      <c r="F18" s="28"/>
    </row>
    <row r="19" spans="1:6" x14ac:dyDescent="0.25">
      <c r="A19" s="2" t="s">
        <v>3</v>
      </c>
      <c r="B19" s="1"/>
      <c r="C19" s="7">
        <v>98812.26</v>
      </c>
      <c r="D19" s="5" t="s">
        <v>16</v>
      </c>
      <c r="E19" s="44" t="s">
        <v>2</v>
      </c>
    </row>
    <row r="20" spans="1:6" x14ac:dyDescent="0.25">
      <c r="B20" s="1">
        <v>1200</v>
      </c>
      <c r="C20" s="7"/>
      <c r="D20" s="8">
        <v>42916</v>
      </c>
      <c r="E20" s="44" t="s">
        <v>10</v>
      </c>
    </row>
    <row r="21" spans="1:6" x14ac:dyDescent="0.25">
      <c r="B21" s="1"/>
      <c r="C21" s="7">
        <v>1200</v>
      </c>
      <c r="D21" s="8">
        <v>43097</v>
      </c>
      <c r="E21" s="58" t="s">
        <v>15</v>
      </c>
    </row>
    <row r="22" spans="1:6" x14ac:dyDescent="0.25">
      <c r="A22" s="28"/>
      <c r="B22" s="4">
        <v>56985.86</v>
      </c>
      <c r="C22" s="38"/>
      <c r="D22" s="39">
        <v>43100</v>
      </c>
      <c r="E22" s="45" t="s">
        <v>10</v>
      </c>
      <c r="F22" s="28"/>
    </row>
    <row r="23" spans="1:6" x14ac:dyDescent="0.25">
      <c r="B23" s="40">
        <f>SUM(B19:B22)</f>
        <v>58185.86</v>
      </c>
      <c r="C23" s="41">
        <f>SUM(C19:C22)</f>
        <v>100012.26</v>
      </c>
      <c r="D23" s="8"/>
      <c r="E23" s="6"/>
    </row>
    <row r="24" spans="1:6" ht="15.75" thickBot="1" x14ac:dyDescent="0.3">
      <c r="B24" s="1"/>
      <c r="C24" s="7"/>
      <c r="D24" s="8"/>
      <c r="E24" s="6"/>
    </row>
    <row r="25" spans="1:6" ht="15.75" thickBot="1" x14ac:dyDescent="0.3">
      <c r="A25" s="53" t="s">
        <v>29</v>
      </c>
      <c r="B25" s="54">
        <f>SUM(B4+B11+B18)</f>
        <v>421578.26</v>
      </c>
      <c r="C25" s="55">
        <f>SUM(C4+C11+C18)</f>
        <v>122976.86</v>
      </c>
      <c r="D25" s="14"/>
      <c r="E25" s="15"/>
      <c r="F25" s="10"/>
    </row>
    <row r="26" spans="1:6" x14ac:dyDescent="0.25">
      <c r="A26" s="50" t="s">
        <v>3</v>
      </c>
      <c r="B26" s="51">
        <f>SUM(B16+B23)</f>
        <v>90135.86</v>
      </c>
      <c r="C26" s="57">
        <f>SUM(C16+C23)</f>
        <v>109354.26</v>
      </c>
      <c r="D26" s="14"/>
      <c r="E26" s="15"/>
      <c r="F26" s="10"/>
    </row>
    <row r="27" spans="1:6" s="9" customFormat="1" ht="15.75" thickBot="1" x14ac:dyDescent="0.3">
      <c r="A27" s="47" t="s">
        <v>4</v>
      </c>
      <c r="B27" s="48">
        <f>SUM(B9)</f>
        <v>32841</v>
      </c>
      <c r="C27" s="49">
        <f>SUM(C9)</f>
        <v>312224</v>
      </c>
      <c r="D27" s="14"/>
      <c r="E27" s="15"/>
      <c r="F27" s="10"/>
    </row>
    <row r="28" spans="1:6" s="9" customFormat="1" x14ac:dyDescent="0.25">
      <c r="B28" s="21"/>
      <c r="C28" s="23"/>
      <c r="D28" s="14"/>
      <c r="E28" s="15"/>
      <c r="F28" s="10"/>
    </row>
    <row r="29" spans="1:6" x14ac:dyDescent="0.25">
      <c r="A29" t="s">
        <v>22</v>
      </c>
    </row>
    <row r="30" spans="1:6" x14ac:dyDescent="0.25">
      <c r="A30" t="s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workbookViewId="0">
      <selection sqref="A1:XFD1048576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11.28515625" bestFit="1" customWidth="1"/>
    <col min="9" max="9" width="13" bestFit="1" customWidth="1"/>
  </cols>
  <sheetData>
    <row r="1" spans="1:9" ht="18.75" x14ac:dyDescent="0.3">
      <c r="A1" s="59" t="s">
        <v>31</v>
      </c>
      <c r="E1" s="87" t="s">
        <v>46</v>
      </c>
    </row>
    <row r="2" spans="1:9" x14ac:dyDescent="0.25">
      <c r="A2" t="s">
        <v>47</v>
      </c>
    </row>
    <row r="3" spans="1:9" ht="15.75" thickBot="1" x14ac:dyDescent="0.3"/>
    <row r="4" spans="1:9" x14ac:dyDescent="0.25">
      <c r="A4" s="168" t="s">
        <v>33</v>
      </c>
      <c r="B4" s="169"/>
      <c r="C4" s="170"/>
      <c r="E4" s="168" t="s">
        <v>34</v>
      </c>
      <c r="F4" s="169"/>
      <c r="G4" s="170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48</v>
      </c>
      <c r="B7" s="73"/>
      <c r="C7" s="74">
        <v>565595.29</v>
      </c>
      <c r="E7" s="75" t="s">
        <v>49</v>
      </c>
      <c r="F7" s="76"/>
      <c r="G7" s="77">
        <v>5635231.2300000004</v>
      </c>
    </row>
    <row r="8" spans="1:9" x14ac:dyDescent="0.25">
      <c r="A8" s="72" t="s">
        <v>41</v>
      </c>
      <c r="B8" s="73"/>
      <c r="C8" s="88">
        <v>565595.29</v>
      </c>
      <c r="E8" s="72" t="s">
        <v>41</v>
      </c>
      <c r="F8" s="73"/>
      <c r="G8" s="88">
        <v>5635231.2300000004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48</v>
      </c>
      <c r="B11" s="73">
        <v>753509.27</v>
      </c>
      <c r="C11" s="74"/>
      <c r="E11" s="72" t="s">
        <v>49</v>
      </c>
      <c r="F11" s="85">
        <v>5836327.5800000001</v>
      </c>
      <c r="G11" s="74"/>
    </row>
    <row r="12" spans="1:9" x14ac:dyDescent="0.25">
      <c r="A12" s="72" t="s">
        <v>41</v>
      </c>
      <c r="B12" s="89">
        <v>753509.27</v>
      </c>
      <c r="C12" s="74"/>
      <c r="E12" s="72" t="s">
        <v>41</v>
      </c>
      <c r="F12" s="90">
        <v>5836327.5800000001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</row>
    <row r="15" spans="1:9" x14ac:dyDescent="0.25">
      <c r="A15" t="s">
        <v>50</v>
      </c>
    </row>
    <row r="17" spans="1:12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2" x14ac:dyDescent="0.25">
      <c r="A18" s="81">
        <v>192</v>
      </c>
      <c r="B18" s="1">
        <v>228711.79</v>
      </c>
      <c r="C18" s="1">
        <v>262827.39</v>
      </c>
      <c r="D18" s="1">
        <v>471462.86</v>
      </c>
      <c r="E18" s="92">
        <f>B18-C18+D18</f>
        <v>437347.26</v>
      </c>
    </row>
    <row r="19" spans="1:12" x14ac:dyDescent="0.25">
      <c r="A19" s="93">
        <v>194</v>
      </c>
      <c r="B19" s="4">
        <v>4014196.33</v>
      </c>
      <c r="C19" s="4">
        <v>5937999.1299999999</v>
      </c>
      <c r="D19" s="4">
        <v>6120072.5899999999</v>
      </c>
      <c r="E19" s="94">
        <f>B19-C19+D19</f>
        <v>4196269.79</v>
      </c>
    </row>
    <row r="20" spans="1:12" s="2" customFormat="1" x14ac:dyDescent="0.25">
      <c r="A20" s="95" t="s">
        <v>56</v>
      </c>
      <c r="B20" s="3">
        <f>SUM(B18:B19)</f>
        <v>4242908.12</v>
      </c>
      <c r="C20" s="3">
        <f>SUM(C18:C19)</f>
        <v>6200826.5199999996</v>
      </c>
      <c r="D20" s="3">
        <f>SUM(D18:D19)</f>
        <v>6591535.4500000002</v>
      </c>
      <c r="E20" s="94">
        <f>SUM(E18:E19)</f>
        <v>4633617.05</v>
      </c>
    </row>
    <row r="21" spans="1:12" s="2" customFormat="1" x14ac:dyDescent="0.25">
      <c r="A21" s="96">
        <v>556</v>
      </c>
      <c r="C21" s="97">
        <v>6589836.8499999996</v>
      </c>
      <c r="D21" s="97">
        <v>6200826.5199999996</v>
      </c>
      <c r="E21" s="92">
        <f>C21-D21</f>
        <v>389010.33000000007</v>
      </c>
    </row>
    <row r="22" spans="1:12" x14ac:dyDescent="0.25">
      <c r="A22" s="98" t="s">
        <v>42</v>
      </c>
      <c r="B22" s="99">
        <f>(C21+C20)-(D21+D20)</f>
        <v>-1698.5999999996275</v>
      </c>
      <c r="C22" s="98" t="s">
        <v>57</v>
      </c>
      <c r="D22" s="100"/>
      <c r="E22" s="101"/>
    </row>
    <row r="23" spans="1:12" x14ac:dyDescent="0.25">
      <c r="C23" s="98" t="s">
        <v>58</v>
      </c>
    </row>
    <row r="25" spans="1:12" x14ac:dyDescent="0.25">
      <c r="E25" s="20"/>
      <c r="F25" s="20"/>
      <c r="G25" s="20"/>
      <c r="H25" s="9"/>
      <c r="I25" s="9"/>
      <c r="J25" s="9"/>
      <c r="K25" s="9"/>
      <c r="L25" s="9"/>
    </row>
    <row r="26" spans="1:12" x14ac:dyDescent="0.25">
      <c r="C26" s="5"/>
      <c r="D26" s="6"/>
      <c r="E26" s="10"/>
      <c r="F26" s="21"/>
      <c r="G26" s="11"/>
      <c r="H26" s="22"/>
      <c r="I26" s="102"/>
      <c r="J26" s="9"/>
      <c r="K26" s="9"/>
      <c r="L26" s="9"/>
    </row>
    <row r="27" spans="1:12" x14ac:dyDescent="0.25">
      <c r="C27" s="5"/>
      <c r="D27" s="6"/>
      <c r="E27" s="9"/>
      <c r="F27" s="103"/>
      <c r="G27" s="103"/>
      <c r="H27" s="22"/>
      <c r="I27" s="102"/>
      <c r="J27" s="9"/>
      <c r="K27" s="9"/>
      <c r="L27" s="9"/>
    </row>
    <row r="28" spans="1:12" x14ac:dyDescent="0.25">
      <c r="C28" s="5"/>
      <c r="E28" s="10"/>
      <c r="F28" s="11"/>
      <c r="G28" s="104"/>
      <c r="H28" s="22"/>
      <c r="I28" s="9"/>
      <c r="J28" s="9"/>
      <c r="K28" s="9"/>
      <c r="L28" s="9"/>
    </row>
    <row r="29" spans="1:12" x14ac:dyDescent="0.25">
      <c r="C29" s="5"/>
      <c r="E29" s="9"/>
      <c r="F29" s="103"/>
      <c r="G29" s="105"/>
      <c r="H29" s="22"/>
      <c r="I29" s="102"/>
      <c r="J29" s="9"/>
      <c r="K29" s="9"/>
      <c r="L29" s="9"/>
    </row>
    <row r="30" spans="1:12" x14ac:dyDescent="0.25">
      <c r="C30" s="5"/>
      <c r="E30" s="9"/>
      <c r="F30" s="103"/>
      <c r="G30" s="105"/>
      <c r="H30" s="106"/>
      <c r="I30" s="102"/>
      <c r="J30" s="9"/>
      <c r="K30" s="9"/>
      <c r="L30" s="9"/>
    </row>
    <row r="31" spans="1:12" x14ac:dyDescent="0.25">
      <c r="C31" s="5"/>
      <c r="E31" s="9"/>
      <c r="F31" s="103"/>
      <c r="G31" s="105"/>
      <c r="H31" s="106"/>
      <c r="I31" s="107"/>
      <c r="J31" s="9"/>
      <c r="K31" s="9"/>
      <c r="L31" s="9"/>
    </row>
    <row r="32" spans="1:12" x14ac:dyDescent="0.25">
      <c r="C32" s="5"/>
      <c r="E32" s="9"/>
      <c r="F32" s="21"/>
      <c r="G32" s="23"/>
      <c r="H32" s="14"/>
      <c r="I32" s="15"/>
      <c r="J32" s="9"/>
      <c r="K32" s="9"/>
      <c r="L32" s="9"/>
    </row>
    <row r="33" spans="3:12" x14ac:dyDescent="0.25">
      <c r="C33" s="5"/>
      <c r="E33" s="9"/>
      <c r="F33" s="21"/>
      <c r="G33" s="23"/>
      <c r="H33" s="14"/>
      <c r="I33" s="15"/>
      <c r="J33" s="9"/>
      <c r="K33" s="9"/>
      <c r="L33" s="9"/>
    </row>
    <row r="34" spans="3:12" x14ac:dyDescent="0.25">
      <c r="E34" s="10"/>
      <c r="F34" s="21"/>
      <c r="G34" s="11"/>
      <c r="H34" s="106"/>
      <c r="I34" s="102"/>
      <c r="J34" s="9"/>
      <c r="K34" s="9"/>
      <c r="L34" s="9"/>
    </row>
    <row r="35" spans="3:12" x14ac:dyDescent="0.25">
      <c r="E35" s="10"/>
      <c r="F35" s="11"/>
      <c r="G35" s="11"/>
      <c r="H35" s="9"/>
      <c r="I35" s="9"/>
      <c r="J35" s="9"/>
      <c r="K35" s="9"/>
      <c r="L35" s="9"/>
    </row>
    <row r="36" spans="3:12" x14ac:dyDescent="0.25">
      <c r="E36" s="9"/>
      <c r="F36" s="12"/>
      <c r="G36" s="12"/>
      <c r="H36" s="22"/>
      <c r="I36" s="102"/>
      <c r="J36" s="9"/>
      <c r="K36" s="9"/>
      <c r="L36" s="9"/>
    </row>
    <row r="37" spans="3:12" x14ac:dyDescent="0.25">
      <c r="E37" s="9"/>
      <c r="F37" s="12"/>
      <c r="G37" s="12"/>
      <c r="H37" s="106"/>
      <c r="I37" s="102"/>
      <c r="J37" s="9"/>
      <c r="K37" s="9"/>
      <c r="L37" s="9"/>
    </row>
    <row r="38" spans="3:12" x14ac:dyDescent="0.25">
      <c r="E38" s="9"/>
      <c r="F38" s="12"/>
      <c r="G38" s="12"/>
      <c r="H38" s="106"/>
      <c r="I38" s="102"/>
      <c r="J38" s="9"/>
      <c r="K38" s="9"/>
      <c r="L38" s="9"/>
    </row>
    <row r="39" spans="3:12" x14ac:dyDescent="0.25">
      <c r="E39" s="9"/>
      <c r="F39" s="12"/>
      <c r="G39" s="12"/>
      <c r="H39" s="106"/>
      <c r="I39" s="107"/>
      <c r="J39" s="9"/>
      <c r="K39" s="9"/>
      <c r="L39" s="9"/>
    </row>
    <row r="40" spans="3:12" x14ac:dyDescent="0.25">
      <c r="E40" s="9"/>
      <c r="F40" s="108"/>
      <c r="G40" s="108"/>
      <c r="H40" s="14"/>
      <c r="I40" s="15"/>
      <c r="J40" s="10"/>
      <c r="K40" s="10"/>
      <c r="L40" s="9"/>
    </row>
    <row r="41" spans="3:12" x14ac:dyDescent="0.25">
      <c r="E41" s="109"/>
      <c r="F41" s="21"/>
      <c r="G41" s="21"/>
      <c r="H41" s="10"/>
      <c r="I41" s="9"/>
      <c r="J41" s="9"/>
      <c r="K41" s="9"/>
      <c r="L41" s="9"/>
    </row>
    <row r="42" spans="3:12" x14ac:dyDescent="0.25">
      <c r="E42" s="9"/>
      <c r="F42" s="9"/>
      <c r="G42" s="9"/>
      <c r="H42" s="9"/>
      <c r="I42" s="9"/>
      <c r="J42" s="9"/>
      <c r="K42" s="9"/>
      <c r="L42" s="9"/>
    </row>
    <row r="43" spans="3:12" x14ac:dyDescent="0.25">
      <c r="E43" s="20"/>
      <c r="F43" s="20"/>
      <c r="G43" s="20"/>
      <c r="H43" s="9"/>
      <c r="I43" s="9"/>
      <c r="J43" s="9"/>
      <c r="K43" s="9"/>
      <c r="L43" s="9"/>
    </row>
    <row r="44" spans="3:12" x14ac:dyDescent="0.25">
      <c r="E44" s="10"/>
      <c r="F44" s="11"/>
      <c r="G44" s="11"/>
      <c r="H44" s="9"/>
      <c r="I44" s="9"/>
      <c r="J44" s="9"/>
      <c r="K44" s="9"/>
      <c r="L44" s="9"/>
    </row>
    <row r="45" spans="3:12" x14ac:dyDescent="0.25">
      <c r="E45" s="10"/>
      <c r="F45" s="21"/>
      <c r="G45" s="12"/>
      <c r="H45" s="22"/>
      <c r="I45" s="102"/>
      <c r="J45" s="9"/>
      <c r="K45" s="9"/>
      <c r="L45" s="9"/>
    </row>
    <row r="46" spans="3:12" x14ac:dyDescent="0.25">
      <c r="E46" s="10"/>
      <c r="F46" s="103"/>
      <c r="G46" s="103"/>
      <c r="H46" s="106"/>
      <c r="I46" s="102"/>
      <c r="J46" s="9"/>
      <c r="K46" s="9"/>
      <c r="L46" s="9"/>
    </row>
    <row r="47" spans="3:12" x14ac:dyDescent="0.25">
      <c r="E47" s="10"/>
      <c r="F47" s="21"/>
      <c r="G47" s="12"/>
      <c r="H47" s="106"/>
      <c r="I47" s="107"/>
      <c r="J47" s="9"/>
      <c r="K47" s="10"/>
      <c r="L47" s="9"/>
    </row>
    <row r="48" spans="3:12" x14ac:dyDescent="0.25">
      <c r="E48" s="10"/>
      <c r="F48" s="21"/>
      <c r="G48" s="12"/>
      <c r="H48" s="14"/>
      <c r="I48" s="15"/>
      <c r="J48" s="10"/>
      <c r="K48" s="10"/>
      <c r="L48" s="9"/>
    </row>
    <row r="49" spans="5:12" x14ac:dyDescent="0.25">
      <c r="E49" s="10"/>
      <c r="F49" s="11"/>
      <c r="G49" s="11"/>
      <c r="H49" s="14"/>
      <c r="I49" s="15"/>
      <c r="J49" s="10"/>
      <c r="K49" s="9"/>
      <c r="L49" s="9"/>
    </row>
    <row r="50" spans="5:12" x14ac:dyDescent="0.25">
      <c r="E50" s="9"/>
      <c r="F50" s="103"/>
      <c r="G50" s="105"/>
      <c r="H50" s="22"/>
      <c r="I50" s="102"/>
      <c r="J50" s="9"/>
      <c r="K50" s="9"/>
      <c r="L50" s="9"/>
    </row>
    <row r="51" spans="5:12" x14ac:dyDescent="0.25">
      <c r="E51" s="9"/>
      <c r="F51" s="103"/>
      <c r="G51" s="105"/>
      <c r="H51" s="106"/>
      <c r="I51" s="102"/>
      <c r="J51" s="9"/>
      <c r="K51" s="9"/>
      <c r="L51" s="9"/>
    </row>
    <row r="52" spans="5:12" x14ac:dyDescent="0.25">
      <c r="E52" s="9"/>
      <c r="F52" s="103"/>
      <c r="G52" s="105"/>
      <c r="H52" s="106"/>
      <c r="I52" s="107"/>
      <c r="J52" s="9"/>
      <c r="K52" s="9"/>
      <c r="L52" s="9"/>
    </row>
    <row r="53" spans="5:12" x14ac:dyDescent="0.25">
      <c r="E53" s="9"/>
      <c r="F53" s="21"/>
      <c r="G53" s="23"/>
      <c r="H53" s="14"/>
      <c r="I53" s="15"/>
      <c r="J53" s="10"/>
      <c r="K53" s="9"/>
      <c r="L53" s="9"/>
    </row>
    <row r="54" spans="5:12" x14ac:dyDescent="0.25">
      <c r="E54" s="10"/>
      <c r="F54" s="21"/>
      <c r="G54" s="104"/>
      <c r="H54" s="14"/>
      <c r="I54" s="15"/>
      <c r="J54" s="9"/>
      <c r="K54" s="9"/>
      <c r="L54" s="9"/>
    </row>
    <row r="55" spans="5:12" x14ac:dyDescent="0.25">
      <c r="E55" s="10"/>
      <c r="F55" s="21"/>
      <c r="G55" s="104"/>
      <c r="H55" s="14"/>
      <c r="I55" s="15"/>
      <c r="J55" s="9"/>
      <c r="K55" s="9"/>
      <c r="L55" s="9"/>
    </row>
    <row r="56" spans="5:12" x14ac:dyDescent="0.25">
      <c r="E56" s="109"/>
      <c r="F56" s="21"/>
      <c r="G56" s="21"/>
      <c r="H56" s="10"/>
      <c r="I56" s="9"/>
      <c r="J56" s="9"/>
      <c r="K56" s="9"/>
      <c r="L56" s="9"/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2022</vt:lpstr>
      <vt:lpstr>2021</vt:lpstr>
      <vt:lpstr>2020</vt:lpstr>
      <vt:lpstr>2019</vt:lpstr>
      <vt:lpstr>2018</vt:lpstr>
      <vt:lpstr>2017</vt:lpstr>
      <vt:lpstr>2017 úč 194, 556</vt:lpstr>
      <vt:lpstr>2017 úč 192, 556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khruskova</dc:creator>
  <cp:lastModifiedBy>Uživatel systému Windows</cp:lastModifiedBy>
  <cp:lastPrinted>2021-03-17T10:33:58Z</cp:lastPrinted>
  <dcterms:created xsi:type="dcterms:W3CDTF">2016-04-04T11:08:05Z</dcterms:created>
  <dcterms:modified xsi:type="dcterms:W3CDTF">2023-03-20T11:09:58Z</dcterms:modified>
</cp:coreProperties>
</file>