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_OUC\Buzková - OUC\Audit\Externí\FIZA 2022\04FIZA-příloha4.2022 (4.23)\E023-031 (069) Inv.úč.34 (mimo 342)\Předpoklad odvodu DPPO 2022\"/>
    </mc:Choice>
  </mc:AlternateContent>
  <xr:revisionPtr revIDLastSave="0" documentId="13_ncr:1_{FE17DB0D-7640-4402-8268-9BE1801AC02E}" xr6:coauthVersionLast="36" xr6:coauthVersionMax="36" xr10:uidLastSave="{00000000-0000-0000-0000-000000000000}"/>
  <bookViews>
    <workbookView xWindow="-105" yWindow="-105" windowWidth="23250" windowHeight="12570" xr2:uid="{4C31F07C-E0B5-4BE4-B817-95FD036ED9A7}"/>
  </bookViews>
  <sheets>
    <sheet name="sumarizace" sheetId="1" r:id="rId1"/>
    <sheet name="List2" sheetId="6" r:id="rId2"/>
  </sheets>
  <definedNames>
    <definedName name="_xlnm.Print_Area" localSheetId="0">sumarizace!$A$1:$E$110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8" i="1"/>
  <c r="B71" i="1"/>
  <c r="C10" i="1"/>
  <c r="C14" i="6"/>
  <c r="B7" i="1"/>
  <c r="B57" i="1" l="1"/>
  <c r="B55" i="1" l="1"/>
  <c r="C86" i="1" l="1"/>
  <c r="C85" i="1"/>
  <c r="B36" i="1"/>
  <c r="B83" i="1" l="1"/>
  <c r="B19" i="1" l="1"/>
  <c r="B14" i="1"/>
  <c r="B38" i="1" l="1"/>
  <c r="B52" i="1" l="1"/>
  <c r="B31" i="1"/>
  <c r="C35" i="1" s="1"/>
  <c r="B26" i="1"/>
  <c r="B34" i="1" l="1"/>
  <c r="B12" i="1" l="1"/>
  <c r="B67" i="1" s="1"/>
  <c r="B73" i="1" s="1"/>
  <c r="B77" i="1" s="1"/>
  <c r="B79" i="1" l="1"/>
  <c r="B81" i="1" s="1"/>
  <c r="B88" i="1" s="1"/>
  <c r="C75" i="1"/>
  <c r="B92" i="1" l="1"/>
</calcChain>
</file>

<file path=xl/sharedStrings.xml><?xml version="1.0" encoding="utf-8"?>
<sst xmlns="http://schemas.openxmlformats.org/spreadsheetml/2006/main" count="143" uniqueCount="133">
  <si>
    <t>řádek 10</t>
  </si>
  <si>
    <t>řádek nebo část přiznání</t>
  </si>
  <si>
    <t>poznámka</t>
  </si>
  <si>
    <t>konečná částka</t>
  </si>
  <si>
    <t>výpočty</t>
  </si>
  <si>
    <t>výsledek před zdaněním hlavní činnost</t>
  </si>
  <si>
    <t>výsledek před zdanění hospodářská činnost</t>
  </si>
  <si>
    <t>řádek 30</t>
  </si>
  <si>
    <t>skupina 51</t>
  </si>
  <si>
    <t>skupina 50</t>
  </si>
  <si>
    <t>51102034</t>
  </si>
  <si>
    <t>51808020</t>
  </si>
  <si>
    <t>54101001</t>
  </si>
  <si>
    <t>skupina 54</t>
  </si>
  <si>
    <t>54201 jiné pokuty a penále</t>
  </si>
  <si>
    <t>54999  příspěvky a poplatky</t>
  </si>
  <si>
    <t>51399 reprefond</t>
  </si>
  <si>
    <t>skupina 55</t>
  </si>
  <si>
    <t>příloha 1, oddílu II, tabulka C, a) opravné položky</t>
  </si>
  <si>
    <t>řádek 62</t>
  </si>
  <si>
    <t>náklady k osvobozeným darům</t>
  </si>
  <si>
    <t>řádek 109</t>
  </si>
  <si>
    <t>osvobozené dary</t>
  </si>
  <si>
    <t>řádek 111</t>
  </si>
  <si>
    <t>neuhrazené výnosové sankce</t>
  </si>
  <si>
    <t>řádek 140</t>
  </si>
  <si>
    <t>již daněné přijmy (řádek 30 přiznání za rok 2020)</t>
  </si>
  <si>
    <t>55599 rezerva na nevyčepranou dovolenou, jen tvorba</t>
  </si>
  <si>
    <t>55699 tvorba opravných položek</t>
  </si>
  <si>
    <t>řádek 112</t>
  </si>
  <si>
    <t>výnosové sankce z minulých let uhrazené v roce 2021</t>
  </si>
  <si>
    <t>obrat</t>
  </si>
  <si>
    <t>řádek 40 + příloha 1, oddílu II, tabulka A</t>
  </si>
  <si>
    <t>jen 551 20 - rozdíl mezi zůstatkovou cenou účetní a daňovou</t>
  </si>
  <si>
    <t>přijaté věcné dary ve 2021 (spotřebované ve 2021)</t>
  </si>
  <si>
    <t>aktiva netto</t>
  </si>
  <si>
    <t>prům.počet zam.</t>
  </si>
  <si>
    <t>Řádek 200 Základ daně na Kč</t>
  </si>
  <si>
    <t>Řádek 230 Daňová ztráta</t>
  </si>
  <si>
    <t>Řádek 243 - příloha F - učni - písm c)</t>
  </si>
  <si>
    <t>Řádek 250 základ daně na Kč po odpočtech</t>
  </si>
  <si>
    <t xml:space="preserve">Řádek 260 - odečet darů </t>
  </si>
  <si>
    <t xml:space="preserve">základ daně po odpočtech a darech </t>
  </si>
  <si>
    <t>Řádek 270 základ daně po zaokrouhlení na celé tisíce dolů</t>
  </si>
  <si>
    <t>řádek 290 daň před slevou</t>
  </si>
  <si>
    <t>počet pracovníků</t>
  </si>
  <si>
    <t>sleva na jednoho pracovníka</t>
  </si>
  <si>
    <t>sleva celkem</t>
  </si>
  <si>
    <t>daň výsledná</t>
  </si>
  <si>
    <t>daňová povinnost po započtení záloh</t>
  </si>
  <si>
    <t>skupina 1</t>
  </si>
  <si>
    <t>skupina 2</t>
  </si>
  <si>
    <t>skupina 3</t>
  </si>
  <si>
    <t>skupina 4</t>
  </si>
  <si>
    <t>skupina 5</t>
  </si>
  <si>
    <t>skupina 6</t>
  </si>
  <si>
    <t>příloha K</t>
  </si>
  <si>
    <t>daňové odpisy příloha B</t>
  </si>
  <si>
    <t>účetní odpisy</t>
  </si>
  <si>
    <t>řádek 150</t>
  </si>
  <si>
    <t>55599 rezerva na nevyčepranou dovolenou čerpání</t>
  </si>
  <si>
    <t>55699 rozpuštění opravných položek</t>
  </si>
  <si>
    <t>50160002</t>
  </si>
  <si>
    <t>51102024</t>
  </si>
  <si>
    <t>51102027</t>
  </si>
  <si>
    <t>51801000</t>
  </si>
  <si>
    <t>51808010</t>
  </si>
  <si>
    <t>51808018</t>
  </si>
  <si>
    <t>51874010</t>
  </si>
  <si>
    <t>51874015</t>
  </si>
  <si>
    <t>51874020</t>
  </si>
  <si>
    <t>54910019</t>
  </si>
  <si>
    <t>67120001</t>
  </si>
  <si>
    <t>tvorba opravných položek podle §8a</t>
  </si>
  <si>
    <t>tvorba opravných položek podle §8c</t>
  </si>
  <si>
    <t xml:space="preserve">skupina 0 </t>
  </si>
  <si>
    <r>
      <t xml:space="preserve">náklady roku 2021 zaúčtované v roce 2022, na které v roce 2021 nebyla tvořena dohadná položka, </t>
    </r>
    <r>
      <rPr>
        <sz val="11"/>
        <color rgb="FFFF0000"/>
        <rFont val="Calibri"/>
        <family val="2"/>
        <charset val="238"/>
        <scheme val="minor"/>
      </rPr>
      <t>v roce 2022 je třeba o tuto položku zvýšit základ daně</t>
    </r>
    <r>
      <rPr>
        <sz val="11"/>
        <rFont val="Calibri"/>
        <family val="2"/>
        <charset val="238"/>
        <scheme val="minor"/>
      </rPr>
      <t>, bunka A6 v kontingenční tabulce</t>
    </r>
    <r>
      <rPr>
        <sz val="11"/>
        <color theme="1"/>
        <rFont val="Calibri"/>
        <family val="2"/>
        <charset val="238"/>
        <scheme val="minor"/>
      </rPr>
      <t xml:space="preserve"> souboru ost.doklady 2021 zaúčt. V r. 2022 do 30.4.2022</t>
    </r>
  </si>
  <si>
    <r>
      <t xml:space="preserve">náklady roku 2021 zaúčtované v roce 2022, na které v roce 2021 nebyla tvořena dohadná položka, </t>
    </r>
    <r>
      <rPr>
        <sz val="11"/>
        <color rgb="FFFF0000"/>
        <rFont val="Calibri"/>
        <family val="2"/>
        <charset val="238"/>
        <scheme val="minor"/>
      </rPr>
      <t>v roce 2022 je třeba o tuto položku zvýšit základ daně</t>
    </r>
    <r>
      <rPr>
        <sz val="11"/>
        <color theme="1"/>
        <rFont val="Calibri"/>
        <family val="2"/>
        <charset val="238"/>
        <scheme val="minor"/>
      </rPr>
      <t xml:space="preserve">, bunka A8 v kontingenční tabulce souboru ost.doklady 2021 zaúčt. V r. 2022 do 30.4.2022                 </t>
    </r>
  </si>
  <si>
    <r>
      <t xml:space="preserve">náklady roku 2021 zaúčtované v roce 2022, na které v roce 2021 nebyla tvořena dohadná položka, </t>
    </r>
    <r>
      <rPr>
        <sz val="11"/>
        <color rgb="FFFF0000"/>
        <rFont val="Calibri"/>
        <family val="2"/>
        <charset val="238"/>
        <scheme val="minor"/>
      </rPr>
      <t>v roce 2022 je třeba o tuto položku zvýšit základ daně</t>
    </r>
    <r>
      <rPr>
        <sz val="11"/>
        <color theme="1"/>
        <rFont val="Calibri"/>
        <family val="2"/>
        <charset val="238"/>
        <scheme val="minor"/>
      </rPr>
      <t>, bunka A9 v kontingenční tabulce souboru ost.doklady 2021 zaúčt. V r. 2022 do 30.4.2022</t>
    </r>
  </si>
  <si>
    <r>
      <t xml:space="preserve">náklady roku 2021 zaúčtované v roce 2022, na které v roce 2021 nebyla tvořena dohadná položka, </t>
    </r>
    <r>
      <rPr>
        <sz val="11"/>
        <color rgb="FFFF0000"/>
        <rFont val="Calibri"/>
        <family val="2"/>
        <charset val="238"/>
        <scheme val="minor"/>
      </rPr>
      <t>v roce 2022 je třeba o tuto položku zvýšit základ daně</t>
    </r>
    <r>
      <rPr>
        <sz val="11"/>
        <color theme="1"/>
        <rFont val="Calibri"/>
        <family val="2"/>
        <charset val="238"/>
        <scheme val="minor"/>
      </rPr>
      <t>, bunka A10 v kontingenční tabulce souboru ost.doklady 2021 zaúčt. V r. 2022 do 30.4.2022</t>
    </r>
  </si>
  <si>
    <r>
      <t xml:space="preserve">náklady roku 2021 zaúčtované v roce 2022, na které v roce 2021 nebyla tvořena dohadná položka, </t>
    </r>
    <r>
      <rPr>
        <sz val="11"/>
        <color rgb="FFFF0000"/>
        <rFont val="Calibri"/>
        <family val="2"/>
        <charset val="238"/>
        <scheme val="minor"/>
      </rPr>
      <t>v roce 2022 je třeba o tuto položku zvýšit základ daně</t>
    </r>
    <r>
      <rPr>
        <sz val="11"/>
        <color theme="1"/>
        <rFont val="Calibri"/>
        <family val="2"/>
        <charset val="238"/>
        <scheme val="minor"/>
      </rPr>
      <t>, bunka A12 v kontingenční tabulce souboru ost.doklady 2021 zaúčt. V r. 2022 do 30.4.2022</t>
    </r>
  </si>
  <si>
    <r>
      <t xml:space="preserve">náklady roku 2021 zaúčtované v roce 2022, na které v roce 2021 nebyla tvořena dohadná položka, </t>
    </r>
    <r>
      <rPr>
        <sz val="11"/>
        <color rgb="FFFF0000"/>
        <rFont val="Calibri"/>
        <family val="2"/>
        <charset val="238"/>
        <scheme val="minor"/>
      </rPr>
      <t>v roce 2022 je třeba o tuto položku zvýšit základ daně</t>
    </r>
    <r>
      <rPr>
        <sz val="11"/>
        <color theme="1"/>
        <rFont val="Calibri"/>
        <family val="2"/>
        <charset val="238"/>
        <scheme val="minor"/>
      </rPr>
      <t>, bunka A13 v kontingenční tabulce souboru ost.doklady 2021 zaúčt. V r. 2022 do 30.4.2022</t>
    </r>
  </si>
  <si>
    <r>
      <t xml:space="preserve">náklady roku 2021 zaúčtované v roce 2022, na které v roce 2021 nebyla tvořena dohadná položka, </t>
    </r>
    <r>
      <rPr>
        <sz val="11"/>
        <color rgb="FFFF0000"/>
        <rFont val="Calibri"/>
        <family val="2"/>
        <charset val="238"/>
        <scheme val="minor"/>
      </rPr>
      <t>v roce 2022 je třeba o tuto položku zvýšit základ daně</t>
    </r>
    <r>
      <rPr>
        <sz val="11"/>
        <color theme="1"/>
        <rFont val="Calibri"/>
        <family val="2"/>
        <charset val="238"/>
        <scheme val="minor"/>
      </rPr>
      <t>, bunka A14 v kontingenční tabulce souboru ost.doklady 2021 zaúčt. V r. 2022 do 30.4.2022</t>
    </r>
  </si>
  <si>
    <r>
      <t xml:space="preserve">náklady roku 2021 zaúčtované v roce 2022, na které v roce 2021 nebyla tvořena dohadná položka, </t>
    </r>
    <r>
      <rPr>
        <sz val="11"/>
        <color rgb="FFFF0000"/>
        <rFont val="Calibri"/>
        <family val="2"/>
        <charset val="238"/>
        <scheme val="minor"/>
      </rPr>
      <t>v roce 2022 je třeba o tuto položku zvýšit základ daně</t>
    </r>
    <r>
      <rPr>
        <sz val="11"/>
        <color theme="1"/>
        <rFont val="Calibri"/>
        <family val="2"/>
        <charset val="238"/>
        <scheme val="minor"/>
      </rPr>
      <t>, bunka A15 v kontingenční tabulce souboru ost.doklady 2021 zaúčt. V r. 2022 do 30.4.2022</t>
    </r>
  </si>
  <si>
    <r>
      <t xml:space="preserve">náklady roku 2021 zaúčtované v roce 2022, na které v roce 2021 nebyla tvořena dohadná položka, </t>
    </r>
    <r>
      <rPr>
        <sz val="11"/>
        <color rgb="FFFF0000"/>
        <rFont val="Calibri"/>
        <family val="2"/>
        <charset val="238"/>
        <scheme val="minor"/>
      </rPr>
      <t>v roce 2022 je třeba o tuto položku zvýšit základ daně</t>
    </r>
    <r>
      <rPr>
        <sz val="11"/>
        <rFont val="Calibri"/>
        <family val="2"/>
        <charset val="238"/>
        <scheme val="minor"/>
      </rPr>
      <t>, bunka A20 v kontingenční tabulce</t>
    </r>
    <r>
      <rPr>
        <sz val="11"/>
        <color theme="1"/>
        <rFont val="Calibri"/>
        <family val="2"/>
        <charset val="238"/>
        <scheme val="minor"/>
      </rPr>
      <t xml:space="preserve"> souboru ost.doklady 2021 zaúčt. V r. 2022 do 30.4.2022</t>
    </r>
  </si>
  <si>
    <r>
      <t xml:space="preserve">náklady roku 2021 zaúčtované v roce 2022, na které v roce 2021 nebyla tvořena dohadná položka, </t>
    </r>
    <r>
      <rPr>
        <sz val="11"/>
        <color rgb="FFFF0000"/>
        <rFont val="Calibri"/>
        <family val="2"/>
        <charset val="238"/>
        <scheme val="minor"/>
      </rPr>
      <t>v roce 2022 je třeba o tuto položku zvýšit základ daně</t>
    </r>
    <r>
      <rPr>
        <sz val="11"/>
        <color theme="1"/>
        <rFont val="Calibri"/>
        <family val="2"/>
        <charset val="238"/>
        <scheme val="minor"/>
      </rPr>
      <t>, bunka A17 v kontingenční tabulce souboru ost.doklady 2021 zaúčt. V r. 2022 do 30.4.2022</t>
    </r>
  </si>
  <si>
    <t xml:space="preserve">maximálně 30% ( pouze v roce 2021)z řádku 250 základ daně po odpočtech </t>
  </si>
  <si>
    <t>údaje o přepočteném počtu ZTP převzaty ze souboru ZTP</t>
  </si>
  <si>
    <t>na zálohách zaplaceno</t>
  </si>
  <si>
    <t xml:space="preserve">Daňové odpisy uplatněné v přiznání v roce 2020 </t>
  </si>
  <si>
    <t>518-99</t>
  </si>
  <si>
    <t>549-99</t>
  </si>
  <si>
    <t>557 99</t>
  </si>
  <si>
    <t xml:space="preserve">celkem </t>
  </si>
  <si>
    <t xml:space="preserve">54713 změžřené investice </t>
  </si>
  <si>
    <t>v přiznání DPPO  bude uvedeno na řádku 50</t>
  </si>
  <si>
    <t>odhad  FNOL - odpočet učni</t>
  </si>
  <si>
    <t>údaj podle FNOL - výsledovka neobsahuje rozvahové účty, neověřeno na účetnictví</t>
  </si>
  <si>
    <t xml:space="preserve">Hospodářský výsledek před DPPO ( účet 591) výpočet podle výsledovky </t>
  </si>
  <si>
    <t xml:space="preserve">celkem výnosy - účetní výsledovka </t>
  </si>
  <si>
    <t xml:space="preserve">celkem náklady - účetní výsledovka </t>
  </si>
  <si>
    <t xml:space="preserve">obrat účtu 591 - účetní výsledovka </t>
  </si>
  <si>
    <t>náklady mínu účet 591</t>
  </si>
  <si>
    <t>HV před DPPO - řádek 10</t>
  </si>
  <si>
    <t>přiznání DPPO 2021 - část údajů z řádku 112</t>
  </si>
  <si>
    <t>náklady roku 2021 zaúčtované v roce 2022</t>
  </si>
  <si>
    <t>obrat účtu 513  účetní výsledovka</t>
  </si>
  <si>
    <t>§ 24 2zu) přechodné ubytování , obrat 518.99004 účetní výsledovka</t>
  </si>
  <si>
    <t>nájemné Denisova, není kryté výnosem, obrat účtu 549.100007 účetní výsledovka</t>
  </si>
  <si>
    <t>obrat účtu 542.XXX účetní výsledovka</t>
  </si>
  <si>
    <t>obrat účtu 547.XXX účetní výsledovka - bez dalšího rozboru klienta</t>
  </si>
  <si>
    <t xml:space="preserve">obrat účt 549.99000 účetní výsledovka </t>
  </si>
  <si>
    <t>obrat MD 555 99 tvorba rezervy , účetní výsledovka</t>
  </si>
  <si>
    <t>výsledný celkový obrat je na straně MD - obrat účtu 55699000 účetní výsledovka - tj. jen řádek 40</t>
  </si>
  <si>
    <t>výsledný obrat účtu 557 je na straně MD obrat účtu 557 99 MD účetní výsledovka  - tj. jen řádek 40</t>
  </si>
  <si>
    <t>zůstatová cena likvidovaného majetku zaúčtovaná na účet 551 je uvedena v  obratu účtu 551 a zahrnuta do rozdílu mezi účetními a daňovými odpisy</t>
  </si>
  <si>
    <t xml:space="preserve"> neuhrazené úroky z prodlení v roce 2022, údaj podle FNOL - neověřeno na výsledovku </t>
  </si>
  <si>
    <t xml:space="preserve">viz řádek 109, údaj podle FNOL , neověřeno </t>
  </si>
  <si>
    <t xml:space="preserve">viz řádek 62, údaj podle FNOL, neověřeno </t>
  </si>
  <si>
    <t>rozpouštení rezervy, hodnota z účetní výsledovky-  obrat účtu 55599040 DAL</t>
  </si>
  <si>
    <t xml:space="preserve">odhad FNOL daňové odpisy celkem </t>
  </si>
  <si>
    <t xml:space="preserve">obrat účtu 551  účetní výsledovka , obrat obsahuje i zůstatkovou cenu likvidovaného majetku </t>
  </si>
  <si>
    <t>ZC daňlvá  likvidovaného majetku podle FNOL</t>
  </si>
  <si>
    <t>odhad FNOL dtto údaj  roku 2021</t>
  </si>
  <si>
    <t>transferový podíl podle FNOL  účetní výsledovku - obrat  účtu 672120001</t>
  </si>
  <si>
    <r>
      <t xml:space="preserve">náklady roku 2021, zaúčtované v roce 2022, část řádku 112 z DPPO 2021 . </t>
    </r>
    <r>
      <rPr>
        <b/>
        <sz val="9"/>
        <color rgb="FF000000"/>
        <rFont val="Arial"/>
        <family val="2"/>
        <charset val="238"/>
      </rPr>
      <t>Viz list  2</t>
    </r>
    <r>
      <rPr>
        <sz val="9"/>
        <color rgb="FF000000"/>
        <rFont val="Arial"/>
        <family val="2"/>
        <charset val="238"/>
      </rPr>
      <t xml:space="preserve">, různé účty </t>
    </r>
  </si>
  <si>
    <r>
      <t>nebyla tvořena dohadná položka, j</t>
    </r>
    <r>
      <rPr>
        <b/>
        <sz val="9"/>
        <color rgb="FFFF0000"/>
        <rFont val="Arial"/>
        <family val="2"/>
        <charset val="238"/>
      </rPr>
      <t>e třeba vyloučit ze základu daně v roce 2022</t>
    </r>
    <r>
      <rPr>
        <sz val="9"/>
        <color rgb="FF000000"/>
        <rFont val="Arial"/>
        <family val="2"/>
        <charset val="238"/>
      </rPr>
      <t xml:space="preserve">, bunka F45 soubor FB 1-4 2022, </t>
    </r>
    <r>
      <rPr>
        <b/>
        <sz val="9"/>
        <color rgb="FF000000"/>
        <rFont val="Arial"/>
        <family val="2"/>
        <charset val="238"/>
      </rPr>
      <t>převzato z DPPO 2021</t>
    </r>
  </si>
  <si>
    <r>
      <t>řádek 300 sleva na dani dle § 35,  -</t>
    </r>
    <r>
      <rPr>
        <b/>
        <sz val="9"/>
        <color rgb="FF0070C0"/>
        <rFont val="Arial"/>
        <family val="2"/>
        <charset val="238"/>
      </rPr>
      <t xml:space="preserve"> jen do výše základu daně na ř.290</t>
    </r>
  </si>
  <si>
    <r>
      <t xml:space="preserve">stav </t>
    </r>
    <r>
      <rPr>
        <b/>
        <sz val="9"/>
        <color theme="1"/>
        <rFont val="Arial"/>
        <family val="2"/>
        <charset val="238"/>
      </rPr>
      <t>pohledávek</t>
    </r>
    <r>
      <rPr>
        <sz val="9"/>
        <color theme="1"/>
        <rFont val="Arial"/>
        <family val="2"/>
        <charset val="238"/>
      </rPr>
      <t xml:space="preserve"> nimž lze tvořit opravné položky  dle § 8a) na konci obodbí - řádek  5</t>
    </r>
  </si>
  <si>
    <r>
      <t xml:space="preserve">stav </t>
    </r>
    <r>
      <rPr>
        <b/>
        <sz val="9"/>
        <color theme="1"/>
        <rFont val="Arial"/>
        <family val="2"/>
        <charset val="238"/>
      </rPr>
      <t xml:space="preserve">opravných položek </t>
    </r>
    <r>
      <rPr>
        <sz val="9"/>
        <color theme="1"/>
        <rFont val="Arial"/>
        <family val="2"/>
        <charset val="238"/>
      </rPr>
      <t>podle §8a ke konci období</t>
    </r>
  </si>
  <si>
    <r>
      <t xml:space="preserve">stav </t>
    </r>
    <r>
      <rPr>
        <b/>
        <sz val="9"/>
        <color theme="1"/>
        <rFont val="Arial"/>
        <family val="2"/>
        <charset val="238"/>
      </rPr>
      <t xml:space="preserve">opravných položek </t>
    </r>
    <r>
      <rPr>
        <sz val="9"/>
        <color theme="1"/>
        <rFont val="Arial"/>
        <family val="2"/>
        <charset val="238"/>
      </rPr>
      <t>podle §8c ke konci období</t>
    </r>
  </si>
  <si>
    <t>V Mostě dne  27.1.2023</t>
  </si>
  <si>
    <t>Daňový poradce - Ing. JUDr.Lanc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</si>
</sst>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K_č_-;\-* #,##0.00\ _K_č_-;_-* &quot;-&quot;??\ _K_č_-;_-@_-"/>
    <numFmt numFmtId="164" formatCode="_-* #,##0.00_-;\-* #,##0.00_-;_-* &quot;-&quot;??_-;_-@_-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rgb="FF0070C0"/>
      <name val="Arial"/>
      <family val="2"/>
      <charset val="238"/>
    </font>
    <font>
      <sz val="9"/>
      <name val="Arial"/>
      <family val="2"/>
      <charset val="238"/>
    </font>
    <font>
      <sz val="9"/>
      <color rgb="FF00B05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6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</borders>
  <cellStyleXfs count="11">
    <xf numFmtId="0" fontId="0" fillId="0" borderId="0"/>
    <xf numFmtId="0" fontId="2" fillId="0" borderId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7" fillId="0" borderId="0" applyFont="0" applyFill="0" applyBorder="0" applyAlignment="0" applyProtection="0"/>
    <xf numFmtId="0" fontId="9" fillId="0" borderId="0"/>
    <xf numFmtId="0" fontId="2" fillId="0" borderId="0"/>
    <xf numFmtId="0" fontId="10" fillId="5" borderId="9" applyNumberFormat="0" applyFont="0" applyAlignment="0" applyProtection="0"/>
    <xf numFmtId="0" fontId="11" fillId="0" borderId="0"/>
  </cellStyleXfs>
  <cellXfs count="53">
    <xf numFmtId="0" fontId="0" fillId="0" borderId="0" xfId="0"/>
    <xf numFmtId="4" fontId="0" fillId="0" borderId="0" xfId="0" applyNumberFormat="1"/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0" fontId="1" fillId="0" borderId="0" xfId="0" applyFont="1"/>
    <xf numFmtId="4" fontId="0" fillId="0" borderId="0" xfId="0" applyNumberFormat="1" applyAlignment="1">
      <alignment horizontal="left"/>
    </xf>
    <xf numFmtId="4" fontId="0" fillId="6" borderId="0" xfId="0" applyNumberFormat="1" applyFill="1" applyAlignment="1">
      <alignment horizontal="left"/>
    </xf>
    <xf numFmtId="0" fontId="0" fillId="6" borderId="0" xfId="0" applyFill="1"/>
    <xf numFmtId="4" fontId="0" fillId="6" borderId="0" xfId="0" applyNumberFormat="1" applyFill="1"/>
    <xf numFmtId="4" fontId="13" fillId="0" borderId="0" xfId="0" applyNumberFormat="1" applyFont="1"/>
    <xf numFmtId="0" fontId="13" fillId="0" borderId="0" xfId="0" applyFont="1"/>
    <xf numFmtId="0" fontId="13" fillId="0" borderId="0" xfId="0" applyFont="1" applyAlignment="1">
      <alignment wrapText="1"/>
    </xf>
    <xf numFmtId="0" fontId="17" fillId="4" borderId="4" xfId="0" applyFont="1" applyFill="1" applyBorder="1" applyAlignment="1">
      <alignment horizontal="center" vertical="center" wrapText="1"/>
    </xf>
    <xf numFmtId="4" fontId="19" fillId="4" borderId="2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4" fontId="17" fillId="4" borderId="5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 wrapText="1"/>
    </xf>
    <xf numFmtId="4" fontId="12" fillId="2" borderId="0" xfId="0" applyNumberFormat="1" applyFont="1" applyFill="1" applyAlignment="1">
      <alignment vertical="center" wrapText="1"/>
    </xf>
    <xf numFmtId="4" fontId="13" fillId="0" borderId="0" xfId="0" applyNumberFormat="1" applyFont="1" applyAlignment="1">
      <alignment vertical="center" wrapText="1"/>
    </xf>
    <xf numFmtId="4" fontId="13" fillId="6" borderId="0" xfId="0" applyNumberFormat="1" applyFont="1" applyFill="1" applyAlignment="1">
      <alignment vertical="center" wrapText="1"/>
    </xf>
    <xf numFmtId="0" fontId="14" fillId="0" borderId="0" xfId="1" applyFont="1" applyAlignment="1">
      <alignment horizontal="left" vertical="center" wrapText="1"/>
    </xf>
    <xf numFmtId="4" fontId="14" fillId="0" borderId="0" xfId="1" applyNumberFormat="1" applyFont="1" applyAlignment="1">
      <alignment vertical="center" wrapText="1"/>
    </xf>
    <xf numFmtId="0" fontId="12" fillId="3" borderId="0" xfId="0" applyFont="1" applyFill="1" applyAlignment="1">
      <alignment vertical="center" wrapText="1"/>
    </xf>
    <xf numFmtId="4" fontId="13" fillId="3" borderId="0" xfId="0" applyNumberFormat="1" applyFont="1" applyFill="1" applyAlignment="1">
      <alignment vertical="center" wrapText="1"/>
    </xf>
    <xf numFmtId="49" fontId="13" fillId="0" borderId="0" xfId="0" applyNumberFormat="1" applyFont="1" applyAlignment="1">
      <alignment vertical="center" wrapText="1"/>
    </xf>
    <xf numFmtId="49" fontId="12" fillId="2" borderId="0" xfId="0" applyNumberFormat="1" applyFont="1" applyFill="1" applyAlignment="1">
      <alignment vertical="center" wrapText="1"/>
    </xf>
    <xf numFmtId="4" fontId="12" fillId="2" borderId="0" xfId="2" applyNumberFormat="1" applyFont="1" applyFill="1" applyAlignment="1">
      <alignment horizontal="right" vertical="center" wrapText="1"/>
    </xf>
    <xf numFmtId="4" fontId="12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 wrapText="1"/>
    </xf>
    <xf numFmtId="4" fontId="13" fillId="0" borderId="0" xfId="0" applyNumberFormat="1" applyFont="1" applyAlignment="1">
      <alignment horizontal="right" vertical="center" wrapText="1"/>
    </xf>
    <xf numFmtId="4" fontId="13" fillId="0" borderId="0" xfId="0" applyNumberFormat="1" applyFont="1" applyAlignment="1">
      <alignment horizontal="left" vertical="center" wrapText="1"/>
    </xf>
    <xf numFmtId="4" fontId="12" fillId="3" borderId="0" xfId="0" applyNumberFormat="1" applyFont="1" applyFill="1" applyAlignment="1">
      <alignment vertical="center" wrapText="1"/>
    </xf>
    <xf numFmtId="4" fontId="17" fillId="2" borderId="0" xfId="0" applyNumberFormat="1" applyFont="1" applyFill="1" applyAlignment="1">
      <alignment vertical="center" wrapText="1"/>
    </xf>
    <xf numFmtId="4" fontId="20" fillId="0" borderId="0" xfId="0" applyNumberFormat="1" applyFont="1" applyAlignment="1">
      <alignment vertical="center" wrapText="1"/>
    </xf>
    <xf numFmtId="0" fontId="20" fillId="0" borderId="0" xfId="0" applyFont="1" applyAlignment="1">
      <alignment vertical="center" wrapText="1"/>
    </xf>
    <xf numFmtId="4" fontId="17" fillId="2" borderId="0" xfId="2" applyNumberFormat="1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4" fontId="18" fillId="2" borderId="3" xfId="0" applyNumberFormat="1" applyFont="1" applyFill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4" fontId="13" fillId="0" borderId="2" xfId="0" applyNumberFormat="1" applyFont="1" applyBorder="1" applyAlignment="1">
      <alignment vertical="center" wrapText="1"/>
    </xf>
    <xf numFmtId="4" fontId="19" fillId="0" borderId="5" xfId="0" applyNumberFormat="1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4" fontId="13" fillId="0" borderId="7" xfId="0" applyNumberFormat="1" applyFont="1" applyBorder="1" applyAlignment="1">
      <alignment vertical="center" wrapText="1"/>
    </xf>
    <xf numFmtId="4" fontId="19" fillId="0" borderId="8" xfId="0" applyNumberFormat="1" applyFont="1" applyBorder="1" applyAlignment="1">
      <alignment vertical="center" wrapText="1"/>
    </xf>
    <xf numFmtId="0" fontId="12" fillId="2" borderId="2" xfId="0" applyFont="1" applyFill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3" fillId="0" borderId="0" xfId="0" applyFont="1" applyBorder="1" applyAlignment="1">
      <alignment horizontal="center"/>
    </xf>
    <xf numFmtId="0" fontId="12" fillId="0" borderId="10" xfId="0" applyFont="1" applyBorder="1" applyAlignment="1">
      <alignment horizontal="center" wrapText="1"/>
    </xf>
    <xf numFmtId="4" fontId="12" fillId="0" borderId="10" xfId="0" applyNumberFormat="1" applyFont="1" applyBorder="1" applyAlignment="1">
      <alignment horizontal="center"/>
    </xf>
    <xf numFmtId="4" fontId="13" fillId="0" borderId="10" xfId="0" applyNumberFormat="1" applyFont="1" applyBorder="1" applyAlignment="1">
      <alignment horizontal="center"/>
    </xf>
    <xf numFmtId="0" fontId="16" fillId="2" borderId="0" xfId="0" applyFont="1" applyFill="1" applyAlignment="1">
      <alignment vertical="center" wrapText="1"/>
    </xf>
    <xf numFmtId="4" fontId="16" fillId="2" borderId="0" xfId="0" applyNumberFormat="1" applyFont="1" applyFill="1" applyAlignment="1">
      <alignment vertical="center" wrapText="1"/>
    </xf>
    <xf numFmtId="0" fontId="1" fillId="0" borderId="0" xfId="0" applyFont="1" applyAlignment="1">
      <alignment wrapText="1"/>
    </xf>
  </cellXfs>
  <cellStyles count="11">
    <cellStyle name="Comma 2" xfId="6" xr:uid="{5804709A-DFAE-4144-9FB1-17DF6867B809}"/>
    <cellStyle name="Čárka" xfId="2" builtinId="3"/>
    <cellStyle name="Čárka 2" xfId="3" xr:uid="{31A25032-12BC-4DD0-9CF3-DC3A04B033C6}"/>
    <cellStyle name="Hypertextový odkaz 2" xfId="5" xr:uid="{0296E6D6-4516-4F87-AF1F-ED45F60DCDE5}"/>
    <cellStyle name="Normal 2" xfId="4" xr:uid="{15B1E93C-D6A2-48E2-90FF-27943F8B8F05}"/>
    <cellStyle name="Normal 3" xfId="7" xr:uid="{65CFC121-97EC-41F0-8690-E5779102D355}"/>
    <cellStyle name="Normální" xfId="0" builtinId="0"/>
    <cellStyle name="Normální 2" xfId="1" xr:uid="{B121703E-3945-4F13-8EFF-1AC733AC3FE9}"/>
    <cellStyle name="Normální 3" xfId="8" xr:uid="{9C2C5086-B765-49FA-82DE-FE8A03E37AF7}"/>
    <cellStyle name="Normální 4" xfId="10" xr:uid="{C198589E-98CB-41AC-8B48-F22234F021A1}"/>
    <cellStyle name="Poznámka 6" xfId="9" xr:uid="{84C8EBEC-E359-43AE-BA84-0B26F4452A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EC178-8DA9-469B-9E4C-AEF775DE5AD0}">
  <dimension ref="A3:E109"/>
  <sheetViews>
    <sheetView tabSelected="1" zoomScaleNormal="100" workbookViewId="0">
      <pane ySplit="3" topLeftCell="A4" activePane="bottomLeft" state="frozen"/>
      <selection pane="bottomLeft" activeCell="J83" sqref="J83"/>
    </sheetView>
  </sheetViews>
  <sheetFormatPr defaultRowHeight="12" x14ac:dyDescent="0.2"/>
  <cols>
    <col min="1" max="1" width="41.5703125" style="11" customWidth="1"/>
    <col min="2" max="2" width="14.5703125" style="9" bestFit="1" customWidth="1"/>
    <col min="3" max="3" width="14.28515625" style="9" customWidth="1"/>
    <col min="4" max="4" width="36.85546875" style="11" customWidth="1"/>
    <col min="5" max="5" width="14.85546875" style="9" bestFit="1" customWidth="1"/>
    <col min="6" max="16384" width="9.140625" style="10"/>
  </cols>
  <sheetData>
    <row r="3" spans="1:5" s="46" customFormat="1" ht="12.75" thickBot="1" x14ac:dyDescent="0.25">
      <c r="A3" s="47" t="s">
        <v>1</v>
      </c>
      <c r="B3" s="48" t="s">
        <v>3</v>
      </c>
      <c r="C3" s="48" t="s">
        <v>4</v>
      </c>
      <c r="D3" s="47" t="s">
        <v>2</v>
      </c>
      <c r="E3" s="49"/>
    </row>
    <row r="4" spans="1:5" s="14" customFormat="1" ht="24" x14ac:dyDescent="0.25">
      <c r="A4" s="16" t="s">
        <v>0</v>
      </c>
      <c r="B4" s="17">
        <v>702113029.77999997</v>
      </c>
      <c r="C4" s="18"/>
      <c r="D4" s="14" t="s">
        <v>98</v>
      </c>
      <c r="E4" s="18"/>
    </row>
    <row r="5" spans="1:5" s="14" customFormat="1" x14ac:dyDescent="0.25">
      <c r="A5" s="14" t="s">
        <v>5</v>
      </c>
      <c r="B5" s="18"/>
      <c r="C5" s="18"/>
      <c r="D5" s="18" t="s">
        <v>99</v>
      </c>
      <c r="E5" s="18">
        <v>9920034459.4599991</v>
      </c>
    </row>
    <row r="6" spans="1:5" s="14" customFormat="1" x14ac:dyDescent="0.25">
      <c r="A6" s="14" t="s">
        <v>6</v>
      </c>
      <c r="B6" s="18"/>
      <c r="C6" s="18"/>
      <c r="D6" s="18" t="s">
        <v>100</v>
      </c>
      <c r="E6" s="18">
        <v>9346330326.6800003</v>
      </c>
    </row>
    <row r="7" spans="1:5" s="14" customFormat="1" x14ac:dyDescent="0.25">
      <c r="A7" s="16" t="s">
        <v>7</v>
      </c>
      <c r="B7" s="17">
        <f>SUM(C8:C11)</f>
        <v>12601062.9</v>
      </c>
      <c r="C7" s="18"/>
      <c r="D7" s="14" t="s">
        <v>101</v>
      </c>
      <c r="E7" s="18">
        <v>128408897</v>
      </c>
    </row>
    <row r="8" spans="1:5" s="14" customFormat="1" ht="24" x14ac:dyDescent="0.25">
      <c r="A8" s="14" t="s">
        <v>30</v>
      </c>
      <c r="B8" s="18"/>
      <c r="C8" s="18"/>
      <c r="D8" s="18" t="s">
        <v>102</v>
      </c>
      <c r="E8" s="18">
        <f>E6-E7</f>
        <v>9217921429.6800003</v>
      </c>
    </row>
    <row r="9" spans="1:5" s="14" customFormat="1" x14ac:dyDescent="0.25">
      <c r="A9" s="14" t="s">
        <v>89</v>
      </c>
      <c r="B9" s="18"/>
      <c r="C9" s="18"/>
      <c r="D9" s="19" t="s">
        <v>103</v>
      </c>
      <c r="E9" s="19">
        <f>E5-E8</f>
        <v>702113029.77999878</v>
      </c>
    </row>
    <row r="10" spans="1:5" s="14" customFormat="1" ht="24" x14ac:dyDescent="0.25">
      <c r="A10" s="20" t="s">
        <v>125</v>
      </c>
      <c r="B10" s="18"/>
      <c r="C10" s="21">
        <f>List2!C14</f>
        <v>705459.74</v>
      </c>
      <c r="D10" s="21"/>
      <c r="E10" s="18"/>
    </row>
    <row r="11" spans="1:5" s="14" customFormat="1" ht="48" x14ac:dyDescent="0.25">
      <c r="A11" s="20">
        <v>50490360</v>
      </c>
      <c r="B11" s="18"/>
      <c r="C11" s="21">
        <v>11895603.16</v>
      </c>
      <c r="D11" s="21" t="s">
        <v>126</v>
      </c>
      <c r="E11" s="18"/>
    </row>
    <row r="12" spans="1:5" s="14" customFormat="1" x14ac:dyDescent="0.25">
      <c r="A12" s="16" t="s">
        <v>32</v>
      </c>
      <c r="B12" s="17">
        <f>B13+B14+B19+B26</f>
        <v>54982719.769999996</v>
      </c>
      <c r="C12" s="18"/>
      <c r="E12" s="18"/>
    </row>
    <row r="13" spans="1:5" s="14" customFormat="1" x14ac:dyDescent="0.25">
      <c r="A13" s="22" t="s">
        <v>9</v>
      </c>
      <c r="B13" s="23">
        <v>0</v>
      </c>
      <c r="C13" s="18"/>
      <c r="E13" s="18"/>
    </row>
    <row r="14" spans="1:5" s="14" customFormat="1" x14ac:dyDescent="0.25">
      <c r="A14" s="22" t="s">
        <v>8</v>
      </c>
      <c r="B14" s="23">
        <f>SUM(C15:C18)</f>
        <v>378521.76</v>
      </c>
      <c r="C14" s="18"/>
      <c r="E14" s="18"/>
    </row>
    <row r="15" spans="1:5" s="14" customFormat="1" x14ac:dyDescent="0.25">
      <c r="A15" s="20" t="s">
        <v>10</v>
      </c>
      <c r="B15" s="18"/>
      <c r="C15" s="21"/>
      <c r="D15" s="21"/>
      <c r="E15" s="18"/>
    </row>
    <row r="16" spans="1:5" s="14" customFormat="1" ht="55.15" customHeight="1" x14ac:dyDescent="0.25">
      <c r="A16" s="20" t="s">
        <v>11</v>
      </c>
      <c r="B16" s="21"/>
      <c r="C16" s="21"/>
      <c r="D16" s="21"/>
      <c r="E16" s="18"/>
    </row>
    <row r="17" spans="1:5" s="14" customFormat="1" ht="24" x14ac:dyDescent="0.25">
      <c r="A17" s="20" t="s">
        <v>90</v>
      </c>
      <c r="B17" s="18"/>
      <c r="C17" s="21">
        <v>115688.72</v>
      </c>
      <c r="D17" s="21" t="s">
        <v>107</v>
      </c>
      <c r="E17" s="18"/>
    </row>
    <row r="18" spans="1:5" s="14" customFormat="1" x14ac:dyDescent="0.25">
      <c r="A18" s="14" t="s">
        <v>16</v>
      </c>
      <c r="B18" s="18"/>
      <c r="C18" s="21">
        <v>262833.03999999998</v>
      </c>
      <c r="D18" s="14" t="s">
        <v>106</v>
      </c>
      <c r="E18" s="18"/>
    </row>
    <row r="19" spans="1:5" s="14" customFormat="1" x14ac:dyDescent="0.25">
      <c r="A19" s="22" t="s">
        <v>13</v>
      </c>
      <c r="B19" s="23">
        <f>SUM(C20:C25)</f>
        <v>3098558.86</v>
      </c>
      <c r="C19" s="18"/>
      <c r="E19" s="18"/>
    </row>
    <row r="20" spans="1:5" s="14" customFormat="1" x14ac:dyDescent="0.25">
      <c r="A20" s="20" t="s">
        <v>12</v>
      </c>
      <c r="B20" s="18"/>
      <c r="C20" s="21"/>
      <c r="D20" s="21"/>
      <c r="E20" s="18"/>
    </row>
    <row r="21" spans="1:5" s="14" customFormat="1" ht="24" x14ac:dyDescent="0.25">
      <c r="A21" s="20">
        <v>54910007</v>
      </c>
      <c r="B21" s="18"/>
      <c r="C21" s="21">
        <v>79605</v>
      </c>
      <c r="D21" s="21" t="s">
        <v>108</v>
      </c>
      <c r="E21" s="18"/>
    </row>
    <row r="22" spans="1:5" s="14" customFormat="1" x14ac:dyDescent="0.25">
      <c r="A22" s="20" t="s">
        <v>91</v>
      </c>
      <c r="B22" s="18"/>
      <c r="C22" s="21"/>
      <c r="D22" s="21"/>
      <c r="E22" s="18"/>
    </row>
    <row r="23" spans="1:5" s="14" customFormat="1" x14ac:dyDescent="0.25">
      <c r="A23" s="20" t="s">
        <v>14</v>
      </c>
      <c r="B23" s="18"/>
      <c r="C23" s="21">
        <v>39700</v>
      </c>
      <c r="D23" s="14" t="s">
        <v>109</v>
      </c>
      <c r="E23" s="18"/>
    </row>
    <row r="24" spans="1:5" s="14" customFormat="1" ht="24" x14ac:dyDescent="0.25">
      <c r="A24" s="20" t="s">
        <v>94</v>
      </c>
      <c r="B24" s="18"/>
      <c r="C24" s="21">
        <v>2824817.81</v>
      </c>
      <c r="D24" s="14" t="s">
        <v>110</v>
      </c>
      <c r="E24" s="18"/>
    </row>
    <row r="25" spans="1:5" s="14" customFormat="1" x14ac:dyDescent="0.25">
      <c r="A25" s="20" t="s">
        <v>15</v>
      </c>
      <c r="B25" s="18"/>
      <c r="C25" s="21">
        <v>154436.04999999999</v>
      </c>
      <c r="D25" s="14" t="s">
        <v>111</v>
      </c>
      <c r="E25" s="18"/>
    </row>
    <row r="26" spans="1:5" s="14" customFormat="1" x14ac:dyDescent="0.25">
      <c r="A26" s="22" t="s">
        <v>17</v>
      </c>
      <c r="B26" s="23">
        <f>SUM(C27:C30)</f>
        <v>51505639.149999999</v>
      </c>
      <c r="C26" s="18"/>
      <c r="E26" s="18"/>
    </row>
    <row r="27" spans="1:5" s="14" customFormat="1" ht="24" x14ac:dyDescent="0.25">
      <c r="A27" s="14" t="s">
        <v>27</v>
      </c>
      <c r="B27" s="18"/>
      <c r="C27" s="18">
        <v>49541458</v>
      </c>
      <c r="D27" s="14" t="s">
        <v>112</v>
      </c>
      <c r="E27" s="18"/>
    </row>
    <row r="28" spans="1:5" s="14" customFormat="1" ht="36" x14ac:dyDescent="0.25">
      <c r="A28" s="14" t="s">
        <v>28</v>
      </c>
      <c r="B28" s="18"/>
      <c r="C28" s="18">
        <v>601200.4</v>
      </c>
      <c r="D28" s="14" t="s">
        <v>113</v>
      </c>
      <c r="E28" s="18"/>
    </row>
    <row r="29" spans="1:5" s="14" customFormat="1" ht="36" x14ac:dyDescent="0.25">
      <c r="A29" s="24" t="s">
        <v>92</v>
      </c>
      <c r="B29" s="18"/>
      <c r="C29" s="18">
        <v>1362980.75</v>
      </c>
      <c r="D29" s="14" t="s">
        <v>114</v>
      </c>
      <c r="E29" s="18"/>
    </row>
    <row r="30" spans="1:5" s="14" customFormat="1" ht="48" x14ac:dyDescent="0.25">
      <c r="A30" s="24" t="s">
        <v>33</v>
      </c>
      <c r="B30" s="18"/>
      <c r="C30" s="18"/>
      <c r="D30" s="14" t="s">
        <v>115</v>
      </c>
      <c r="E30" s="18"/>
    </row>
    <row r="31" spans="1:5" s="14" customFormat="1" x14ac:dyDescent="0.25">
      <c r="A31" s="25" t="s">
        <v>19</v>
      </c>
      <c r="B31" s="17">
        <f>SUM(C32:C33)</f>
        <v>4423200.45</v>
      </c>
      <c r="C31" s="18"/>
      <c r="E31" s="18"/>
    </row>
    <row r="32" spans="1:5" s="14" customFormat="1" x14ac:dyDescent="0.25">
      <c r="A32" s="24" t="s">
        <v>20</v>
      </c>
      <c r="B32" s="18"/>
      <c r="C32" s="18">
        <v>4423200.45</v>
      </c>
      <c r="D32" s="14" t="s">
        <v>117</v>
      </c>
      <c r="E32" s="18"/>
    </row>
    <row r="33" spans="1:5" s="14" customFormat="1" x14ac:dyDescent="0.25">
      <c r="A33" s="24" t="s">
        <v>34</v>
      </c>
      <c r="B33" s="18"/>
      <c r="C33" s="18"/>
      <c r="E33" s="18"/>
    </row>
    <row r="34" spans="1:5" s="14" customFormat="1" x14ac:dyDescent="0.25">
      <c r="A34" s="25" t="s">
        <v>21</v>
      </c>
      <c r="B34" s="17">
        <f>C35</f>
        <v>4423200.45</v>
      </c>
      <c r="C34" s="18"/>
      <c r="E34" s="18"/>
    </row>
    <row r="35" spans="1:5" s="14" customFormat="1" x14ac:dyDescent="0.25">
      <c r="A35" s="24" t="s">
        <v>22</v>
      </c>
      <c r="B35" s="18"/>
      <c r="C35" s="18">
        <f>+B31</f>
        <v>4423200.45</v>
      </c>
      <c r="D35" s="14" t="s">
        <v>118</v>
      </c>
      <c r="E35" s="18"/>
    </row>
    <row r="36" spans="1:5" s="14" customFormat="1" x14ac:dyDescent="0.25">
      <c r="A36" s="25" t="s">
        <v>23</v>
      </c>
      <c r="B36" s="26">
        <f>+C37</f>
        <v>114645</v>
      </c>
      <c r="C36" s="27"/>
      <c r="D36" s="28"/>
      <c r="E36" s="18"/>
    </row>
    <row r="37" spans="1:5" s="14" customFormat="1" ht="24" x14ac:dyDescent="0.25">
      <c r="A37" s="24" t="s">
        <v>24</v>
      </c>
      <c r="B37" s="18"/>
      <c r="C37" s="29">
        <v>114645</v>
      </c>
      <c r="D37" s="14" t="s">
        <v>116</v>
      </c>
      <c r="E37" s="18"/>
    </row>
    <row r="38" spans="1:5" s="14" customFormat="1" x14ac:dyDescent="0.25">
      <c r="A38" s="25" t="s">
        <v>29</v>
      </c>
      <c r="B38" s="17">
        <f>SUM(C39:C51)</f>
        <v>57875769.630000003</v>
      </c>
      <c r="C38" s="18"/>
      <c r="E38" s="18"/>
    </row>
    <row r="39" spans="1:5" s="14" customFormat="1" ht="24" x14ac:dyDescent="0.25">
      <c r="A39" s="14" t="s">
        <v>60</v>
      </c>
      <c r="B39" s="18"/>
      <c r="C39" s="18">
        <v>56304883</v>
      </c>
      <c r="D39" s="14" t="s">
        <v>119</v>
      </c>
      <c r="E39" s="18"/>
    </row>
    <row r="40" spans="1:5" s="14" customFormat="1" x14ac:dyDescent="0.25">
      <c r="A40" s="24" t="s">
        <v>61</v>
      </c>
      <c r="B40" s="18"/>
      <c r="C40" s="18">
        <v>0</v>
      </c>
      <c r="E40" s="18"/>
    </row>
    <row r="41" spans="1:5" s="14" customFormat="1" x14ac:dyDescent="0.25">
      <c r="A41" s="24" t="s">
        <v>62</v>
      </c>
      <c r="B41" s="18"/>
      <c r="C41" s="18"/>
      <c r="E41" s="18"/>
    </row>
    <row r="42" spans="1:5" s="14" customFormat="1" x14ac:dyDescent="0.25">
      <c r="A42" s="30" t="s">
        <v>63</v>
      </c>
      <c r="B42" s="18"/>
      <c r="C42" s="18"/>
      <c r="E42" s="18"/>
    </row>
    <row r="43" spans="1:5" s="14" customFormat="1" x14ac:dyDescent="0.25">
      <c r="A43" s="30" t="s">
        <v>64</v>
      </c>
      <c r="B43" s="18"/>
      <c r="C43" s="18"/>
      <c r="E43" s="18"/>
    </row>
    <row r="44" spans="1:5" s="14" customFormat="1" x14ac:dyDescent="0.25">
      <c r="A44" s="30" t="s">
        <v>65</v>
      </c>
      <c r="B44" s="18"/>
      <c r="C44" s="18"/>
      <c r="E44" s="18"/>
    </row>
    <row r="45" spans="1:5" s="14" customFormat="1" x14ac:dyDescent="0.25">
      <c r="A45" s="30" t="s">
        <v>66</v>
      </c>
      <c r="B45" s="18"/>
      <c r="C45" s="18"/>
      <c r="E45" s="18"/>
    </row>
    <row r="46" spans="1:5" s="14" customFormat="1" x14ac:dyDescent="0.25">
      <c r="A46" s="30" t="s">
        <v>67</v>
      </c>
      <c r="B46" s="18"/>
      <c r="C46" s="18"/>
      <c r="E46" s="18"/>
    </row>
    <row r="47" spans="1:5" s="14" customFormat="1" x14ac:dyDescent="0.25">
      <c r="A47" s="30" t="s">
        <v>68</v>
      </c>
      <c r="B47" s="18"/>
      <c r="C47" s="18"/>
      <c r="E47" s="18"/>
    </row>
    <row r="48" spans="1:5" s="14" customFormat="1" x14ac:dyDescent="0.25">
      <c r="A48" s="30" t="s">
        <v>69</v>
      </c>
      <c r="B48" s="18"/>
      <c r="C48" s="18"/>
      <c r="E48" s="18"/>
    </row>
    <row r="49" spans="1:5" s="14" customFormat="1" x14ac:dyDescent="0.25">
      <c r="A49" s="30" t="s">
        <v>70</v>
      </c>
      <c r="B49" s="18"/>
      <c r="C49" s="18"/>
      <c r="E49" s="18"/>
    </row>
    <row r="50" spans="1:5" s="14" customFormat="1" x14ac:dyDescent="0.25">
      <c r="A50" s="30" t="s">
        <v>71</v>
      </c>
      <c r="B50" s="18"/>
      <c r="C50" s="18"/>
      <c r="E50" s="18"/>
    </row>
    <row r="51" spans="1:5" s="14" customFormat="1" ht="24" x14ac:dyDescent="0.25">
      <c r="A51" s="24" t="s">
        <v>72</v>
      </c>
      <c r="B51" s="18"/>
      <c r="C51" s="18">
        <v>1570886.63</v>
      </c>
      <c r="D51" s="14" t="s">
        <v>124</v>
      </c>
      <c r="E51" s="18"/>
    </row>
    <row r="52" spans="1:5" s="14" customFormat="1" x14ac:dyDescent="0.25">
      <c r="A52" s="25" t="s">
        <v>25</v>
      </c>
      <c r="B52" s="17">
        <f>C53</f>
        <v>0</v>
      </c>
      <c r="C52" s="18"/>
      <c r="E52" s="18"/>
    </row>
    <row r="53" spans="1:5" s="14" customFormat="1" x14ac:dyDescent="0.25">
      <c r="A53" s="24" t="s">
        <v>26</v>
      </c>
      <c r="B53" s="18"/>
      <c r="C53" s="18">
        <v>0</v>
      </c>
      <c r="E53" s="18"/>
    </row>
    <row r="54" spans="1:5" s="14" customFormat="1" x14ac:dyDescent="0.25">
      <c r="A54" s="24"/>
      <c r="B54" s="18"/>
      <c r="C54" s="18"/>
      <c r="E54" s="18"/>
    </row>
    <row r="55" spans="1:5" s="14" customFormat="1" x14ac:dyDescent="0.25">
      <c r="A55" s="25" t="s">
        <v>59</v>
      </c>
      <c r="B55" s="17">
        <f>B57-B56</f>
        <v>-7995760.0199999809</v>
      </c>
      <c r="C55" s="18"/>
      <c r="D55" s="14" t="s">
        <v>95</v>
      </c>
      <c r="E55" s="18"/>
    </row>
    <row r="56" spans="1:5" s="14" customFormat="1" ht="36" x14ac:dyDescent="0.25">
      <c r="A56" s="24" t="s">
        <v>58</v>
      </c>
      <c r="B56" s="18">
        <v>330689204.01999998</v>
      </c>
      <c r="C56" s="18"/>
      <c r="D56" s="14" t="s">
        <v>121</v>
      </c>
      <c r="E56" s="18"/>
    </row>
    <row r="57" spans="1:5" s="14" customFormat="1" x14ac:dyDescent="0.25">
      <c r="A57" s="22" t="s">
        <v>57</v>
      </c>
      <c r="B57" s="31">
        <f>SUM(B58:B64)</f>
        <v>322693444</v>
      </c>
      <c r="C57" s="18"/>
      <c r="E57" s="18"/>
    </row>
    <row r="58" spans="1:5" s="14" customFormat="1" x14ac:dyDescent="0.25">
      <c r="A58" s="14" t="s">
        <v>75</v>
      </c>
      <c r="B58" s="18">
        <v>322453266</v>
      </c>
      <c r="C58" s="18"/>
      <c r="D58" s="14" t="s">
        <v>120</v>
      </c>
      <c r="E58" s="18"/>
    </row>
    <row r="59" spans="1:5" s="14" customFormat="1" ht="24" x14ac:dyDescent="0.25">
      <c r="A59" s="14" t="s">
        <v>50</v>
      </c>
      <c r="B59" s="18">
        <v>240178</v>
      </c>
      <c r="C59" s="18"/>
      <c r="D59" s="14" t="s">
        <v>122</v>
      </c>
      <c r="E59" s="18"/>
    </row>
    <row r="60" spans="1:5" s="14" customFormat="1" x14ac:dyDescent="0.25">
      <c r="A60" s="14" t="s">
        <v>51</v>
      </c>
      <c r="B60" s="18"/>
      <c r="C60" s="18"/>
      <c r="E60" s="18"/>
    </row>
    <row r="61" spans="1:5" s="14" customFormat="1" x14ac:dyDescent="0.25">
      <c r="A61" s="14" t="s">
        <v>52</v>
      </c>
      <c r="B61" s="18"/>
      <c r="C61" s="18"/>
      <c r="E61" s="18"/>
    </row>
    <row r="62" spans="1:5" s="14" customFormat="1" x14ac:dyDescent="0.25">
      <c r="A62" s="14" t="s">
        <v>53</v>
      </c>
      <c r="B62" s="18"/>
      <c r="C62" s="18"/>
      <c r="E62" s="18"/>
    </row>
    <row r="63" spans="1:5" s="14" customFormat="1" x14ac:dyDescent="0.25">
      <c r="A63" s="14" t="s">
        <v>54</v>
      </c>
      <c r="B63" s="18"/>
      <c r="C63" s="18"/>
      <c r="E63" s="18"/>
    </row>
    <row r="64" spans="1:5" s="14" customFormat="1" x14ac:dyDescent="0.25">
      <c r="A64" s="14" t="s">
        <v>55</v>
      </c>
      <c r="B64" s="18"/>
      <c r="C64" s="18"/>
      <c r="E64" s="18"/>
    </row>
    <row r="65" spans="1:5" s="14" customFormat="1" x14ac:dyDescent="0.25">
      <c r="A65" s="24"/>
      <c r="B65" s="18"/>
      <c r="C65" s="18"/>
      <c r="E65" s="18"/>
    </row>
    <row r="66" spans="1:5" s="14" customFormat="1" x14ac:dyDescent="0.25">
      <c r="A66" s="24"/>
      <c r="B66" s="18"/>
      <c r="C66" s="18"/>
      <c r="E66" s="18"/>
    </row>
    <row r="67" spans="1:5" s="14" customFormat="1" x14ac:dyDescent="0.25">
      <c r="A67" s="16" t="s">
        <v>37</v>
      </c>
      <c r="B67" s="17">
        <f>B4+B7+B12+B31-B34-B36-B38-B52-B55</f>
        <v>719702157.83999991</v>
      </c>
      <c r="C67" s="18"/>
      <c r="E67" s="18"/>
    </row>
    <row r="68" spans="1:5" s="14" customFormat="1" x14ac:dyDescent="0.25">
      <c r="A68" s="24"/>
      <c r="B68" s="18"/>
      <c r="C68" s="18"/>
      <c r="E68" s="18"/>
    </row>
    <row r="69" spans="1:5" s="14" customFormat="1" x14ac:dyDescent="0.25">
      <c r="A69" s="16" t="s">
        <v>38</v>
      </c>
      <c r="B69" s="32">
        <v>0</v>
      </c>
      <c r="C69" s="18"/>
      <c r="E69" s="18"/>
    </row>
    <row r="70" spans="1:5" s="14" customFormat="1" x14ac:dyDescent="0.25">
      <c r="A70" s="24"/>
      <c r="B70" s="18"/>
      <c r="C70" s="18"/>
      <c r="E70" s="18"/>
    </row>
    <row r="71" spans="1:5" s="14" customFormat="1" x14ac:dyDescent="0.25">
      <c r="A71" s="16" t="s">
        <v>39</v>
      </c>
      <c r="B71" s="17">
        <f>C71</f>
        <v>44000000</v>
      </c>
      <c r="C71" s="18">
        <v>44000000</v>
      </c>
      <c r="D71" s="14" t="s">
        <v>96</v>
      </c>
      <c r="E71" s="18"/>
    </row>
    <row r="72" spans="1:5" s="14" customFormat="1" x14ac:dyDescent="0.25">
      <c r="A72" s="24"/>
      <c r="B72" s="18"/>
      <c r="C72" s="18"/>
      <c r="E72" s="18"/>
    </row>
    <row r="73" spans="1:5" s="14" customFormat="1" x14ac:dyDescent="0.25">
      <c r="A73" s="16" t="s">
        <v>40</v>
      </c>
      <c r="B73" s="17">
        <f>B67-B69-B71</f>
        <v>675702157.83999991</v>
      </c>
      <c r="C73" s="18"/>
      <c r="E73" s="18"/>
    </row>
    <row r="74" spans="1:5" s="14" customFormat="1" x14ac:dyDescent="0.25">
      <c r="A74" s="24"/>
      <c r="B74" s="18"/>
      <c r="C74" s="18"/>
      <c r="E74" s="18"/>
    </row>
    <row r="75" spans="1:5" s="14" customFormat="1" ht="24" x14ac:dyDescent="0.25">
      <c r="A75" s="16" t="s">
        <v>41</v>
      </c>
      <c r="B75" s="17">
        <v>0</v>
      </c>
      <c r="C75" s="33">
        <f>0.3*B73</f>
        <v>202710647.35199997</v>
      </c>
      <c r="D75" s="34" t="s">
        <v>86</v>
      </c>
      <c r="E75" s="18"/>
    </row>
    <row r="76" spans="1:5" s="14" customFormat="1" x14ac:dyDescent="0.25">
      <c r="A76" s="24"/>
      <c r="B76" s="18"/>
      <c r="C76" s="18"/>
      <c r="E76" s="18"/>
    </row>
    <row r="77" spans="1:5" s="14" customFormat="1" x14ac:dyDescent="0.25">
      <c r="A77" s="16" t="s">
        <v>42</v>
      </c>
      <c r="B77" s="17">
        <f>B73-B75</f>
        <v>675702157.83999991</v>
      </c>
      <c r="C77" s="18"/>
      <c r="E77" s="18"/>
    </row>
    <row r="78" spans="1:5" s="14" customFormat="1" x14ac:dyDescent="0.25">
      <c r="A78" s="24"/>
      <c r="B78" s="18"/>
      <c r="C78" s="18"/>
      <c r="E78" s="18"/>
    </row>
    <row r="79" spans="1:5" s="14" customFormat="1" ht="24" x14ac:dyDescent="0.25">
      <c r="A79" s="16" t="s">
        <v>43</v>
      </c>
      <c r="B79" s="17">
        <f>FLOOR(B77,1000)</f>
        <v>675702000</v>
      </c>
      <c r="C79" s="18"/>
      <c r="E79" s="18"/>
    </row>
    <row r="80" spans="1:5" s="14" customFormat="1" x14ac:dyDescent="0.25">
      <c r="A80" s="24"/>
      <c r="B80" s="18"/>
      <c r="C80" s="18"/>
      <c r="E80" s="18"/>
    </row>
    <row r="81" spans="1:5" s="14" customFormat="1" x14ac:dyDescent="0.25">
      <c r="A81" s="16" t="s">
        <v>44</v>
      </c>
      <c r="B81" s="35">
        <f>0.19*B79</f>
        <v>128383380</v>
      </c>
      <c r="C81" s="18"/>
      <c r="E81" s="18"/>
    </row>
    <row r="82" spans="1:5" s="14" customFormat="1" ht="12.75" thickBot="1" x14ac:dyDescent="0.3">
      <c r="A82" s="28"/>
      <c r="B82" s="18"/>
      <c r="C82" s="18"/>
      <c r="E82" s="18"/>
    </row>
    <row r="83" spans="1:5" s="14" customFormat="1" ht="36" x14ac:dyDescent="0.25">
      <c r="A83" s="36" t="s">
        <v>127</v>
      </c>
      <c r="B83" s="37">
        <f>SUM(C85:C86)</f>
        <v>568103.4</v>
      </c>
      <c r="C83" s="18" t="s">
        <v>123</v>
      </c>
      <c r="E83" s="18"/>
    </row>
    <row r="84" spans="1:5" s="14" customFormat="1" ht="24" x14ac:dyDescent="0.25">
      <c r="A84" s="12" t="s">
        <v>45</v>
      </c>
      <c r="B84" s="13" t="s">
        <v>46</v>
      </c>
      <c r="C84" s="15" t="s">
        <v>47</v>
      </c>
      <c r="D84" s="14" t="s">
        <v>87</v>
      </c>
      <c r="E84" s="18"/>
    </row>
    <row r="85" spans="1:5" s="14" customFormat="1" x14ac:dyDescent="0.25">
      <c r="A85" s="38">
        <v>29.4373</v>
      </c>
      <c r="B85" s="39">
        <v>18000</v>
      </c>
      <c r="C85" s="40">
        <f>A85*B85</f>
        <v>529871.4</v>
      </c>
      <c r="E85" s="18"/>
    </row>
    <row r="86" spans="1:5" s="14" customFormat="1" ht="12.75" thickBot="1" x14ac:dyDescent="0.3">
      <c r="A86" s="41">
        <v>0.63719999999999999</v>
      </c>
      <c r="B86" s="42">
        <v>60000</v>
      </c>
      <c r="C86" s="43">
        <f>A86*B86</f>
        <v>38232</v>
      </c>
      <c r="E86" s="18"/>
    </row>
    <row r="87" spans="1:5" s="14" customFormat="1" x14ac:dyDescent="0.25">
      <c r="B87" s="18"/>
      <c r="C87" s="18"/>
      <c r="E87" s="18"/>
    </row>
    <row r="88" spans="1:5" s="14" customFormat="1" x14ac:dyDescent="0.25">
      <c r="A88" s="50" t="s">
        <v>48</v>
      </c>
      <c r="B88" s="51">
        <f>B81-B83</f>
        <v>127815276.59999999</v>
      </c>
      <c r="C88" s="18"/>
      <c r="E88" s="18"/>
    </row>
    <row r="89" spans="1:5" s="14" customFormat="1" x14ac:dyDescent="0.25">
      <c r="A89" s="28"/>
      <c r="B89" s="18"/>
      <c r="C89" s="18"/>
      <c r="E89" s="18"/>
    </row>
    <row r="90" spans="1:5" s="14" customFormat="1" ht="24" x14ac:dyDescent="0.25">
      <c r="A90" s="16" t="s">
        <v>88</v>
      </c>
      <c r="B90" s="17">
        <v>108413300</v>
      </c>
      <c r="C90" s="18"/>
      <c r="D90" s="14" t="s">
        <v>97</v>
      </c>
      <c r="E90" s="18"/>
    </row>
    <row r="91" spans="1:5" s="14" customFormat="1" x14ac:dyDescent="0.25">
      <c r="A91" s="28"/>
      <c r="B91" s="18"/>
      <c r="C91" s="18"/>
      <c r="E91" s="18"/>
    </row>
    <row r="92" spans="1:5" s="14" customFormat="1" x14ac:dyDescent="0.25">
      <c r="A92" s="16" t="s">
        <v>49</v>
      </c>
      <c r="B92" s="17">
        <f>B88-B90</f>
        <v>19401976.599999994</v>
      </c>
      <c r="C92" s="18"/>
      <c r="E92" s="18"/>
    </row>
    <row r="93" spans="1:5" s="14" customFormat="1" x14ac:dyDescent="0.25">
      <c r="A93" s="28"/>
      <c r="B93" s="18"/>
      <c r="C93" s="18"/>
      <c r="E93" s="18"/>
    </row>
    <row r="94" spans="1:5" s="14" customFormat="1" x14ac:dyDescent="0.25">
      <c r="A94" s="16" t="s">
        <v>18</v>
      </c>
      <c r="B94" s="18"/>
      <c r="C94" s="18"/>
      <c r="E94" s="18"/>
    </row>
    <row r="95" spans="1:5" s="14" customFormat="1" ht="24" x14ac:dyDescent="0.25">
      <c r="A95" s="14" t="s">
        <v>128</v>
      </c>
      <c r="B95" s="18"/>
      <c r="C95" s="18"/>
      <c r="E95" s="18"/>
    </row>
    <row r="96" spans="1:5" s="14" customFormat="1" x14ac:dyDescent="0.25">
      <c r="A96" s="14" t="s">
        <v>73</v>
      </c>
      <c r="B96" s="18"/>
      <c r="C96" s="18"/>
      <c r="E96" s="18"/>
    </row>
    <row r="97" spans="1:5" s="14" customFormat="1" ht="24" x14ac:dyDescent="0.25">
      <c r="A97" s="14" t="s">
        <v>129</v>
      </c>
      <c r="B97" s="18"/>
      <c r="C97" s="18"/>
      <c r="E97" s="18"/>
    </row>
    <row r="98" spans="1:5" s="14" customFormat="1" x14ac:dyDescent="0.25">
      <c r="A98" s="14" t="s">
        <v>74</v>
      </c>
      <c r="B98" s="18"/>
      <c r="C98" s="18"/>
      <c r="E98" s="18"/>
    </row>
    <row r="99" spans="1:5" s="14" customFormat="1" x14ac:dyDescent="0.25">
      <c r="A99" s="14" t="s">
        <v>130</v>
      </c>
      <c r="B99" s="18"/>
      <c r="C99" s="18"/>
      <c r="E99" s="18"/>
    </row>
    <row r="100" spans="1:5" s="14" customFormat="1" x14ac:dyDescent="0.25">
      <c r="B100" s="18"/>
      <c r="C100" s="18"/>
      <c r="E100" s="18"/>
    </row>
    <row r="101" spans="1:5" s="14" customFormat="1" x14ac:dyDescent="0.25">
      <c r="B101" s="18"/>
      <c r="C101" s="18"/>
      <c r="E101" s="18"/>
    </row>
    <row r="102" spans="1:5" s="14" customFormat="1" x14ac:dyDescent="0.25">
      <c r="B102" s="18"/>
      <c r="C102" s="18"/>
      <c r="E102" s="18"/>
    </row>
    <row r="103" spans="1:5" s="14" customFormat="1" x14ac:dyDescent="0.25">
      <c r="A103" s="44" t="s">
        <v>56</v>
      </c>
      <c r="B103" s="39">
        <v>2021</v>
      </c>
      <c r="C103" s="39">
        <v>2020</v>
      </c>
      <c r="E103" s="18"/>
    </row>
    <row r="104" spans="1:5" s="14" customFormat="1" x14ac:dyDescent="0.25">
      <c r="A104" s="45" t="s">
        <v>31</v>
      </c>
      <c r="B104" s="39"/>
      <c r="C104" s="39"/>
      <c r="E104" s="18"/>
    </row>
    <row r="105" spans="1:5" s="14" customFormat="1" x14ac:dyDescent="0.25">
      <c r="A105" s="45" t="s">
        <v>35</v>
      </c>
      <c r="B105" s="39"/>
      <c r="C105" s="39"/>
      <c r="E105" s="18"/>
    </row>
    <row r="106" spans="1:5" s="14" customFormat="1" x14ac:dyDescent="0.25">
      <c r="A106" s="45" t="s">
        <v>36</v>
      </c>
      <c r="B106" s="39"/>
      <c r="C106" s="39"/>
      <c r="E106" s="18"/>
    </row>
    <row r="108" spans="1:5" x14ac:dyDescent="0.2">
      <c r="A108" s="11" t="s">
        <v>131</v>
      </c>
    </row>
    <row r="109" spans="1:5" x14ac:dyDescent="0.2">
      <c r="A109" s="11" t="s">
        <v>132</v>
      </c>
    </row>
  </sheetData>
  <phoneticPr fontId="4" type="noConversion"/>
  <pageMargins left="0.70866141732283472" right="0.70866141732283472" top="0.78740157480314965" bottom="0.78740157480314965" header="0.31496062992125984" footer="0.31496062992125984"/>
  <pageSetup paperSize="9" scale="79" orientation="landscape" r:id="rId1"/>
  <rowBreaks count="2" manualBreakCount="2">
    <brk id="30" max="4" man="1"/>
    <brk id="66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2B919-6AB5-4FA8-85FF-9DF1E73B75EB}">
  <dimension ref="A3:D14"/>
  <sheetViews>
    <sheetView workbookViewId="0">
      <selection activeCell="G4" sqref="G4"/>
    </sheetView>
  </sheetViews>
  <sheetFormatPr defaultRowHeight="15" x14ac:dyDescent="0.25"/>
  <cols>
    <col min="3" max="3" width="20.140625" customWidth="1"/>
    <col min="4" max="4" width="37.7109375" customWidth="1"/>
  </cols>
  <sheetData>
    <row r="3" spans="1:4" x14ac:dyDescent="0.25">
      <c r="A3" s="52" t="s">
        <v>104</v>
      </c>
      <c r="B3" s="52"/>
      <c r="C3" s="52"/>
      <c r="D3" s="4" t="s">
        <v>105</v>
      </c>
    </row>
    <row r="4" spans="1:4" ht="82.15" customHeight="1" x14ac:dyDescent="0.25">
      <c r="A4" s="3" t="s">
        <v>62</v>
      </c>
      <c r="B4" s="1"/>
      <c r="C4" s="1">
        <v>1474.91</v>
      </c>
      <c r="D4" s="2" t="s">
        <v>76</v>
      </c>
    </row>
    <row r="5" spans="1:4" ht="87.6" customHeight="1" x14ac:dyDescent="0.25">
      <c r="A5" s="5" t="s">
        <v>63</v>
      </c>
      <c r="B5" s="1"/>
      <c r="C5" s="1">
        <v>46254.38</v>
      </c>
      <c r="D5" s="2" t="s">
        <v>77</v>
      </c>
    </row>
    <row r="6" spans="1:4" ht="60" customHeight="1" x14ac:dyDescent="0.25">
      <c r="A6" s="5" t="s">
        <v>64</v>
      </c>
      <c r="B6" s="1"/>
      <c r="C6" s="1">
        <v>101236.49</v>
      </c>
      <c r="D6" s="2" t="s">
        <v>78</v>
      </c>
    </row>
    <row r="7" spans="1:4" ht="94.9" customHeight="1" x14ac:dyDescent="0.25">
      <c r="A7" s="5" t="s">
        <v>65</v>
      </c>
      <c r="B7" s="1"/>
      <c r="C7" s="1">
        <v>115575</v>
      </c>
      <c r="D7" s="2" t="s">
        <v>79</v>
      </c>
    </row>
    <row r="8" spans="1:4" ht="60" customHeight="1" x14ac:dyDescent="0.25">
      <c r="A8" s="5" t="s">
        <v>66</v>
      </c>
      <c r="B8" s="1"/>
      <c r="C8" s="1">
        <v>42082.62</v>
      </c>
      <c r="D8" s="2" t="s">
        <v>80</v>
      </c>
    </row>
    <row r="9" spans="1:4" ht="84.6" customHeight="1" x14ac:dyDescent="0.25">
      <c r="A9" s="5" t="s">
        <v>67</v>
      </c>
      <c r="B9" s="1"/>
      <c r="C9" s="1">
        <v>6284.44</v>
      </c>
      <c r="D9" s="2" t="s">
        <v>81</v>
      </c>
    </row>
    <row r="10" spans="1:4" ht="87" customHeight="1" x14ac:dyDescent="0.25">
      <c r="A10" s="5" t="s">
        <v>68</v>
      </c>
      <c r="B10" s="1"/>
      <c r="C10" s="1">
        <v>538</v>
      </c>
      <c r="D10" s="2" t="s">
        <v>82</v>
      </c>
    </row>
    <row r="11" spans="1:4" ht="81.599999999999994" customHeight="1" x14ac:dyDescent="0.25">
      <c r="A11" s="5" t="s">
        <v>69</v>
      </c>
      <c r="B11" s="1"/>
      <c r="C11" s="1">
        <v>129228</v>
      </c>
      <c r="D11" s="2" t="s">
        <v>83</v>
      </c>
    </row>
    <row r="12" spans="1:4" ht="75" customHeight="1" x14ac:dyDescent="0.25">
      <c r="A12" s="5" t="s">
        <v>70</v>
      </c>
      <c r="B12" s="1"/>
      <c r="C12" s="1">
        <v>270785.90000000002</v>
      </c>
      <c r="D12" s="2" t="s">
        <v>84</v>
      </c>
    </row>
    <row r="13" spans="1:4" ht="70.900000000000006" customHeight="1" x14ac:dyDescent="0.25">
      <c r="A13" s="5" t="s">
        <v>71</v>
      </c>
      <c r="B13" s="1"/>
      <c r="C13" s="1">
        <v>-8000</v>
      </c>
      <c r="D13" s="2" t="s">
        <v>85</v>
      </c>
    </row>
    <row r="14" spans="1:4" x14ac:dyDescent="0.25">
      <c r="A14" s="6" t="s">
        <v>93</v>
      </c>
      <c r="B14" s="7"/>
      <c r="C14" s="8">
        <f>SUM(C4:C13)</f>
        <v>705459.74</v>
      </c>
    </row>
  </sheetData>
  <mergeCells count="1">
    <mergeCell ref="A3:C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sumarizace</vt:lpstr>
      <vt:lpstr>List2</vt:lpstr>
      <vt:lpstr>sumarizace!Oblast_tisku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Lanc</dc:creator>
  <cp:lastModifiedBy>Uživatel systému Windows</cp:lastModifiedBy>
  <cp:lastPrinted>2023-01-30T05:58:11Z</cp:lastPrinted>
  <dcterms:created xsi:type="dcterms:W3CDTF">2022-05-26T06:31:00Z</dcterms:created>
  <dcterms:modified xsi:type="dcterms:W3CDTF">2023-03-27T06:39:32Z</dcterms:modified>
</cp:coreProperties>
</file>