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3\04.0FIZA-příloha4.2023 (4.24)\Příprava vzorků 2023\"/>
    </mc:Choice>
  </mc:AlternateContent>
  <xr:revisionPtr revIDLastSave="0" documentId="13_ncr:1_{4EF10C17-EA66-4082-81DA-313EC6CFD793}" xr6:coauthVersionLast="36" xr6:coauthVersionMax="47" xr10:uidLastSave="{00000000-0000-0000-0000-000000000000}"/>
  <bookViews>
    <workbookView xWindow="0" yWindow="0" windowWidth="28800" windowHeight="12225" tabRatio="664" firstSheet="3" activeTab="6" xr2:uid="{00000000-000D-0000-FFFF-FFFF00000000}"/>
  </bookViews>
  <sheets>
    <sheet name="POK" sheetId="12" state="hidden" r:id="rId1"/>
    <sheet name="BAN" sheetId="13" state="hidden" r:id="rId2"/>
    <sheet name="DPH" sheetId="14" state="hidden" r:id="rId3"/>
    <sheet name="50x" sheetId="41" r:id="rId4"/>
    <sheet name="51x" sheetId="39" r:id="rId5"/>
    <sheet name="60x" sheetId="28" r:id="rId6"/>
    <sheet name="64x, 542" sheetId="33" r:id="rId7"/>
  </sheets>
  <calcPr calcId="191029"/>
</workbook>
</file>

<file path=xl/calcChain.xml><?xml version="1.0" encoding="utf-8"?>
<calcChain xmlns="http://schemas.openxmlformats.org/spreadsheetml/2006/main">
  <c r="X6" i="33" l="1"/>
  <c r="X5" i="33" l="1"/>
  <c r="X16" i="28"/>
  <c r="X6" i="28"/>
  <c r="Z11" i="28" l="1"/>
  <c r="Y11" i="28"/>
  <c r="X11" i="28"/>
  <c r="W11" i="28"/>
  <c r="Z10" i="28"/>
  <c r="Y10" i="28"/>
  <c r="X10" i="28"/>
  <c r="W10" i="28"/>
  <c r="Z9" i="28"/>
  <c r="Y9" i="28"/>
  <c r="X9" i="28"/>
  <c r="W9" i="28"/>
  <c r="Z8" i="28"/>
  <c r="Y8" i="28"/>
  <c r="X8" i="28"/>
  <c r="W8" i="28"/>
  <c r="X5" i="28" l="1"/>
  <c r="X6" i="39"/>
  <c r="X5" i="41" l="1"/>
  <c r="X35" i="41"/>
  <c r="X31" i="41" l="1"/>
  <c r="Z27" i="41" l="1"/>
  <c r="Y27" i="41"/>
  <c r="X27" i="41"/>
  <c r="W27" i="41"/>
  <c r="Z26" i="41"/>
  <c r="Y26" i="41"/>
  <c r="X26" i="41"/>
  <c r="W26" i="41"/>
  <c r="Z25" i="41"/>
  <c r="Y25" i="41"/>
  <c r="X25" i="41"/>
  <c r="W25" i="41"/>
  <c r="Z24" i="41"/>
  <c r="Y24" i="41"/>
  <c r="X24" i="41"/>
  <c r="W24" i="41"/>
  <c r="Z23" i="41"/>
  <c r="Y23" i="41"/>
  <c r="X23" i="41"/>
  <c r="W23" i="41"/>
  <c r="Z22" i="41"/>
  <c r="Y22" i="41"/>
  <c r="X22" i="41"/>
  <c r="W22" i="41"/>
  <c r="Z21" i="41"/>
  <c r="Y21" i="41"/>
  <c r="X21" i="41"/>
  <c r="W21" i="41"/>
  <c r="Z20" i="41"/>
  <c r="Y20" i="41"/>
  <c r="X20" i="41"/>
  <c r="W20" i="41"/>
  <c r="Z19" i="41"/>
  <c r="Y19" i="41"/>
  <c r="X19" i="41"/>
  <c r="W19" i="41"/>
  <c r="Z18" i="41"/>
  <c r="Y18" i="41"/>
  <c r="X18" i="41"/>
  <c r="W18" i="41"/>
  <c r="Z17" i="41"/>
  <c r="Y17" i="41"/>
  <c r="X17" i="41"/>
  <c r="W17" i="41"/>
  <c r="Z16" i="41"/>
  <c r="Y16" i="41"/>
  <c r="X16" i="41"/>
  <c r="W16" i="41"/>
  <c r="Z15" i="41"/>
  <c r="Y15" i="41"/>
  <c r="X15" i="41"/>
  <c r="W15" i="41"/>
  <c r="Z14" i="41"/>
  <c r="Y14" i="41"/>
  <c r="X14" i="41"/>
  <c r="W14" i="41"/>
  <c r="Z13" i="41"/>
  <c r="Y13" i="41"/>
  <c r="X13" i="41"/>
  <c r="W13" i="41"/>
  <c r="Z12" i="41"/>
  <c r="Y12" i="41"/>
  <c r="X12" i="41"/>
  <c r="W12" i="41"/>
  <c r="Z11" i="41"/>
  <c r="Y11" i="41"/>
  <c r="X11" i="41"/>
  <c r="W11" i="41"/>
  <c r="Z10" i="41"/>
  <c r="Y10" i="41"/>
  <c r="X10" i="41"/>
  <c r="W10" i="41"/>
  <c r="Z9" i="41"/>
  <c r="Y9" i="41"/>
  <c r="X9" i="41"/>
  <c r="W9" i="41"/>
  <c r="Z8" i="41"/>
  <c r="Y8" i="41"/>
  <c r="X8" i="41"/>
  <c r="W8" i="41"/>
  <c r="X6" i="41"/>
  <c r="U38" i="41" l="1"/>
  <c r="Z38" i="41" s="1"/>
  <c r="C38" i="41"/>
  <c r="Y38" i="41" s="1"/>
  <c r="Z37" i="41"/>
  <c r="Y37" i="41"/>
  <c r="X37" i="41"/>
  <c r="W37" i="41"/>
  <c r="Z36" i="41"/>
  <c r="Y36" i="41"/>
  <c r="X36" i="41"/>
  <c r="W36" i="41"/>
  <c r="Z35" i="41"/>
  <c r="Y35" i="41"/>
  <c r="W35" i="41"/>
  <c r="U33" i="41"/>
  <c r="Z33" i="41" s="1"/>
  <c r="C33" i="41"/>
  <c r="Z32" i="41"/>
  <c r="Y32" i="41"/>
  <c r="X32" i="41"/>
  <c r="W32" i="41"/>
  <c r="Z31" i="41"/>
  <c r="Y31" i="41"/>
  <c r="W31" i="41"/>
  <c r="U29" i="41"/>
  <c r="Z29" i="41" s="1"/>
  <c r="C29" i="41"/>
  <c r="Z28" i="41"/>
  <c r="Y28" i="41"/>
  <c r="X28" i="41"/>
  <c r="W28" i="41"/>
  <c r="Z7" i="41"/>
  <c r="Y7" i="41"/>
  <c r="X7" i="41"/>
  <c r="W7" i="41"/>
  <c r="Z6" i="41"/>
  <c r="Y6" i="41"/>
  <c r="W6" i="41"/>
  <c r="X5" i="39"/>
  <c r="A1" i="33"/>
  <c r="B2" i="33"/>
  <c r="A1" i="28"/>
  <c r="B2" i="28"/>
  <c r="B2" i="39"/>
  <c r="A1" i="39"/>
  <c r="X29" i="41" l="1"/>
  <c r="X33" i="41"/>
  <c r="W33" i="41"/>
  <c r="W29" i="41"/>
  <c r="Y33" i="41"/>
  <c r="W38" i="41"/>
  <c r="Y29" i="41"/>
  <c r="X38" i="41"/>
  <c r="U9" i="39"/>
  <c r="Z9" i="39" s="1"/>
  <c r="C9" i="39"/>
  <c r="Y9" i="39" s="1"/>
  <c r="Z8" i="39"/>
  <c r="Y8" i="39"/>
  <c r="X8" i="39"/>
  <c r="W8" i="39"/>
  <c r="Z7" i="39"/>
  <c r="Y7" i="39"/>
  <c r="X7" i="39"/>
  <c r="W7" i="39"/>
  <c r="Z6" i="39"/>
  <c r="Y6" i="39"/>
  <c r="W6" i="39"/>
  <c r="Z3" i="39" l="1"/>
  <c r="W9" i="39"/>
  <c r="X9" i="39"/>
  <c r="W5" i="39"/>
  <c r="Z5" i="41"/>
  <c r="Z3" i="41"/>
  <c r="Y5" i="41"/>
  <c r="W5" i="41"/>
  <c r="Y5" i="39"/>
  <c r="Z5" i="39"/>
  <c r="U10" i="33"/>
  <c r="Z10" i="33" s="1"/>
  <c r="C10" i="33"/>
  <c r="Y10" i="33" s="1"/>
  <c r="Z9" i="33"/>
  <c r="Y9" i="33"/>
  <c r="X9" i="33"/>
  <c r="W9" i="33"/>
  <c r="Z8" i="33"/>
  <c r="Y8" i="33"/>
  <c r="X8" i="33"/>
  <c r="W8" i="33"/>
  <c r="Z7" i="33"/>
  <c r="Y7" i="33"/>
  <c r="X7" i="33"/>
  <c r="W7" i="33"/>
  <c r="Z6" i="33"/>
  <c r="Y6" i="33"/>
  <c r="W6" i="33"/>
  <c r="U19" i="28"/>
  <c r="Z19" i="28" s="1"/>
  <c r="C19" i="28"/>
  <c r="Y19" i="28" s="1"/>
  <c r="Z18" i="28"/>
  <c r="Y18" i="28"/>
  <c r="X18" i="28"/>
  <c r="W18" i="28"/>
  <c r="Z17" i="28"/>
  <c r="Y17" i="28"/>
  <c r="X17" i="28"/>
  <c r="W17" i="28"/>
  <c r="Z16" i="28"/>
  <c r="Y16" i="28"/>
  <c r="W16" i="28"/>
  <c r="Z13" i="28"/>
  <c r="Y13" i="28"/>
  <c r="X13" i="28"/>
  <c r="W13" i="28"/>
  <c r="Z12" i="28"/>
  <c r="Y12" i="28"/>
  <c r="X12" i="28"/>
  <c r="W12" i="28"/>
  <c r="Z7" i="28"/>
  <c r="Y7" i="28"/>
  <c r="X7" i="28"/>
  <c r="W7" i="28"/>
  <c r="W6" i="28"/>
  <c r="W15" i="28"/>
  <c r="I3" i="14"/>
  <c r="I3" i="13"/>
  <c r="I3" i="12"/>
  <c r="W19" i="28" l="1"/>
  <c r="Z5" i="33"/>
  <c r="Z3" i="33"/>
  <c r="Y5" i="33"/>
  <c r="W10" i="33"/>
  <c r="W5" i="33" s="1"/>
  <c r="X10" i="33"/>
  <c r="X19" i="28"/>
  <c r="U14" i="28"/>
  <c r="C14" i="28"/>
  <c r="Z6" i="28"/>
  <c r="Y6" i="28"/>
  <c r="Y14" i="28" l="1"/>
  <c r="W14" i="28"/>
  <c r="X14" i="28"/>
  <c r="Z14" i="28"/>
  <c r="W5" i="28" l="1"/>
  <c r="J27" i="14"/>
  <c r="I27" i="14"/>
  <c r="H27" i="14"/>
  <c r="G27" i="14"/>
  <c r="F27" i="14"/>
  <c r="J25" i="14"/>
  <c r="I25" i="14"/>
  <c r="H25" i="14"/>
  <c r="G25" i="14"/>
  <c r="F25" i="14"/>
  <c r="J24" i="14"/>
  <c r="I24" i="14"/>
  <c r="H24" i="14"/>
  <c r="G24" i="14"/>
  <c r="F24" i="14"/>
  <c r="J23" i="14"/>
  <c r="I23" i="14"/>
  <c r="H23" i="14"/>
  <c r="G23" i="14"/>
  <c r="F23" i="14"/>
  <c r="J22" i="14"/>
  <c r="I22" i="14"/>
  <c r="H22" i="14"/>
  <c r="G22" i="14"/>
  <c r="F22" i="14"/>
  <c r="J21" i="14"/>
  <c r="I21" i="14"/>
  <c r="H21" i="14"/>
  <c r="G21" i="14"/>
  <c r="F21" i="14"/>
  <c r="J20" i="14"/>
  <c r="I20" i="14"/>
  <c r="H20" i="14"/>
  <c r="G20" i="14"/>
  <c r="F20" i="14"/>
  <c r="J19" i="14"/>
  <c r="I19" i="14"/>
  <c r="H19" i="14"/>
  <c r="G19" i="14"/>
  <c r="F19" i="14"/>
  <c r="J18" i="14"/>
  <c r="I18" i="14"/>
  <c r="H18" i="14"/>
  <c r="G18" i="14"/>
  <c r="F18" i="14"/>
  <c r="J17" i="14"/>
  <c r="I17" i="14"/>
  <c r="H17" i="14"/>
  <c r="G17" i="14"/>
  <c r="F17" i="14"/>
  <c r="J16" i="14"/>
  <c r="I16" i="14"/>
  <c r="H16" i="14"/>
  <c r="G16" i="14"/>
  <c r="F16" i="14"/>
  <c r="J14" i="14"/>
  <c r="I14" i="14"/>
  <c r="H14" i="14"/>
  <c r="G14" i="14"/>
  <c r="F14" i="14"/>
  <c r="J13" i="14"/>
  <c r="I13" i="14"/>
  <c r="H13" i="14"/>
  <c r="G13" i="14"/>
  <c r="F13" i="14"/>
  <c r="J12" i="14"/>
  <c r="I12" i="14"/>
  <c r="H12" i="14"/>
  <c r="G12" i="14"/>
  <c r="F12" i="14"/>
  <c r="J11" i="14"/>
  <c r="I11" i="14"/>
  <c r="H11" i="14"/>
  <c r="G11" i="14"/>
  <c r="F11" i="14"/>
  <c r="J10" i="14"/>
  <c r="I10" i="14"/>
  <c r="H10" i="14"/>
  <c r="G10" i="14"/>
  <c r="F10" i="14"/>
  <c r="J9" i="14"/>
  <c r="I9" i="14"/>
  <c r="H9" i="14"/>
  <c r="G9" i="14"/>
  <c r="F9" i="14"/>
  <c r="J8" i="14"/>
  <c r="I8" i="14"/>
  <c r="H8" i="14"/>
  <c r="G8" i="14"/>
  <c r="F8" i="14"/>
  <c r="J7" i="14"/>
  <c r="I7" i="14"/>
  <c r="H7" i="14"/>
  <c r="G7" i="14"/>
  <c r="F7" i="14"/>
  <c r="J24" i="13"/>
  <c r="I24" i="13"/>
  <c r="H24" i="13"/>
  <c r="G24" i="13"/>
  <c r="F24" i="13"/>
  <c r="J22" i="13"/>
  <c r="I22" i="13"/>
  <c r="H22" i="13"/>
  <c r="G22" i="13"/>
  <c r="F22" i="13"/>
  <c r="J21" i="13"/>
  <c r="I21" i="13"/>
  <c r="H21" i="13"/>
  <c r="G21" i="13"/>
  <c r="F21" i="13"/>
  <c r="J20" i="13"/>
  <c r="I20" i="13"/>
  <c r="H20" i="13"/>
  <c r="G20" i="13"/>
  <c r="F20" i="13"/>
  <c r="J19" i="13"/>
  <c r="I19" i="13"/>
  <c r="H19" i="13"/>
  <c r="G19" i="13"/>
  <c r="F19" i="13"/>
  <c r="J18" i="13"/>
  <c r="I18" i="13"/>
  <c r="H18" i="13"/>
  <c r="G18" i="13"/>
  <c r="F18" i="13"/>
  <c r="J17" i="13"/>
  <c r="I17" i="13"/>
  <c r="H17" i="13"/>
  <c r="G17" i="13"/>
  <c r="F17" i="13"/>
  <c r="J16" i="13"/>
  <c r="I16" i="13"/>
  <c r="H16" i="13"/>
  <c r="G16" i="13"/>
  <c r="F16" i="13"/>
  <c r="J15" i="13"/>
  <c r="I15" i="13"/>
  <c r="H15" i="13"/>
  <c r="G15" i="13"/>
  <c r="F15" i="13"/>
  <c r="J14" i="13"/>
  <c r="I14" i="13"/>
  <c r="H14" i="13"/>
  <c r="G14" i="13"/>
  <c r="F14" i="13"/>
  <c r="J12" i="13"/>
  <c r="I12" i="13"/>
  <c r="H12" i="13"/>
  <c r="G12" i="13"/>
  <c r="F12" i="13"/>
  <c r="J11" i="13"/>
  <c r="I11" i="13"/>
  <c r="H11" i="13"/>
  <c r="G11" i="13"/>
  <c r="F11" i="13"/>
  <c r="J10" i="13"/>
  <c r="I10" i="13"/>
  <c r="H10" i="13"/>
  <c r="G10" i="13"/>
  <c r="F10" i="13"/>
  <c r="J9" i="13"/>
  <c r="I9" i="13"/>
  <c r="H9" i="13"/>
  <c r="G9" i="13"/>
  <c r="F9" i="13"/>
  <c r="J8" i="13"/>
  <c r="I8" i="13"/>
  <c r="H8" i="13"/>
  <c r="G8" i="13"/>
  <c r="F8" i="13"/>
  <c r="J7" i="13"/>
  <c r="I7" i="13"/>
  <c r="H7" i="13"/>
  <c r="G7" i="13"/>
  <c r="F7" i="13"/>
  <c r="J25" i="12"/>
  <c r="I25" i="12"/>
  <c r="H25" i="12"/>
  <c r="G25" i="12"/>
  <c r="F25" i="12"/>
  <c r="J23" i="12"/>
  <c r="I23" i="12"/>
  <c r="H23" i="12"/>
  <c r="G23" i="12"/>
  <c r="F23" i="12"/>
  <c r="J22" i="12"/>
  <c r="I22" i="12"/>
  <c r="H22" i="12"/>
  <c r="G22" i="12"/>
  <c r="F22" i="12"/>
  <c r="J21" i="12"/>
  <c r="I21" i="12"/>
  <c r="H21" i="12"/>
  <c r="G21" i="12"/>
  <c r="F21" i="12"/>
  <c r="J20" i="12"/>
  <c r="I20" i="12"/>
  <c r="H20" i="12"/>
  <c r="G20" i="12"/>
  <c r="F20" i="12"/>
  <c r="J19" i="12"/>
  <c r="I19" i="12"/>
  <c r="H19" i="12"/>
  <c r="G19" i="12"/>
  <c r="F19" i="12"/>
  <c r="J18" i="12"/>
  <c r="I18" i="12"/>
  <c r="H18" i="12"/>
  <c r="G18" i="12"/>
  <c r="F18" i="12"/>
  <c r="J17" i="12"/>
  <c r="I17" i="12"/>
  <c r="H17" i="12"/>
  <c r="G17" i="12"/>
  <c r="F17" i="12"/>
  <c r="J16" i="12"/>
  <c r="I16" i="12"/>
  <c r="H16" i="12"/>
  <c r="G16" i="12"/>
  <c r="F16" i="12"/>
  <c r="J15" i="12"/>
  <c r="I15" i="12"/>
  <c r="H15" i="12"/>
  <c r="G15" i="12"/>
  <c r="F15" i="12"/>
  <c r="J13" i="12"/>
  <c r="I13" i="12"/>
  <c r="H13" i="12"/>
  <c r="G13" i="12"/>
  <c r="F13" i="12"/>
  <c r="J12" i="12"/>
  <c r="I12" i="12"/>
  <c r="H12" i="12"/>
  <c r="G12" i="12"/>
  <c r="F12" i="12"/>
  <c r="J11" i="12"/>
  <c r="I11" i="12"/>
  <c r="H11" i="12"/>
  <c r="G11" i="12"/>
  <c r="F11" i="12"/>
  <c r="J10" i="12"/>
  <c r="I10" i="12"/>
  <c r="H10" i="12"/>
  <c r="G10" i="12"/>
  <c r="F10" i="12"/>
  <c r="J9" i="12"/>
  <c r="I9" i="12"/>
  <c r="H9" i="12"/>
  <c r="G9" i="12"/>
  <c r="F9" i="12"/>
  <c r="J8" i="12"/>
  <c r="I8" i="12"/>
  <c r="H8" i="12"/>
  <c r="G8" i="12"/>
  <c r="F8" i="12"/>
  <c r="J7" i="12"/>
  <c r="I7" i="12"/>
  <c r="H7" i="12"/>
  <c r="G7" i="12"/>
  <c r="F7" i="12"/>
  <c r="Z15" i="28" l="1"/>
  <c r="Z3" i="28" s="1"/>
  <c r="Y15" i="28"/>
  <c r="X15" i="28"/>
  <c r="Y5" i="28" l="1"/>
  <c r="Z5" i="28"/>
  <c r="D26" i="14" l="1"/>
  <c r="C26" i="14"/>
  <c r="D15" i="14"/>
  <c r="C15" i="14"/>
  <c r="J6" i="14"/>
  <c r="I6" i="14"/>
  <c r="H6" i="14"/>
  <c r="G6" i="14"/>
  <c r="F6" i="14"/>
  <c r="B2" i="14"/>
  <c r="A1" i="14"/>
  <c r="J15" i="14" l="1"/>
  <c r="I15" i="14"/>
  <c r="G26" i="14"/>
  <c r="F26" i="14"/>
  <c r="F5" i="14" s="1"/>
  <c r="H26" i="14"/>
  <c r="F15" i="14"/>
  <c r="H15" i="14"/>
  <c r="G15" i="14"/>
  <c r="I26" i="14"/>
  <c r="J26" i="14"/>
  <c r="J5" i="14"/>
  <c r="I5" i="14"/>
  <c r="D23" i="13"/>
  <c r="C23" i="13"/>
  <c r="D13" i="13"/>
  <c r="C13" i="13"/>
  <c r="J6" i="13"/>
  <c r="I6" i="13"/>
  <c r="H6" i="13"/>
  <c r="G6" i="13"/>
  <c r="F6" i="13"/>
  <c r="B2" i="13"/>
  <c r="A1" i="13"/>
  <c r="J23" i="13" l="1"/>
  <c r="I23" i="13"/>
  <c r="F13" i="13"/>
  <c r="G13" i="13"/>
  <c r="H13" i="13"/>
  <c r="H23" i="13"/>
  <c r="G23" i="13"/>
  <c r="F23" i="13"/>
  <c r="J13" i="13"/>
  <c r="I13" i="13"/>
  <c r="H5" i="14"/>
  <c r="G5" i="14"/>
  <c r="E2" i="14" s="1"/>
  <c r="J5" i="13"/>
  <c r="H5" i="13" l="1"/>
  <c r="F5" i="13"/>
  <c r="G5" i="13"/>
  <c r="I5" i="13"/>
  <c r="E2" i="13" l="1"/>
  <c r="D24" i="12"/>
  <c r="C24" i="12"/>
  <c r="D14" i="12"/>
  <c r="C14" i="12"/>
  <c r="J24" i="12" l="1"/>
  <c r="I24" i="12"/>
  <c r="J14" i="12"/>
  <c r="I14" i="12"/>
  <c r="F24" i="12"/>
  <c r="G24" i="12"/>
  <c r="H24" i="12"/>
  <c r="H14" i="12"/>
  <c r="F14" i="12"/>
  <c r="G14" i="12"/>
  <c r="J6" i="12"/>
  <c r="I6" i="12"/>
  <c r="H6" i="12"/>
  <c r="G6" i="12"/>
  <c r="F6" i="12"/>
  <c r="B2" i="12"/>
  <c r="A1" i="12"/>
  <c r="G5" i="12" l="1"/>
  <c r="F5" i="12"/>
  <c r="J5" i="12"/>
  <c r="H5" i="12"/>
  <c r="E2" i="12" l="1"/>
  <c r="I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</authors>
  <commentList>
    <comment ref="A1" authorId="0" shapeId="0" xr:uid="{2806C1D7-405B-4ACD-BB7A-AB80B3B58C46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CE470603-97F8-4DAE-A9E5-243BF360EB29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</authors>
  <commentList>
    <comment ref="A1" authorId="0" shapeId="0" xr:uid="{B2DD0EB8-612B-413C-B895-B564386F10DB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BE25DE39-0238-441B-9B47-4D24AFF97809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</authors>
  <commentList>
    <comment ref="A1" authorId="0" shapeId="0" xr:uid="{19DB205A-C359-4C1E-836C-EF1A722FCA53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3D9BCE16-94A3-445C-9924-CEB32C2ABF18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B2" authorId="0" shapeId="0" xr:uid="{01FAF19D-3972-465E-99EC-592A3B437A83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EFE0A073-6BA0-43F9-A1BC-1C78223D5A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3B9973C8-7CCD-4E7D-8486-110125FECC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05A21CEF-F812-4AF6-9BC2-10C51EFCEC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7" authorId="1" shapeId="0" xr:uid="{0F21EB9D-D3BB-41AF-9709-E896E7A283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7" authorId="1" shapeId="0" xr:uid="{6A7D5029-54EE-40A1-BB14-C3A424CDA0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7" authorId="1" shapeId="0" xr:uid="{EBDAC23B-F3CE-47D1-B745-4CC457A74D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7FD69D54-3858-4480-AF3B-E96FA64383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1478D5A4-138C-466D-B240-3E7F01BDA3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18D09E20-6ACD-4E3D-9B6D-93A329763D7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A19920B4-52BC-4132-A348-6D70258FB4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7" authorId="1" shapeId="0" xr:uid="{FD2AFF46-55F4-46A8-B237-51DA8CEF6C0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7" authorId="1" shapeId="0" xr:uid="{E12D8530-0E4C-4224-A086-E297AC7124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865862B8-0073-4908-A1EB-98D237DE92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C3569F6F-E644-4F69-9836-85BBAC60E6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260956FD-9C87-4A08-94D3-146D97BB66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8" authorId="1" shapeId="0" xr:uid="{C9FA28B5-10BB-4C3B-A624-E537BDC0BC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8" authorId="1" shapeId="0" xr:uid="{D76CE869-80E3-4D42-8653-85D376E9892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8" authorId="1" shapeId="0" xr:uid="{A7651498-EB63-4537-902E-D390AC351A0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F5A785DC-F6B4-49CB-966A-15C6B022994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8D2CEFD9-5C4C-46EC-A6C4-D4C2436D36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5F59ADE6-AD0B-47FA-A19F-81244685F5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77A4E429-75C7-4467-8284-09A71160B0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8" authorId="1" shapeId="0" xr:uid="{6866AB0B-371E-4C58-B476-4CC358ABD9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8" authorId="1" shapeId="0" xr:uid="{AF470BB9-6670-4833-BFCE-5087C16043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9" authorId="1" shapeId="0" xr:uid="{57CF7671-F888-46D4-B471-DA79C209F2B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9" authorId="1" shapeId="0" xr:uid="{481EDE42-21C2-434E-9B83-E99F7CFC63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9" authorId="1" shapeId="0" xr:uid="{DD167D49-1D8E-4E1B-8DCF-BA0ABD0F03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9" authorId="1" shapeId="0" xr:uid="{B30AA12F-5CA6-4264-95BB-EB0A4A7D11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9" authorId="1" shapeId="0" xr:uid="{CDE0C5FE-2057-4F09-A233-D4929FA924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9" authorId="1" shapeId="0" xr:uid="{1E33F759-C07E-4C97-8C9F-44707416733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9" authorId="1" shapeId="0" xr:uid="{45F30B1D-7A37-45C0-B7A5-8E63E25E60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9" authorId="1" shapeId="0" xr:uid="{FD82B8EB-3FFF-4E4B-9F4E-69C0E3D90FE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9" authorId="1" shapeId="0" xr:uid="{2C3965E1-986D-41E8-AAE5-2F07E88F32B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9" authorId="1" shapeId="0" xr:uid="{9948382D-EF8A-4AEB-9D44-0138391269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9" authorId="1" shapeId="0" xr:uid="{B34D94C8-00C9-493B-8FB9-74680767D0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9" authorId="1" shapeId="0" xr:uid="{03BA0A42-9A60-4157-8119-98A1B2AD8D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0" authorId="1" shapeId="0" xr:uid="{2DA5FAC6-B1BB-44E2-B154-ECAD32DD4F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0" authorId="1" shapeId="0" xr:uid="{951FF1F4-3659-4668-9E86-047CE92AF3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0" authorId="1" shapeId="0" xr:uid="{38F1A444-4D77-49A9-96A3-1CBBE3DFB4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0" authorId="1" shapeId="0" xr:uid="{0A337A2E-BEE8-44DD-970A-B48A5B2995E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0" authorId="1" shapeId="0" xr:uid="{ABBDAC2F-0B74-427F-B1C2-1C7C10DF3D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0" authorId="1" shapeId="0" xr:uid="{FC9A8AA3-2AB1-453C-8A5C-E049CBE9061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0" authorId="1" shapeId="0" xr:uid="{88556E08-8762-4FC1-BDC1-8273013947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0" authorId="1" shapeId="0" xr:uid="{97996341-66EF-4A82-BFE4-6018C4C7EE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0" authorId="1" shapeId="0" xr:uid="{014B44BC-6463-4AAC-963B-A143A15A1C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0" authorId="1" shapeId="0" xr:uid="{A1AD64EF-86AB-43E7-8AD6-021C075383E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0" authorId="1" shapeId="0" xr:uid="{28639390-BAF6-46E4-B09D-81A6F28731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0" authorId="1" shapeId="0" xr:uid="{04A64E4E-4D62-424E-AA52-DF4CBFC2E6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1" authorId="1" shapeId="0" xr:uid="{6D2E6EBB-72EB-47DC-9D53-988C22687F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1" authorId="1" shapeId="0" xr:uid="{A42B90F0-931B-4070-ACF0-3E30DF446FA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1" authorId="1" shapeId="0" xr:uid="{0889B97C-D338-4987-AA48-4D8439F56B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1" authorId="1" shapeId="0" xr:uid="{37ABE4BF-259B-4ED6-AC9C-DF8445DCE85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1" authorId="1" shapeId="0" xr:uid="{46877901-9B0A-4A80-ABCC-BFB635DA8C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1" authorId="1" shapeId="0" xr:uid="{9978D266-48F2-47F5-A816-B185667F59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1" authorId="1" shapeId="0" xr:uid="{4EDD5985-175F-4404-A6EE-7B44150483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1" authorId="1" shapeId="0" xr:uid="{00ECD3F4-AA5D-4F4F-9FC7-344DCFF510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1" authorId="1" shapeId="0" xr:uid="{2A6D4D60-2FCB-4A34-9383-9655DDD564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1" authorId="1" shapeId="0" xr:uid="{AC2AEBA8-761F-4097-A7A4-F380B79E6EB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1" authorId="1" shapeId="0" xr:uid="{EBD2CCF0-A933-4C5F-8FB1-DA0AD7FA1E4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1" authorId="1" shapeId="0" xr:uid="{64478EBD-3AC8-441F-A409-3AA6063ECE0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2" authorId="1" shapeId="0" xr:uid="{AF211EFC-F2BB-441C-9AC0-AD57F42DC3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2" authorId="1" shapeId="0" xr:uid="{287B390A-0C01-4B5F-BF5B-C4630134C1A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2" authorId="1" shapeId="0" xr:uid="{4A0A228D-D64D-4821-9BF3-E040548661B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2" authorId="1" shapeId="0" xr:uid="{0BE4036C-AC17-47CC-BA48-6774BA2BA76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2" authorId="1" shapeId="0" xr:uid="{D7E49FC7-1DB1-4CB5-A0D4-AC3ABFCE94D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2" authorId="1" shapeId="0" xr:uid="{04C70858-4927-4DB0-B6D9-3F6B8FF385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2" authorId="1" shapeId="0" xr:uid="{B73CEE92-9C1B-4173-8B2F-5076C68AE9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2" authorId="1" shapeId="0" xr:uid="{251C5CA4-263A-4CBD-9AF0-6451DE2476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2" authorId="1" shapeId="0" xr:uid="{626D1C4A-0F72-4E20-A5AB-F4541D8C24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2" authorId="1" shapeId="0" xr:uid="{E5806FC5-61E7-456D-AD60-CCF4619453E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2" authorId="1" shapeId="0" xr:uid="{8E43074C-A7F5-479E-923E-C1FB0195BE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2" authorId="1" shapeId="0" xr:uid="{697BBDF3-CEC7-4F58-A0EB-0AABD2525C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3" authorId="1" shapeId="0" xr:uid="{553C75D2-97DF-45F7-AD0B-B27E753A25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3" authorId="1" shapeId="0" xr:uid="{69637A7D-CAC4-4374-A8E2-985C4A03146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3" authorId="1" shapeId="0" xr:uid="{02CF2B53-AAEF-4943-BE1E-25B8C8A8C7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3" authorId="1" shapeId="0" xr:uid="{C995B8DE-24BC-4802-9CFF-6417043F56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3" authorId="1" shapeId="0" xr:uid="{1DF9B051-8619-45B7-94A4-5ACC75F587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3" authorId="1" shapeId="0" xr:uid="{23F19B06-F442-460F-9CCD-A959374BBA8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3" authorId="1" shapeId="0" xr:uid="{EEE29E1C-4534-4A04-9DCF-CCA9167C23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3" authorId="1" shapeId="0" xr:uid="{357D8A45-DDBB-4ABE-B0A7-9B51F99359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3" authorId="1" shapeId="0" xr:uid="{6B4F4C49-3776-454A-8BA3-0BDBF48D7A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3" authorId="1" shapeId="0" xr:uid="{77D58E88-F147-4FFA-9AE7-8158E65368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3" authorId="1" shapeId="0" xr:uid="{418061A1-42BF-4AC8-8C39-1A86B78C6E6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3" authorId="1" shapeId="0" xr:uid="{E85FEA7A-D8A1-493A-ADA2-F630CD6D8F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4" authorId="1" shapeId="0" xr:uid="{3B4E30F8-53B8-48AA-A454-3522E698F49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4" authorId="1" shapeId="0" xr:uid="{E9401445-9BBA-444B-B0F4-99DF0CFEE5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4" authorId="1" shapeId="0" xr:uid="{0CF561E0-D52C-461B-AF4F-606F0A31FAB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4" authorId="1" shapeId="0" xr:uid="{5035368A-FEA0-4E14-9D53-561224E3F42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4" authorId="1" shapeId="0" xr:uid="{74A947E7-9CF4-422D-A0C0-3267466618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4" authorId="1" shapeId="0" xr:uid="{085714ED-FECC-4ACE-A19F-7D881EC54FD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4" authorId="1" shapeId="0" xr:uid="{3E337667-A668-4A6D-946C-816E96B640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4" authorId="1" shapeId="0" xr:uid="{6E782B2C-B575-4851-98E8-6D174627A3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4" authorId="1" shapeId="0" xr:uid="{5CADCF7F-2DE8-4C36-AB38-E920E308D0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4" authorId="1" shapeId="0" xr:uid="{B7698306-09C0-4D53-B392-8F6C031422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4" authorId="1" shapeId="0" xr:uid="{153DDFD7-5550-4470-99FF-3BD7646409A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4" authorId="1" shapeId="0" xr:uid="{079F8B03-AFF4-4661-A46F-02FDA69008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5" authorId="1" shapeId="0" xr:uid="{A59B702C-F454-4B8A-A8FF-926C764983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5" authorId="1" shapeId="0" xr:uid="{A06F1FA6-181D-45AE-A48C-805EF95F6A2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5" authorId="1" shapeId="0" xr:uid="{17095CFB-5FB3-443F-BB06-00DFA562D2E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5" authorId="1" shapeId="0" xr:uid="{4143CA85-0B38-44B7-B03B-0AF091EFACD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5" authorId="1" shapeId="0" xr:uid="{9CA158CC-B5C7-4E4B-AC81-C3DCA8A23B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5" authorId="1" shapeId="0" xr:uid="{32F8AB55-1227-41DD-8113-7B7AA2A0D0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5" authorId="1" shapeId="0" xr:uid="{B4B1A4BE-418B-4FF5-9245-11E26C067A0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5" authorId="1" shapeId="0" xr:uid="{00CA8AB8-A0F9-4D14-9BCE-26196231CA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5" authorId="1" shapeId="0" xr:uid="{A09A14DB-B6AE-4950-AA56-C2E450118E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5" authorId="1" shapeId="0" xr:uid="{6B794221-4D5F-42F7-8FEC-0B463586155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5" authorId="1" shapeId="0" xr:uid="{E65BF8D3-0620-4046-AFD6-B7F39BD818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5" authorId="1" shapeId="0" xr:uid="{54E7D2CD-F4C9-4744-AF92-94ED2F7C733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6" authorId="1" shapeId="0" xr:uid="{1F54B76B-49FA-46CA-AF6E-961E385E08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6" authorId="1" shapeId="0" xr:uid="{6D806506-B8C5-4224-9972-E2D8C08684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6" authorId="1" shapeId="0" xr:uid="{51A38D3E-0937-4391-85AF-41D7AB82884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6" authorId="1" shapeId="0" xr:uid="{33B78D57-3400-4774-918A-3236995283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6" authorId="1" shapeId="0" xr:uid="{DC8A524C-7D84-4AA4-AA11-8CA4AE47B3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6" authorId="1" shapeId="0" xr:uid="{5408A44E-21E8-4530-A0B6-B862BA6827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6" authorId="1" shapeId="0" xr:uid="{26C6460E-E6F3-480F-9081-3DFD2183A8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6" authorId="1" shapeId="0" xr:uid="{20B45779-D1B6-4EE7-A537-923339491F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6" authorId="1" shapeId="0" xr:uid="{2514F7DD-E0E3-423D-894F-4F50BD22BE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6" authorId="1" shapeId="0" xr:uid="{D26252C2-F945-4311-BEFD-11EE758C31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6" authorId="1" shapeId="0" xr:uid="{60B0D12E-302F-4B69-9E59-26FDD93D55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6" authorId="1" shapeId="0" xr:uid="{15A22A06-7103-44AC-9B03-003315726A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7" authorId="1" shapeId="0" xr:uid="{B10FD33E-C138-40BF-AF2E-746D095CD7D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7" authorId="1" shapeId="0" xr:uid="{C9C46469-E162-4512-B37E-873B2F824DF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7" authorId="1" shapeId="0" xr:uid="{4D5FC698-5D06-4C3B-B0DA-A5F680323F5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7" authorId="1" shapeId="0" xr:uid="{B365EDA9-ADEF-443D-9E8E-5EB755C523B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7" authorId="1" shapeId="0" xr:uid="{724802A4-8208-4B23-87BC-D93C93E842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7" authorId="1" shapeId="0" xr:uid="{5C4BBA80-A3BE-4AAB-819A-3340265706D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7" authorId="1" shapeId="0" xr:uid="{445AEA80-8025-4248-B0F9-FA0F074A273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7" authorId="1" shapeId="0" xr:uid="{5284602E-069C-4AD7-8AC4-3DA725EEDE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7" authorId="1" shapeId="0" xr:uid="{D6DEB49F-DBBA-4E49-80FA-611338516A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7" authorId="1" shapeId="0" xr:uid="{C3FBBDCE-1520-4B5A-A1F3-27A9D2F480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7" authorId="1" shapeId="0" xr:uid="{63415477-5927-4120-96A7-BDC0C15DD8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7" authorId="1" shapeId="0" xr:uid="{DD1545B0-6372-4A77-AD6D-0BAF41186E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8" authorId="1" shapeId="0" xr:uid="{9B1AE1E5-B9E8-4DE9-9896-9552BC42A7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8" authorId="1" shapeId="0" xr:uid="{23DF5FCE-B918-405F-A77C-F0F6326834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8" authorId="1" shapeId="0" xr:uid="{C7DBB825-825E-4D54-97BB-D282197512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8" authorId="1" shapeId="0" xr:uid="{DB7E22A7-2297-401D-952C-27613429A9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8" authorId="1" shapeId="0" xr:uid="{67CFBA70-BDEC-4DBD-B311-22404ABEA5F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8" authorId="1" shapeId="0" xr:uid="{D1CABAAC-8C5C-4CE0-8EB2-4DC5A32C3D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8" authorId="1" shapeId="0" xr:uid="{3EC8D59C-62B4-400E-A0BA-6E77155EEF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8" authorId="1" shapeId="0" xr:uid="{BE8CC42A-FC58-4CF7-901A-7B87F4F141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8" authorId="1" shapeId="0" xr:uid="{046D98F3-D37C-4270-8F7F-06C78157F0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8" authorId="1" shapeId="0" xr:uid="{83003CF3-FF59-4314-81DB-D9B7DD26B86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8" authorId="1" shapeId="0" xr:uid="{FEA369F0-CD12-46BC-900E-F236A3B240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8" authorId="1" shapeId="0" xr:uid="{385B326C-3B4F-4363-895B-E5FC1927A14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9" authorId="1" shapeId="0" xr:uid="{E09EDF66-1A8F-4F4C-8997-0B83BA6E11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9" authorId="1" shapeId="0" xr:uid="{2A2731B0-05EC-4B71-863F-5422D90C75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9" authorId="1" shapeId="0" xr:uid="{68867F77-1893-4E4B-826C-BC4E208767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19" authorId="1" shapeId="0" xr:uid="{F0472E41-3C33-4704-A072-6D83CC5714B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19" authorId="1" shapeId="0" xr:uid="{AA7E4E6E-1E3B-44D6-9F3F-1A65E92D4A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19" authorId="1" shapeId="0" xr:uid="{CCD566EF-0659-47CD-AFF4-80A2F028F1C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9" authorId="1" shapeId="0" xr:uid="{6E9EC23E-3DA1-465A-8F1D-9D2116C77BA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9" authorId="1" shapeId="0" xr:uid="{C884709D-1149-4C6F-9B43-B3D8FA935C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9" authorId="1" shapeId="0" xr:uid="{0B684452-4000-4352-B045-DA4BB8CF761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9" authorId="1" shapeId="0" xr:uid="{9E937205-6C0D-470A-ADA5-DDAA159701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19" authorId="1" shapeId="0" xr:uid="{18480360-CD2C-4448-A588-EBE49F8C445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19" authorId="1" shapeId="0" xr:uid="{C45BFC84-5E1C-437F-8A59-29FC758B8E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0" authorId="1" shapeId="0" xr:uid="{4D65FD6E-B4DB-4EF5-97D9-902684A0B8E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0" authorId="1" shapeId="0" xr:uid="{45131356-279B-4185-9F80-BD75C1AF91C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0" authorId="1" shapeId="0" xr:uid="{54D96C8A-24BC-4B82-91F3-1386192542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0" authorId="1" shapeId="0" xr:uid="{DFC0EEBE-1FAD-4D2B-8537-6D28BBD5F05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0" authorId="1" shapeId="0" xr:uid="{ACED0859-3414-4C44-BE99-2C28371D16D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0" authorId="1" shapeId="0" xr:uid="{9F515E6F-162B-4FEB-8671-4378D35FA56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0" authorId="1" shapeId="0" xr:uid="{3AF15E29-B80B-4D8D-8291-DEA2D3265D9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0" authorId="1" shapeId="0" xr:uid="{A6C5D226-0334-4A35-935F-77EDC650672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0" authorId="1" shapeId="0" xr:uid="{45093382-4058-470F-AC1F-AD6861A9BAC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0" authorId="1" shapeId="0" xr:uid="{4F53B887-CE89-4A49-805E-483EDDBBF98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0" authorId="1" shapeId="0" xr:uid="{1DD746E8-058A-4B48-AE13-ADEC6C163D1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0" authorId="1" shapeId="0" xr:uid="{5C1E84D9-5BD3-4030-AB79-95B8B7BB0C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1" authorId="1" shapeId="0" xr:uid="{C3ABB605-E4C5-4D82-BFC6-05383211973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1" authorId="1" shapeId="0" xr:uid="{929A0F99-55F4-42BB-81AD-4062EE664EA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1" authorId="1" shapeId="0" xr:uid="{347350C2-8A88-4C25-8BCE-B8D94A6B6F4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1" authorId="1" shapeId="0" xr:uid="{1D9BD1DA-59AD-4912-8D9D-892897E3997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1" authorId="1" shapeId="0" xr:uid="{5AA8637F-C9B8-4F5E-BD2E-8083301AFD7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1" authorId="1" shapeId="0" xr:uid="{5A5FE54B-5273-4B3A-8459-A80444FCDA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1" authorId="1" shapeId="0" xr:uid="{8C330B49-F1BA-4656-9047-38F6B6AED8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1" authorId="1" shapeId="0" xr:uid="{24CC95FB-2631-4531-9CEC-F97F0F7826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1" authorId="1" shapeId="0" xr:uid="{ED861772-224D-472F-AB4B-8E53E949CED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1" authorId="1" shapeId="0" xr:uid="{B2B43ECA-098C-4497-A4FE-7DA39FB828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1" authorId="1" shapeId="0" xr:uid="{40335E46-0F9F-4F86-8537-9E6DCDB9AE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1" authorId="1" shapeId="0" xr:uid="{71B8E104-BA01-4280-A851-FB8EB544A03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2" authorId="1" shapeId="0" xr:uid="{6CAD4928-199B-4262-B202-96C0A234E1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2" authorId="1" shapeId="0" xr:uid="{8C7555F5-9FDE-4025-8DC4-A28A63B23D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2" authorId="1" shapeId="0" xr:uid="{9580BFDA-34C2-43D8-BC34-FE2C52BFA9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2" authorId="1" shapeId="0" xr:uid="{E086DBFA-BCE0-4C9A-9BA0-87150CA07A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2" authorId="1" shapeId="0" xr:uid="{8B06BB0A-0656-465B-82F7-74F29A03A9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2" authorId="1" shapeId="0" xr:uid="{ED2E8494-7EF7-4987-AF84-5E6CCE85930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2" authorId="1" shapeId="0" xr:uid="{3252B163-4DEE-4BF3-A0DA-F548716C1E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2" authorId="1" shapeId="0" xr:uid="{805B77D3-14EC-480B-905E-315D053FDD7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2" authorId="1" shapeId="0" xr:uid="{6736EB40-D1EF-401A-A6D1-327C2B522B7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2" authorId="1" shapeId="0" xr:uid="{787B4749-B947-470B-A066-234DD25D105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2" authorId="1" shapeId="0" xr:uid="{649A0802-0528-4D81-ACED-B6E75E48CA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2" authorId="1" shapeId="0" xr:uid="{E0C015E4-3D7E-448E-B5CF-CFFE6D9CCC9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3" authorId="1" shapeId="0" xr:uid="{249629CE-FDBB-4F8B-9BC0-E0251664B4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3" authorId="1" shapeId="0" xr:uid="{259D0D17-868E-41BB-A5E8-10176BD506C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3" authorId="1" shapeId="0" xr:uid="{96D0CEAD-34E5-4026-BF46-68B73791B5C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3" authorId="1" shapeId="0" xr:uid="{4C952265-1D81-46C8-AD18-69E45C5EB65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3" authorId="1" shapeId="0" xr:uid="{0DEC0E2C-3994-4758-BB7A-5239BF9C41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3" authorId="1" shapeId="0" xr:uid="{0BA363BD-DA13-47F0-835A-5A20709893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3" authorId="1" shapeId="0" xr:uid="{881D0D6E-713D-498D-8473-77DD0611DC2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3" authorId="1" shapeId="0" xr:uid="{4DD3E595-F9D1-4CEF-9541-7AF19FC83F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3" authorId="1" shapeId="0" xr:uid="{18948253-6661-4794-9E19-3F881A9AC4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3" authorId="1" shapeId="0" xr:uid="{BF290A0B-A259-4250-BC79-2564AB1EB4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3" authorId="1" shapeId="0" xr:uid="{9B1B8A74-0F56-4557-B6A2-A74640AA2BF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3" authorId="1" shapeId="0" xr:uid="{7689C3FB-6505-40FD-B456-046D1D28C82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4" authorId="1" shapeId="0" xr:uid="{7D5B5D40-050C-43B7-83F8-C1365AEDD5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4" authorId="1" shapeId="0" xr:uid="{652374D9-64EA-4441-9ADD-12A58BD9A1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4" authorId="1" shapeId="0" xr:uid="{BBD87C51-D5F4-4B71-9F74-846C1CCD2D7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4" authorId="1" shapeId="0" xr:uid="{D8E6FFF9-2139-4576-8AC5-9BC67A9B622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4" authorId="1" shapeId="0" xr:uid="{D441B9F0-6369-4E62-B8D3-E23447661D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4" authorId="1" shapeId="0" xr:uid="{6FFE1B1E-0AFD-4765-A3C1-869BB0AF3F4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4" authorId="1" shapeId="0" xr:uid="{C3308835-3363-49B0-A6C2-900F66593F5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4" authorId="1" shapeId="0" xr:uid="{F332FB8D-642C-4C3F-9814-8B05408A00F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4" authorId="1" shapeId="0" xr:uid="{4D372B0C-3619-4993-AD91-1104C11DC0A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4" authorId="1" shapeId="0" xr:uid="{15F717B7-7DBD-44D5-8D27-1118FD85777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4" authorId="1" shapeId="0" xr:uid="{E75CAB3B-8F75-4305-89FB-67B5CD94C0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4" authorId="1" shapeId="0" xr:uid="{F1391038-5957-4EE5-8820-404B4304C28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5" authorId="1" shapeId="0" xr:uid="{58B64767-2361-4F8E-85FF-2CF1B0DA0D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5" authorId="1" shapeId="0" xr:uid="{002A9EC0-B8CD-4D77-B6AD-1DE2C036F8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5" authorId="1" shapeId="0" xr:uid="{FAC3C2EE-F813-4AD6-B560-9D7C628668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5" authorId="1" shapeId="0" xr:uid="{CB7A1B45-7371-46F4-870F-C17F49A113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5" authorId="1" shapeId="0" xr:uid="{65BDDCF2-ADB8-4720-B042-0CEF438B83C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5" authorId="1" shapeId="0" xr:uid="{CE53ABB5-4936-477E-85E9-204E2B9E07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5" authorId="1" shapeId="0" xr:uid="{BB65084F-7438-41B0-8EA3-8CB05ACCCF1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5" authorId="1" shapeId="0" xr:uid="{64C7D75A-C5F6-4E4B-832F-5E90D644B31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5" authorId="1" shapeId="0" xr:uid="{2BCF80F3-EFC9-4A01-84CC-B06240A353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5" authorId="1" shapeId="0" xr:uid="{FAA6E248-364F-4675-B11A-A5C04030E4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5" authorId="1" shapeId="0" xr:uid="{590A92D5-5F0B-4D04-9C40-10600AFC159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5" authorId="1" shapeId="0" xr:uid="{F4C2FEB2-8F46-4833-B43F-8F0FCA09BCF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6" authorId="1" shapeId="0" xr:uid="{D25F14E5-33FA-4A47-95E6-2F72BF30985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6" authorId="1" shapeId="0" xr:uid="{CCB44622-379B-4826-AF02-BC1C3EDAC7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6" authorId="1" shapeId="0" xr:uid="{BA00AFB7-7563-4E76-9DC8-EE7E8867263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6" authorId="1" shapeId="0" xr:uid="{43E0D363-B591-4A62-91F9-9D1EDFFFAC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6" authorId="1" shapeId="0" xr:uid="{D1293942-961C-4157-B7C2-70F8A4A62B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6" authorId="1" shapeId="0" xr:uid="{E0AA96E8-4AC6-41BB-95F1-CF513C520C1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6" authorId="1" shapeId="0" xr:uid="{1134884C-4469-4D7B-A91F-50263764AA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6" authorId="1" shapeId="0" xr:uid="{1074FC17-901F-4AD1-A7C0-EB1591B272F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6" authorId="1" shapeId="0" xr:uid="{F483DC55-0098-43E4-AF36-7BA874BBC0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6" authorId="1" shapeId="0" xr:uid="{37AB1FDF-A4F6-422C-A63C-C6F7DC6346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6" authorId="1" shapeId="0" xr:uid="{774F4401-7DEA-494B-95F5-1E036A6E980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6" authorId="1" shapeId="0" xr:uid="{E610BD27-0711-41BB-BB88-634A2E58B2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7" authorId="1" shapeId="0" xr:uid="{B752589E-82AE-442F-A577-E4B627BDD8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7" authorId="1" shapeId="0" xr:uid="{C750A427-F310-467C-BDA6-AEE838D4F65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7" authorId="1" shapeId="0" xr:uid="{F4E1325B-376E-45A1-BF43-85AE0AAB73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7" authorId="1" shapeId="0" xr:uid="{C3AE13B4-E4AB-4E14-9362-F8B0666F08A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7" authorId="1" shapeId="0" xr:uid="{AEE9E5D3-EE71-49F3-8865-B49CA06633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7" authorId="1" shapeId="0" xr:uid="{6745F912-BA98-4C6D-8DC2-DF3DAA0D9B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7" authorId="1" shapeId="0" xr:uid="{9156F476-8007-4BC4-AC78-A58AB1C0AB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7" authorId="1" shapeId="0" xr:uid="{9EFCB758-EC15-414E-A8FA-BFCABB9D67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7" authorId="1" shapeId="0" xr:uid="{1772B0AD-DDE4-4350-AB44-84838AAA6D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7" authorId="1" shapeId="0" xr:uid="{A928D35E-110B-428B-A1FE-98F3813B76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7" authorId="1" shapeId="0" xr:uid="{2676751B-FDC6-465D-98F1-32C8A67858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7" authorId="1" shapeId="0" xr:uid="{E0716ABC-0EA7-481A-BDA8-461304A9FA1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28" authorId="1" shapeId="0" xr:uid="{2A7DC13E-F05A-440C-AAF7-2B6AD1703C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28" authorId="1" shapeId="0" xr:uid="{198F9468-F2E4-4DA2-AB96-334DF128BB6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28" authorId="1" shapeId="0" xr:uid="{57E1272D-471E-4D88-8637-5CA5CABFA3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28" authorId="1" shapeId="0" xr:uid="{A4456423-9966-4FB5-9526-960C7571B65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28" authorId="1" shapeId="0" xr:uid="{46F9F160-8BC2-490F-A1B4-13C7CA5DE6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28" authorId="1" shapeId="0" xr:uid="{8A757F32-5111-426C-9761-C2FC82C298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28" authorId="1" shapeId="0" xr:uid="{1534629A-F110-4A95-8491-092809C369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28" authorId="1" shapeId="0" xr:uid="{3C8FEFD5-7FF1-4283-A4FD-2DDC6CF149E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28" authorId="1" shapeId="0" xr:uid="{6455EEC5-93E9-41E4-81E4-4395100B199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28" authorId="1" shapeId="0" xr:uid="{0667D58C-071A-464D-A3DD-23D3ADB6F7C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28" authorId="1" shapeId="0" xr:uid="{1FA9C361-2968-4914-94FC-1F36104D5CE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28" authorId="1" shapeId="0" xr:uid="{E8A768DF-8730-4130-B48C-881F51A79F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2" authorId="1" shapeId="0" xr:uid="{C1975FED-7149-47BF-8066-ACD9A98ED8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2" authorId="1" shapeId="0" xr:uid="{6CDD16A4-DF3B-492D-9A9C-447CEBC4BFB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2" authorId="1" shapeId="0" xr:uid="{7C6B5517-EB62-47C4-B56B-CD3A10B0F1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2" authorId="1" shapeId="0" xr:uid="{B37C082B-A7E1-4335-8E88-F9E39BB39D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2" authorId="1" shapeId="0" xr:uid="{09827F5B-041E-48D6-87FE-4FCA179164A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2" authorId="1" shapeId="0" xr:uid="{5DB1BE06-B1F3-4141-B522-C67C6E1DFE0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2" authorId="1" shapeId="0" xr:uid="{483EC6A8-1CDC-48A5-B908-451CE60054D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2" authorId="1" shapeId="0" xr:uid="{2E920C5B-23DE-43A5-B1AA-208224F8CF2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2" authorId="1" shapeId="0" xr:uid="{60648FA7-815A-40AB-8D58-2276C3C9579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2" authorId="1" shapeId="0" xr:uid="{814EDF5E-2515-40CF-9FC8-2F899EC3AA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2" authorId="1" shapeId="0" xr:uid="{99720D36-6134-461A-858D-4A5A02C31BF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2" authorId="1" shapeId="0" xr:uid="{EABFAC3C-2817-467B-9262-A9AD80E899D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6" authorId="1" shapeId="0" xr:uid="{91E3C200-CAE4-42D8-B6B8-0073331D0E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6" authorId="1" shapeId="0" xr:uid="{427D553E-9C7F-47BB-9B5F-DE39616BCD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6" authorId="1" shapeId="0" xr:uid="{E926801D-C9A5-4395-B8BB-0A8A8D9580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6" authorId="1" shapeId="0" xr:uid="{356FA85A-C7DD-4061-AAF5-0BB963E8170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6" authorId="1" shapeId="0" xr:uid="{2670AB8E-00FE-4558-9F17-20D2DE0A8C7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6" authorId="1" shapeId="0" xr:uid="{BF63EECB-692D-40B9-B7F5-0534851CD08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6" authorId="1" shapeId="0" xr:uid="{5BDDC68B-89A4-46BE-8D95-5ABD7101AA7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6" authorId="1" shapeId="0" xr:uid="{9C8F6F76-F1B6-484F-9263-F89CE731DA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6" authorId="1" shapeId="0" xr:uid="{1AE4828C-17AD-47F3-8020-937123DDC2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6" authorId="1" shapeId="0" xr:uid="{FC5F5D6C-147E-4F0F-8DDB-5E5133D925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6" authorId="1" shapeId="0" xr:uid="{3D9134F7-167F-403C-A1D4-63DB4648F76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6" authorId="1" shapeId="0" xr:uid="{C6FC18B8-6423-44C4-A3EF-34E72D0047F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37" authorId="1" shapeId="0" xr:uid="{5AFA26E1-3B8E-4EB7-A863-5E72E6588B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37" authorId="1" shapeId="0" xr:uid="{257ED28E-AC6F-4254-A697-674F7A116A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37" authorId="1" shapeId="0" xr:uid="{443B923E-354A-4B8E-B715-CB80C1F25D3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37" authorId="1" shapeId="0" xr:uid="{C8A3D133-0D73-430E-A71E-12F454EE4C3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37" authorId="1" shapeId="0" xr:uid="{4ABFBB65-265E-4EE8-9D19-63C134B8F0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37" authorId="1" shapeId="0" xr:uid="{01AB55A3-3B5E-4F21-A452-7B5F4D4436A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37" authorId="1" shapeId="0" xr:uid="{BA8F5D8E-EB52-42C6-9186-AB5C4B0AD4A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37" authorId="1" shapeId="0" xr:uid="{6EDE4CFE-5F27-4106-895A-5E2AF8860CA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37" authorId="1" shapeId="0" xr:uid="{FB57E101-6B44-414F-A1E7-CC21610EA9F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37" authorId="1" shapeId="0" xr:uid="{86103517-3E6B-4449-883F-F0B264974C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37" authorId="1" shapeId="0" xr:uid="{C7196D8F-75AD-4ED7-AC17-99B3769D0A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neuzaplacena, ale závazek je ve splatnosti</t>
        </r>
      </text>
    </comment>
    <comment ref="T37" authorId="1" shapeId="0" xr:uid="{56FBA6EB-81B5-42CB-8386-6439328B80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A1" authorId="0" shapeId="0" xr:uid="{88AF015C-0D13-4D5B-B655-095107C33C3B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FFE771FF-FE97-4252-AB59-E2638FC3134F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18349406-ADD1-4A5B-9A9B-F6B8ACD58DD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C5837801-51A6-433C-8F1B-2EF947465B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AAFB8CCB-4705-4B9C-8FA3-1A37DE97207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7" authorId="1" shapeId="0" xr:uid="{08113E17-32CA-4790-A580-42DAD134AF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7" authorId="1" shapeId="0" xr:uid="{EEDA4110-728F-488C-9445-D3410B1F73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7" authorId="1" shapeId="0" xr:uid="{D06FD71C-A42A-4E42-AB5B-0DC3DF014BE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B9EE1AE6-AA5E-4B58-B4AF-5FB7FF4595A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3C0C3E19-97C9-44B2-A15A-D1491F6BDBF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24EB68F3-2141-47AB-8C6E-3B822CD473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B5E02BA8-FC6F-4FA4-8778-3D43DB62F6C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7" authorId="1" shapeId="0" xr:uid="{2B940CBC-3F04-4E8E-A74A-386F946756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7" authorId="1" shapeId="0" xr:uid="{637FB34B-7723-4799-A560-847D59248D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5F77D6F5-14B6-4E75-9CC6-18ED9DDB6B1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E6EA6C22-4613-4D70-B91F-1619544C4B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A51D6769-CCB8-4D0F-B30E-C154038FDC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na správný účet</t>
        </r>
      </text>
    </comment>
    <comment ref="L8" authorId="1" shapeId="0" xr:uid="{46DDB4ED-7E74-415D-A0B3-1911159EEC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náklad zaúčtován do správného období</t>
        </r>
      </text>
    </comment>
    <comment ref="M8" authorId="1" shapeId="0" xr:uid="{FDEA4C2E-A0FE-43C8-8CDF-B7705F051BB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</t>
        </r>
      </text>
    </comment>
    <comment ref="N8" authorId="1" shapeId="0" xr:uid="{26FECDB6-6DBB-48A4-B62C-43C913DEE53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40DA0544-8171-4BF2-989F-13B21945EFC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24142CBB-A31B-40CE-AD3D-DC3086276F2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004418B0-AE1F-4413-B578-A8662BEC349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F4E478BE-410E-491A-B1DF-4E5AA69756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zaplaceno a ověřeno na bankovní výpis 
</t>
        </r>
      </text>
    </comment>
    <comment ref="S8" authorId="1" shapeId="0" xr:uid="{D7E07D71-4205-4198-8F14-51EC7F6B359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nezaplacena, ale závazek je ve splatnosti</t>
        </r>
      </text>
    </comment>
    <comment ref="T8" authorId="1" shapeId="0" xr:uid="{D571CE96-9386-4001-B970-C6F496076F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A1" authorId="0" shapeId="0" xr:uid="{AAA2A402-F4BB-474F-9C55-18E7DB319011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25DF58D5-8088-4D52-80D1-A520A8118ECA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10355787-4508-47EE-93CF-64D1FCBABF6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A87B6893-166D-443B-BC64-A07DA31D36C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9FEA2014-42A3-486F-8034-93C7C14C5DB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7" authorId="1" shapeId="0" xr:uid="{EAEA143A-2DD2-4EA0-8FD8-3DD6A2714B3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7" authorId="1" shapeId="0" xr:uid="{716CF962-2894-4915-A8AB-6446C7C7E36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7" authorId="1" shapeId="0" xr:uid="{C29A28FF-1230-4578-8240-A7E41E3BF45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95DBB15D-6857-443D-B8C3-CE5A2F7AEF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87AA9FB8-6CAB-4F03-968B-E5B3D0FF19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CDAFA7DE-D302-4978-AEEF-8FCA4F459A8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8D13AA83-EB36-46CD-B4C4-CFFD1614408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7" authorId="1" shapeId="0" xr:uid="{7C4A03A6-F15F-46CD-A9C3-10C55E88D3A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7" authorId="1" shapeId="0" xr:uid="{96D0C685-8ECB-4971-8E05-C63C2CE3B53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4A25A8D9-00D9-4C3F-B397-11F1619035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3B4A9FF4-54DC-4D38-90C6-08DED2177A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69E8D358-7DE1-4AFD-A110-B995BB88E6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8" authorId="1" shapeId="0" xr:uid="{EE754057-B582-4F47-BBC4-A8A3A463C03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8" authorId="1" shapeId="0" xr:uid="{861A585F-92F5-4AC8-9F23-73E907D8908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8" authorId="1" shapeId="0" xr:uid="{9A84B94A-9F20-43A9-80AE-0D1267A8974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AB9F23DD-5B95-478E-B202-66977966A24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24C8FB56-D7C5-4090-BFC2-02B704240C5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96C2CEAA-0A95-49A4-9A49-A652AB8597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DC64EC43-EA16-4675-8E60-7132C2C1000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8" authorId="1" shapeId="0" xr:uid="{A98FD194-9C00-4611-BD23-B94C9524539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8" authorId="1" shapeId="0" xr:uid="{8EC41380-4AEB-4025-B8FE-31680D0E662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9" authorId="1" shapeId="0" xr:uid="{29EA3C3B-410D-4A97-8688-C9B86D1B1DE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9" authorId="1" shapeId="0" xr:uid="{9299AE2C-F1EE-4C75-9842-DE40391D7BA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9" authorId="1" shapeId="0" xr:uid="{19062E18-3E4E-4081-B63B-7F92AA3E700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9" authorId="1" shapeId="0" xr:uid="{6D3553DE-54DC-4797-8241-47F85A75881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9" authorId="1" shapeId="0" xr:uid="{87B1B71F-32A2-4672-A2AD-6EF524C6B93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9" authorId="1" shapeId="0" xr:uid="{47671A77-88A5-4536-BEE2-FC588603138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9" authorId="1" shapeId="0" xr:uid="{82B7825B-8EB6-49F8-B02B-7A0D0193C6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9" authorId="1" shapeId="0" xr:uid="{1ACE6628-D84C-4EB7-9BBC-B7548B9CCE3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9" authorId="1" shapeId="0" xr:uid="{D24A1474-7265-4792-A5B3-0C7CC17F4CF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9" authorId="1" shapeId="0" xr:uid="{CF40B4FA-D22C-4FF3-BAEF-CE41F8D62E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9" authorId="1" shapeId="0" xr:uid="{381B4A06-2AFE-4429-BC80-5161810E4A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9" authorId="1" shapeId="0" xr:uid="{4B35E0BD-4D8D-49C1-A263-B2A5C02802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0" authorId="1" shapeId="0" xr:uid="{7F2095DA-3EF4-4CA3-A6D2-B5958CA610E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0" authorId="1" shapeId="0" xr:uid="{5555BCDE-E953-4846-BC6D-F61DB12202E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0" authorId="1" shapeId="0" xr:uid="{622DE4A1-A7B8-4B97-A524-AFC3AF082A9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0" authorId="1" shapeId="0" xr:uid="{A675FA89-7D68-4958-83D3-D711CD8CC3B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0" authorId="1" shapeId="0" xr:uid="{BBB12DE6-116D-45E9-88C0-D1A815D3120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0" authorId="1" shapeId="0" xr:uid="{30D7D73E-9962-44E1-9316-4AC6F052B0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0" authorId="1" shapeId="0" xr:uid="{62370D50-3D8D-4205-8F97-E9DF36E2BF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0" authorId="1" shapeId="0" xr:uid="{90EF7C2B-BDD8-4B83-94E5-70094097A97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0" authorId="1" shapeId="0" xr:uid="{DB9ABC0E-CF15-4274-B524-25CB557049C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0" authorId="1" shapeId="0" xr:uid="{36CAFBF4-DA22-4001-933A-2752703EC0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0" authorId="1" shapeId="0" xr:uid="{5EA9A1B2-892A-4440-9DCC-F9D90CAF7DF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0" authorId="1" shapeId="0" xr:uid="{701ECE25-E30D-4265-907A-DCD8910B55E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1" authorId="1" shapeId="0" xr:uid="{6EDE2D9A-C627-4AFA-A219-C4875C8EEBF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1" authorId="1" shapeId="0" xr:uid="{3621F4A3-32A6-42E2-802E-A3765507F6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1" authorId="1" shapeId="0" xr:uid="{FCA9FEEE-9A7F-46D6-A621-49BA0F4E46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1" authorId="1" shapeId="0" xr:uid="{E7F44D33-F46D-4DA3-87D4-23BE62DD337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1" authorId="1" shapeId="0" xr:uid="{C000FC18-4498-473A-85E5-4C67660BBDA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1" authorId="1" shapeId="0" xr:uid="{38A2E0F7-CFAE-49CE-B30E-EBA61A8B84A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1" authorId="1" shapeId="0" xr:uid="{B17A3B45-F84A-4CD0-916D-0274CB593B3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1" authorId="1" shapeId="0" xr:uid="{A109715D-01C2-4D66-94AE-88DEAD7B94B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1" authorId="1" shapeId="0" xr:uid="{B87ADA24-C92A-450D-8F6B-9045CD5D800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1" authorId="1" shapeId="0" xr:uid="{859C68A0-14DC-4E8B-8718-99932236162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1" authorId="1" shapeId="0" xr:uid="{33EC9071-F90D-40A3-BB1C-EC45CD95858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1" authorId="1" shapeId="0" xr:uid="{4AE38F8C-9997-48D1-9FBA-8B41C8F73D2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2" authorId="1" shapeId="0" xr:uid="{262EAAA6-3815-44FF-BA30-987A39DCC64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2" authorId="1" shapeId="0" xr:uid="{DAD07EE0-3D15-476E-8333-601BD0D72F3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2" authorId="1" shapeId="0" xr:uid="{55B4F385-82D1-4088-BB28-6C8A6EE5A85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2" authorId="1" shapeId="0" xr:uid="{77E8DEDE-2419-403D-BEC8-AE8FFA1507D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2" authorId="1" shapeId="0" xr:uid="{E5B642AA-DC3C-4666-BBA5-A23006D80E6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2" authorId="1" shapeId="0" xr:uid="{9995ACEA-9BE3-4FAB-86F8-023138362DD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2" authorId="1" shapeId="0" xr:uid="{B5B25B15-97E3-43DD-B3EC-B5FB597899E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2" authorId="1" shapeId="0" xr:uid="{72BD0FB5-1F05-4056-8DE6-C161E5FDEE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2" authorId="1" shapeId="0" xr:uid="{C78A7988-7E20-4F82-95E0-60285334014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2" authorId="1" shapeId="0" xr:uid="{93B69EAF-3BEB-44F4-BE0C-A1DF7F13470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2" authorId="1" shapeId="0" xr:uid="{F6EA41C6-C6F5-4ACF-85F3-F4F68232217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2" authorId="1" shapeId="0" xr:uid="{203014D5-FB53-4D42-9A77-EB08DCFE64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3" authorId="1" shapeId="0" xr:uid="{FD859425-1147-41EE-85E6-2E1FE3877DB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3" authorId="1" shapeId="0" xr:uid="{C2B61653-BE5B-491C-B35D-40B02A6073B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3" authorId="1" shapeId="0" xr:uid="{E8DBD547-4155-42FF-AAA5-4C3F526AA8F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3" authorId="1" shapeId="0" xr:uid="{A9FC1F2A-7557-40C2-B051-BCAFE2CCD5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3" authorId="1" shapeId="0" xr:uid="{512F331C-8BD9-4692-B85D-70AE9631568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3" authorId="1" shapeId="0" xr:uid="{1C8070F6-95C6-4BAE-9780-269422B6C78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3" authorId="1" shapeId="0" xr:uid="{ED992773-44F1-4614-BD16-08B65B29CE6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3" authorId="1" shapeId="0" xr:uid="{EE52412F-8EC8-4BE4-AAF0-153937FED2E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3" authorId="1" shapeId="0" xr:uid="{BC516D24-3ECE-4277-81B1-0C72675CF52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3" authorId="1" shapeId="0" xr:uid="{AE895632-43A0-4DDC-A201-CB52B7C11F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3" authorId="1" shapeId="0" xr:uid="{2560BAF5-21EF-4E08-97EA-95D22B063FC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3" authorId="1" shapeId="0" xr:uid="{1C3EC96D-33BB-4904-86D0-0CD37E0F5D9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7" authorId="1" shapeId="0" xr:uid="{810E3053-D420-494F-A40F-A7C9FAFE36C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7" authorId="1" shapeId="0" xr:uid="{7EF4A5D7-7219-4032-B99E-8932070E21A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7" authorId="1" shapeId="0" xr:uid="{142AFA59-6D2C-4E9D-A89C-D17D77135F2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7" authorId="1" shapeId="0" xr:uid="{DB01CECA-B0A1-44C6-8582-51B46A24256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7" authorId="1" shapeId="0" xr:uid="{B2CDE29E-CE3C-4C5D-B127-D20C9A695BD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7" authorId="1" shapeId="0" xr:uid="{F093E8BD-F315-43AD-A4A0-A357C5B7A9A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7" authorId="1" shapeId="0" xr:uid="{5DA2627B-0CB2-44CB-8E32-207BD120B14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7" authorId="1" shapeId="0" xr:uid="{110EE961-AE9D-489C-87C7-0205CF89902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7" authorId="1" shapeId="0" xr:uid="{E08358EF-B2C7-494E-AFE0-6220B7653A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7" authorId="1" shapeId="0" xr:uid="{32D009C7-F280-4D1B-8100-9AE6D05A157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7" authorId="1" shapeId="0" xr:uid="{6A2FBF83-9F58-471C-9C60-32ED24C4CBC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7" authorId="1" shapeId="0" xr:uid="{45D9C3E1-A9B8-41A6-87F6-3AE547D8085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18" authorId="1" shapeId="0" xr:uid="{6D798524-D5FD-4CA4-A3E4-4513A877C66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18" authorId="1" shapeId="0" xr:uid="{19F56FBB-69E4-40DB-8825-ACDC73A2EA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18" authorId="1" shapeId="0" xr:uid="{26ACF383-E566-4812-9C03-0F5D78A6A95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18" authorId="1" shapeId="0" xr:uid="{301F9015-9291-489A-B0CC-389BABAFB85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18" authorId="1" shapeId="0" xr:uid="{394B1F5D-6E7D-449C-BA25-F0C385D368A3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18" authorId="1" shapeId="0" xr:uid="{7DDD76FA-E210-4EB9-A8DF-88A96B5BB9D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18" authorId="1" shapeId="0" xr:uid="{3E9F45E8-C935-484A-A71F-EFB6B32BF84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18" authorId="1" shapeId="0" xr:uid="{9F592056-2A48-4A81-87D6-357593EE14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18" authorId="1" shapeId="0" xr:uid="{7DAEC1F3-A16D-4BE7-9DD1-A86C0A9BBC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18" authorId="1" shapeId="0" xr:uid="{96120A6D-0B20-42B5-B8E6-4F9E98CB93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18" authorId="1" shapeId="0" xr:uid="{EDFF9DB4-AD86-4B68-9459-886FC93ABCE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18" authorId="1" shapeId="0" xr:uid="{735FF7B8-3D42-4F65-86F4-2FA754B8714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DFicbauer</author>
    <author>kkurova</author>
  </authors>
  <commentList>
    <comment ref="A1" authorId="0" shapeId="0" xr:uid="{88FB839B-9437-42EC-8EAC-48D4F4CE25AD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450D07B1-DD1F-44B2-9476-BB5CA35F3F2F}">
      <text>
        <r>
          <rPr>
            <sz val="8"/>
            <color indexed="81"/>
            <rFont val="Tahoma"/>
            <family val="2"/>
            <charset val="238"/>
          </rPr>
          <t>Nutné vyplnit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1" shapeId="0" xr:uid="{F09B096F-E808-4013-B50F-FE65D69AA46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7" authorId="1" shapeId="0" xr:uid="{029407C9-FF07-48A0-9955-F5A23D88F66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7" authorId="1" shapeId="0" xr:uid="{09812D56-9005-4A70-8D50-E5716CDE71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7" authorId="1" shapeId="0" xr:uid="{794C4971-0F73-47CD-969E-BBCD7C8DB029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7" authorId="1" shapeId="0" xr:uid="{D5BAAD58-6918-4769-A578-E2DCC2C9E9B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7" authorId="1" shapeId="0" xr:uid="{5E5CF143-8E5C-462C-8781-1F2069FE05B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7" authorId="1" shapeId="0" xr:uid="{330D842F-FA23-4D20-A82C-B4F42580D64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7" authorId="1" shapeId="0" xr:uid="{9C460699-B63D-4993-93E0-1FE2E8F1716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7" authorId="1" shapeId="0" xr:uid="{49A83754-EA81-4B86-AC52-DC380A13324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7" authorId="1" shapeId="0" xr:uid="{4CA38DB7-F05F-4835-AD96-47DBFD0FC3EA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7" authorId="1" shapeId="0" xr:uid="{CEFC3325-EA0C-471B-8140-8D644DCAE237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7" authorId="1" shapeId="0" xr:uid="{9EF70199-757C-4DA6-A1EE-373D4849CCD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8" authorId="1" shapeId="0" xr:uid="{3F390CAD-5C3C-4712-A914-9E8C2B842B9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8" authorId="1" shapeId="0" xr:uid="{98D283E1-9BFB-477A-8B4F-A2D7561F980C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8" authorId="1" shapeId="0" xr:uid="{693D9E07-113C-4BFC-9346-70739892E9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8" authorId="1" shapeId="0" xr:uid="{5B46F07B-8BF2-48FF-BD15-EE4D6B6FF3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8" authorId="1" shapeId="0" xr:uid="{91C420FD-FB5E-43A2-AEB4-AD62729A2578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8" authorId="1" shapeId="0" xr:uid="{9B36FE11-7820-4DFF-BE79-092AAEE3FF1B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8" authorId="1" shapeId="0" xr:uid="{BA284E13-7DF4-4D8D-8AC4-AD0C53674A8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8" authorId="1" shapeId="0" xr:uid="{8134199B-018E-4CE6-B631-E2114D4D91F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8" authorId="1" shapeId="0" xr:uid="{BF16A1D2-9799-4D01-8F97-14E508224A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8" authorId="1" shapeId="0" xr:uid="{AB6CBFBF-4CBA-48BD-8E6E-B275C87623B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8" authorId="1" shapeId="0" xr:uid="{87B0E3A9-CAF7-495E-AD47-812489EEF4D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8" authorId="1" shapeId="0" xr:uid="{F875F82D-F03F-48F4-AD32-C2870F7282D1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  <comment ref="I9" authorId="1" shapeId="0" xr:uid="{0626B78C-D446-4050-807D-5604D83ED94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částka, artikl a cena na faktuře souhlasí s objednávkou, případně ceníkem
</t>
        </r>
      </text>
    </comment>
    <comment ref="J9" authorId="1" shapeId="0" xr:uid="{4FD94FA8-008E-4AE2-8E44-783B3F2E6AB4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fakturovaná částka souhlasí se zaúčtovanou částkou</t>
        </r>
      </text>
    </comment>
    <comment ref="K9" authorId="1" shapeId="0" xr:uid="{4D5C579F-7C28-40C3-9A3F-F59186C10556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na správný účet</t>
        </r>
      </text>
    </comment>
    <comment ref="L9" authorId="1" shapeId="0" xr:uid="{C3A11D2E-A5E0-4FFC-803D-DDC7DCEA1F4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výnos zaúčtován do správného období</t>
        </r>
      </text>
    </comment>
    <comment ref="M9" authorId="1" shapeId="0" xr:uid="{D72141D5-CF08-4C85-BB4B-3FC1D887FB1D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datum dodacího listu souhlasí s fakturou, dodání potvrzeno zákazníkem na dodacím listu</t>
        </r>
      </text>
    </comment>
    <comment ref="N9" authorId="1" shapeId="0" xr:uid="{7E539783-048F-4247-A667-E9B87C247ED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nebyl vystaven dodací list</t>
        </r>
      </text>
    </comment>
    <comment ref="O9" authorId="1" shapeId="0" xr:uid="{550567A7-3700-4007-B161-DF97DEF23465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související náklad (vyskladnění zboží/výrobků) byl zaúčtován na účet 504 resp. 58x + se správným datem</t>
        </r>
      </text>
    </comment>
    <comment ref="P9" authorId="1" shapeId="0" xr:uid="{8B691288-A47A-41E2-A9C4-363F8A7091C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jedná se o službu - N/A</t>
        </r>
      </text>
    </comment>
    <comment ref="Q9" authorId="1" shapeId="0" xr:uid="{F6E2E445-8623-4A3D-9D7F-52AA4023369F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sazba DPH je správná</t>
        </r>
      </text>
    </comment>
    <comment ref="R9" authorId="1" shapeId="0" xr:uid="{AFFE7D67-7595-4504-9D28-F8A6F1EBF08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od zákazníka obdržena a ověřena na bankovní výpis 
</t>
        </r>
      </text>
    </comment>
    <comment ref="S9" authorId="1" shapeId="0" xr:uid="{2F9EB739-22BD-4B54-9BA1-2E77932007D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platba neobdržena, ale pohledávka je ve splatnosti</t>
        </r>
      </text>
    </comment>
    <comment ref="T9" authorId="1" shapeId="0" xr:uid="{CA07AE4B-DBFA-4D16-B1A0-3CDA136BDFF0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u cizoměnové faktury ověřen kurz</t>
        </r>
      </text>
    </comment>
  </commentList>
</comments>
</file>

<file path=xl/sharedStrings.xml><?xml version="1.0" encoding="utf-8"?>
<sst xmlns="http://schemas.openxmlformats.org/spreadsheetml/2006/main" count="795" uniqueCount="106">
  <si>
    <t>Jméno a Příjmení</t>
  </si>
  <si>
    <t>Výběr:</t>
  </si>
  <si>
    <t>Zpracoval:</t>
  </si>
  <si>
    <t>vzorek ks:</t>
  </si>
  <si>
    <t>celkem ks:</t>
  </si>
  <si>
    <t>Suma:</t>
  </si>
  <si>
    <t>Částka dokladu v CZK</t>
  </si>
  <si>
    <t>Hodnota chyby dokladu v CZK</t>
  </si>
  <si>
    <t>Popis chyby</t>
  </si>
  <si>
    <t>Pořadové číslo</t>
  </si>
  <si>
    <t>Název firmy:</t>
  </si>
  <si>
    <t>Vzorek dokladů (ks)</t>
  </si>
  <si>
    <t>Dokladů celkem (ks)</t>
  </si>
  <si>
    <t>Celková hodnota ve vzorku (CZK)</t>
  </si>
  <si>
    <t>Suma chyb (CZK)</t>
  </si>
  <si>
    <t>Suma druhých mocnin chyb (CZK)</t>
  </si>
  <si>
    <t>Četnost chyb (ks):</t>
  </si>
  <si>
    <t>Číslo dokladu</t>
  </si>
  <si>
    <t>Číslo dokladu dle účetního deníku</t>
  </si>
  <si>
    <t>Datum zaúčtování dokladu</t>
  </si>
  <si>
    <t>Číslo objednávky</t>
  </si>
  <si>
    <t>Datum vyskladnění</t>
  </si>
  <si>
    <t>Datum úhrady zákazníkem</t>
  </si>
  <si>
    <t>Sazba DPH</t>
  </si>
  <si>
    <t>Testované atributy</t>
  </si>
  <si>
    <t>A</t>
  </si>
  <si>
    <t>B</t>
  </si>
  <si>
    <t>C</t>
  </si>
  <si>
    <t>D</t>
  </si>
  <si>
    <t>E</t>
  </si>
  <si>
    <t>F</t>
  </si>
  <si>
    <t>G</t>
  </si>
  <si>
    <t>H</t>
  </si>
  <si>
    <t>Číslo dodacího listu</t>
  </si>
  <si>
    <t>E*</t>
  </si>
  <si>
    <t>F*</t>
  </si>
  <si>
    <t>H*</t>
  </si>
  <si>
    <t>I</t>
  </si>
  <si>
    <t>rev. charge</t>
  </si>
  <si>
    <t>0% osvobozeno</t>
  </si>
  <si>
    <t>N/A</t>
  </si>
  <si>
    <t>Datum úhrady</t>
  </si>
  <si>
    <t>Datum naskladnění</t>
  </si>
  <si>
    <r>
      <t xml:space="preserve">účet 502 - doložit: </t>
    </r>
    <r>
      <rPr>
        <b/>
        <sz val="10"/>
        <color rgb="FF0070C0"/>
        <rFont val="Arial"/>
        <family val="2"/>
        <charset val="238"/>
      </rPr>
      <t>faktura, úhrada</t>
    </r>
  </si>
  <si>
    <t>atribut zkontrolován, vše ok</t>
  </si>
  <si>
    <t>atribut N/A</t>
  </si>
  <si>
    <t>atribut zkontrolován, nalezena chyba</t>
  </si>
  <si>
    <t>Popis chyby, poznámky</t>
  </si>
  <si>
    <t>Období 1/ 2024</t>
  </si>
  <si>
    <t>Fakultní nemocnice Olomouc</t>
  </si>
  <si>
    <r>
      <t xml:space="preserve">účet 501 - doložit: </t>
    </r>
    <r>
      <rPr>
        <b/>
        <sz val="10"/>
        <color rgb="FF0070C0"/>
        <rFont val="Arial"/>
        <family val="2"/>
        <charset val="238"/>
      </rPr>
      <t>faktura, objednávka, dodací list, úhrada</t>
    </r>
  </si>
  <si>
    <r>
      <t xml:space="preserve">účet 504 - doložit: </t>
    </r>
    <r>
      <rPr>
        <b/>
        <sz val="10"/>
        <color rgb="FF0070C0"/>
        <rFont val="Arial"/>
        <family val="2"/>
        <charset val="238"/>
      </rPr>
      <t>faktura, objednávka, dodací list, úhrada</t>
    </r>
  </si>
  <si>
    <t>DP-2024-16-000001</t>
  </si>
  <si>
    <t>FP-2024-25-000002</t>
  </si>
  <si>
    <t>FP-2024-25-000013</t>
  </si>
  <si>
    <t>ID-2024-01-000063</t>
  </si>
  <si>
    <t>ID-2024-01-000088</t>
  </si>
  <si>
    <t>ID-2024-733-000002</t>
  </si>
  <si>
    <t>ID-2024-733-000004</t>
  </si>
  <si>
    <t>ID-2024-733-000012</t>
  </si>
  <si>
    <t>ID-2024-733-000022</t>
  </si>
  <si>
    <t>ID-2024-733-000027</t>
  </si>
  <si>
    <t>ID-2024-733-000045</t>
  </si>
  <si>
    <t>ID-2024-733-000061</t>
  </si>
  <si>
    <t>ID-2024-733-000065</t>
  </si>
  <si>
    <t>ID-2024-733-000082</t>
  </si>
  <si>
    <t>ID-2024-733-000095</t>
  </si>
  <si>
    <t>ID-2024-733-000125</t>
  </si>
  <si>
    <t>ID-2024-733-000157</t>
  </si>
  <si>
    <t>SVIOP-2024-SSB1-000046</t>
  </si>
  <si>
    <t>SVIOP-2024-SZM2-000354</t>
  </si>
  <si>
    <t>SVIOP-2024-SZMK-000080</t>
  </si>
  <si>
    <t>SVIOP-2024-SZMK-000248</t>
  </si>
  <si>
    <t>SVIOP-2024-SZMK-000459</t>
  </si>
  <si>
    <t>FP-2024-10-000147</t>
  </si>
  <si>
    <t>DP-2024-707-000003</t>
  </si>
  <si>
    <t>ID-2024-743-000034</t>
  </si>
  <si>
    <r>
      <t xml:space="preserve">účet 518 - doložit: </t>
    </r>
    <r>
      <rPr>
        <b/>
        <sz val="10"/>
        <color rgb="FF0070C0"/>
        <rFont val="Arial"/>
        <family val="2"/>
        <charset val="238"/>
      </rPr>
      <t>faktura, smlouva, úhrada</t>
    </r>
  </si>
  <si>
    <t>BV-2024-01KT-0004(4)</t>
  </si>
  <si>
    <t>FP-2024-614-000002</t>
  </si>
  <si>
    <r>
      <t xml:space="preserve">účet 602 - doložit: </t>
    </r>
    <r>
      <rPr>
        <b/>
        <sz val="10"/>
        <color rgb="FF0070C0"/>
        <rFont val="Arial"/>
        <family val="2"/>
        <charset val="238"/>
      </rPr>
      <t>faktura, smlouva, úhrada</t>
    </r>
    <r>
      <rPr>
        <b/>
        <sz val="10"/>
        <rFont val="Arial"/>
        <family val="2"/>
      </rPr>
      <t xml:space="preserve"> </t>
    </r>
    <r>
      <rPr>
        <b/>
        <sz val="10"/>
        <color rgb="FF0070C0"/>
        <rFont val="Arial"/>
        <family val="2"/>
        <charset val="238"/>
      </rPr>
      <t>zákazníkem</t>
    </r>
  </si>
  <si>
    <r>
      <t xml:space="preserve">účet 604 - doložit: </t>
    </r>
    <r>
      <rPr>
        <b/>
        <sz val="10"/>
        <color rgb="FF0070C0"/>
        <rFont val="Arial"/>
        <family val="2"/>
        <charset val="238"/>
      </rPr>
      <t xml:space="preserve"> faktura, smlouva, úhrada zákazníkem</t>
    </r>
  </si>
  <si>
    <t>BV-2024-01CA-0001(110)</t>
  </si>
  <si>
    <t>FV-2024-22-900001</t>
  </si>
  <si>
    <t>FV-2024-23-900001</t>
  </si>
  <si>
    <t>FV-2024-23-900002</t>
  </si>
  <si>
    <t>FV-2024-23-900003</t>
  </si>
  <si>
    <t>FV-2024-23-900004</t>
  </si>
  <si>
    <t>FV-2024-23-900005</t>
  </si>
  <si>
    <t>DV-2024-822-000001</t>
  </si>
  <si>
    <t>FV-2024-723-000102</t>
  </si>
  <si>
    <r>
      <t xml:space="preserve">účet 649 - doložit: </t>
    </r>
    <r>
      <rPr>
        <b/>
        <sz val="10"/>
        <color rgb="FF0070C0"/>
        <rFont val="Arial"/>
        <family val="2"/>
        <charset val="238"/>
      </rPr>
      <t>faktura, jiné relevantní podklady, úhrada</t>
    </r>
    <r>
      <rPr>
        <b/>
        <sz val="10"/>
        <rFont val="Arial"/>
        <family val="2"/>
      </rPr>
      <t xml:space="preserve"> </t>
    </r>
    <r>
      <rPr>
        <b/>
        <sz val="10"/>
        <color rgb="FF0070C0"/>
        <rFont val="Arial"/>
        <family val="2"/>
        <charset val="238"/>
      </rPr>
      <t>zákazníkem</t>
    </r>
  </si>
  <si>
    <t>BV-2024-01CA-0001(129)</t>
  </si>
  <si>
    <t>ID-2024-01-000068</t>
  </si>
  <si>
    <t>Kunická</t>
  </si>
  <si>
    <t>Jankowská</t>
  </si>
  <si>
    <t>Buzková</t>
  </si>
  <si>
    <t>Davidová</t>
  </si>
  <si>
    <t>Trochtová</t>
  </si>
  <si>
    <t>Přikrylová</t>
  </si>
  <si>
    <t>OUC</t>
  </si>
  <si>
    <t>OFI</t>
  </si>
  <si>
    <t>Applová, Šmelková</t>
  </si>
  <si>
    <t xml:space="preserve">Zatloukalová + </t>
  </si>
  <si>
    <t>Procházková - LEK OZPI</t>
  </si>
  <si>
    <t>Přikry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</si>
</sst>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2"/>
      <name val="Times New Roman CE"/>
      <family val="1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6"/>
      <name val="Times New Roman CE"/>
      <family val="1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70C0"/>
      <name val="Arial"/>
      <family val="2"/>
      <charset val="238"/>
    </font>
    <font>
      <i/>
      <sz val="10"/>
      <name val="Arial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9">
    <xf numFmtId="0" fontId="0" fillId="0" borderId="0" xfId="0"/>
    <xf numFmtId="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43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1" applyNumberFormat="1" applyFont="1" applyAlignment="1" applyProtection="1">
      <alignment horizontal="right" vertical="center"/>
      <protection locked="0"/>
    </xf>
    <xf numFmtId="0" fontId="0" fillId="0" borderId="5" xfId="0" applyBorder="1" applyAlignment="1">
      <alignment vertical="center"/>
    </xf>
    <xf numFmtId="11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4" fontId="0" fillId="2" borderId="11" xfId="1" applyNumberFormat="1" applyFont="1" applyFill="1" applyBorder="1" applyAlignment="1" applyProtection="1">
      <alignment horizontal="right" vertical="center"/>
      <protection locked="0"/>
    </xf>
    <xf numFmtId="3" fontId="2" fillId="2" borderId="11" xfId="1" applyNumberFormat="1" applyFont="1" applyFill="1" applyBorder="1" applyAlignment="1" applyProtection="1">
      <alignment horizontal="left" vertical="center"/>
      <protection locked="0"/>
    </xf>
    <xf numFmtId="43" fontId="2" fillId="2" borderId="11" xfId="1" applyFont="1" applyFill="1" applyBorder="1" applyAlignment="1" applyProtection="1">
      <alignment vertical="center" wrapText="1"/>
      <protection locked="0"/>
    </xf>
    <xf numFmtId="11" fontId="6" fillId="0" borderId="0" xfId="1" applyNumberFormat="1" applyFont="1" applyFill="1" applyAlignment="1" applyProtection="1">
      <alignment horizontal="center" vertical="center" wrapText="1"/>
      <protection locked="0"/>
    </xf>
    <xf numFmtId="4" fontId="0" fillId="0" borderId="0" xfId="1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4" fontId="0" fillId="0" borderId="12" xfId="1" applyNumberFormat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 wrapText="1"/>
      <protection locked="0"/>
    </xf>
    <xf numFmtId="10" fontId="5" fillId="0" borderId="0" xfId="0" applyNumberFormat="1" applyFont="1" applyAlignment="1" applyProtection="1">
      <alignment horizontal="left" vertical="center" wrapText="1"/>
      <protection locked="0"/>
    </xf>
    <xf numFmtId="4" fontId="0" fillId="3" borderId="4" xfId="0" applyNumberFormat="1" applyFill="1" applyBorder="1" applyAlignment="1" applyProtection="1">
      <alignment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6" xfId="0" applyNumberFormat="1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1" applyNumberFormat="1" applyFont="1" applyFill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11" fontId="0" fillId="0" borderId="0" xfId="0" applyNumberFormat="1" applyAlignment="1" applyProtection="1">
      <alignment horizontal="center" vertical="center"/>
      <protection locked="0"/>
    </xf>
    <xf numFmtId="11" fontId="0" fillId="0" borderId="7" xfId="0" applyNumberFormat="1" applyBorder="1" applyAlignment="1" applyProtection="1">
      <alignment horizontal="center" vertical="center"/>
      <protection locked="0"/>
    </xf>
    <xf numFmtId="11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0" fillId="2" borderId="0" xfId="1" applyNumberFormat="1" applyFont="1" applyFill="1" applyBorder="1" applyAlignment="1" applyProtection="1">
      <alignment horizontal="right" vertical="center"/>
      <protection locked="0"/>
    </xf>
    <xf numFmtId="3" fontId="2" fillId="2" borderId="0" xfId="1" applyNumberFormat="1" applyFont="1" applyFill="1" applyBorder="1" applyAlignment="1" applyProtection="1">
      <alignment horizontal="left" vertical="center"/>
      <protection locked="0"/>
    </xf>
    <xf numFmtId="43" fontId="2" fillId="2" borderId="0" xfId="1" applyFont="1" applyFill="1" applyBorder="1" applyAlignment="1" applyProtection="1">
      <alignment vertical="center" wrapText="1"/>
      <protection locked="0"/>
    </xf>
    <xf numFmtId="4" fontId="0" fillId="0" borderId="0" xfId="1" applyNumberFormat="1" applyFont="1" applyBorder="1" applyAlignment="1" applyProtection="1">
      <alignment vertical="center"/>
      <protection locked="0"/>
    </xf>
    <xf numFmtId="49" fontId="2" fillId="2" borderId="11" xfId="1" applyNumberFormat="1" applyFont="1" applyFill="1" applyBorder="1" applyAlignment="1" applyProtection="1">
      <alignment vertical="center" wrapText="1"/>
      <protection locked="0"/>
    </xf>
    <xf numFmtId="49" fontId="2" fillId="2" borderId="0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0" fillId="0" borderId="4" xfId="0" applyNumberFormat="1" applyBorder="1" applyAlignment="1" applyProtection="1">
      <alignment vertical="center" wrapText="1"/>
      <protection locked="0"/>
    </xf>
    <xf numFmtId="4" fontId="0" fillId="0" borderId="0" xfId="1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" fontId="0" fillId="2" borderId="11" xfId="1" applyNumberFormat="1" applyFont="1" applyFill="1" applyBorder="1" applyAlignment="1" applyProtection="1">
      <alignment horizontal="center" vertical="center"/>
      <protection locked="0"/>
    </xf>
    <xf numFmtId="4" fontId="0" fillId="0" borderId="0" xfId="1" applyNumberFormat="1" applyFont="1" applyBorder="1" applyAlignment="1" applyProtection="1">
      <alignment horizontal="center" vertical="center"/>
      <protection locked="0"/>
    </xf>
    <xf numFmtId="4" fontId="0" fillId="0" borderId="12" xfId="1" applyNumberFormat="1" applyFont="1" applyBorder="1" applyAlignment="1" applyProtection="1">
      <alignment horizontal="center" vertical="center"/>
      <protection locked="0"/>
    </xf>
    <xf numFmtId="4" fontId="0" fillId="2" borderId="0" xfId="1" applyNumberFormat="1" applyFont="1" applyFill="1" applyBorder="1" applyAlignment="1" applyProtection="1">
      <alignment horizontal="center" vertical="center"/>
      <protection locked="0"/>
    </xf>
    <xf numFmtId="4" fontId="0" fillId="0" borderId="0" xfId="1" applyNumberFormat="1" applyFont="1" applyFill="1" applyBorder="1" applyAlignment="1" applyProtection="1">
      <alignment horizontal="center" vertical="center"/>
      <protection locked="0"/>
    </xf>
    <xf numFmtId="4" fontId="1" fillId="0" borderId="0" xfId="1" applyNumberFormat="1" applyFont="1" applyBorder="1" applyAlignment="1" applyProtection="1">
      <alignment horizontal="center" vertical="center"/>
      <protection locked="0"/>
    </xf>
    <xf numFmtId="14" fontId="0" fillId="4" borderId="0" xfId="0" applyNumberForma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14" fontId="0" fillId="4" borderId="12" xfId="0" applyNumberForma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 applyProtection="1">
      <alignment horizontal="center" vertical="center"/>
      <protection locked="0"/>
    </xf>
    <xf numFmtId="4" fontId="1" fillId="0" borderId="12" xfId="1" applyNumberFormat="1" applyFont="1" applyBorder="1" applyAlignment="1" applyProtection="1">
      <alignment horizontal="center" vertical="center"/>
      <protection locked="0"/>
    </xf>
    <xf numFmtId="49" fontId="0" fillId="4" borderId="0" xfId="1" applyNumberFormat="1" applyFont="1" applyFill="1" applyBorder="1" applyAlignment="1" applyProtection="1">
      <alignment horizontal="center" vertical="center"/>
      <protection locked="0"/>
    </xf>
    <xf numFmtId="14" fontId="0" fillId="4" borderId="0" xfId="1" applyNumberFormat="1" applyFont="1" applyFill="1" applyBorder="1" applyAlignment="1" applyProtection="1">
      <alignment horizontal="center" vertical="center"/>
      <protection locked="0"/>
    </xf>
    <xf numFmtId="49" fontId="0" fillId="4" borderId="12" xfId="1" applyNumberFormat="1" applyFont="1" applyFill="1" applyBorder="1" applyAlignment="1" applyProtection="1">
      <alignment horizontal="center" vertical="center"/>
      <protection locked="0"/>
    </xf>
    <xf numFmtId="14" fontId="0" fillId="4" borderId="12" xfId="1" applyNumberFormat="1" applyFont="1" applyFill="1" applyBorder="1" applyAlignment="1" applyProtection="1">
      <alignment horizontal="center" vertical="center"/>
      <protection locked="0"/>
    </xf>
    <xf numFmtId="4" fontId="1" fillId="0" borderId="0" xfId="1" applyNumberFormat="1" applyFont="1" applyFill="1" applyBorder="1" applyAlignment="1" applyProtection="1">
      <alignment horizontal="center" vertical="center"/>
      <protection locked="0"/>
    </xf>
    <xf numFmtId="4" fontId="1" fillId="0" borderId="12" xfId="1" applyNumberFormat="1" applyFont="1" applyFill="1" applyBorder="1" applyAlignment="1" applyProtection="1">
      <alignment horizontal="center" vertical="center"/>
      <protection locked="0"/>
    </xf>
    <xf numFmtId="4" fontId="0" fillId="5" borderId="0" xfId="1" applyNumberFormat="1" applyFont="1" applyFill="1" applyBorder="1" applyAlignment="1" applyProtection="1">
      <alignment horizontal="center" vertical="center"/>
      <protection locked="0"/>
    </xf>
    <xf numFmtId="4" fontId="0" fillId="5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4" fontId="0" fillId="7" borderId="0" xfId="1" applyNumberFormat="1" applyFont="1" applyFill="1" applyAlignment="1" applyProtection="1">
      <alignment horizontal="center" vertical="center"/>
      <protection locked="0"/>
    </xf>
    <xf numFmtId="4" fontId="12" fillId="0" borderId="0" xfId="1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4" fontId="1" fillId="5" borderId="0" xfId="1" applyNumberFormat="1" applyFont="1" applyFill="1" applyBorder="1" applyAlignment="1" applyProtection="1">
      <alignment horizontal="center" vertical="center"/>
      <protection locked="0"/>
    </xf>
    <xf numFmtId="4" fontId="1" fillId="5" borderId="12" xfId="1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9" fontId="0" fillId="4" borderId="0" xfId="2" applyFont="1" applyFill="1" applyBorder="1" applyAlignment="1" applyProtection="1">
      <alignment horizontal="center" vertical="center"/>
      <protection locked="0"/>
    </xf>
    <xf numFmtId="9" fontId="0" fillId="4" borderId="12" xfId="2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/>
      <protection locked="0"/>
    </xf>
    <xf numFmtId="4" fontId="0" fillId="8" borderId="0" xfId="1" applyNumberFormat="1" applyFont="1" applyFill="1" applyBorder="1" applyAlignment="1" applyProtection="1">
      <alignment horizontal="center" vertical="center"/>
      <protection locked="0"/>
    </xf>
    <xf numFmtId="4" fontId="1" fillId="8" borderId="0" xfId="1" applyNumberFormat="1" applyFont="1" applyFill="1" applyBorder="1" applyAlignment="1" applyProtection="1">
      <alignment horizontal="center" vertical="center"/>
      <protection locked="0"/>
    </xf>
    <xf numFmtId="4" fontId="0" fillId="8" borderId="12" xfId="1" applyNumberFormat="1" applyFont="1" applyFill="1" applyBorder="1" applyAlignment="1" applyProtection="1">
      <alignment horizontal="center" vertical="center"/>
      <protection locked="0"/>
    </xf>
    <xf numFmtId="4" fontId="1" fillId="8" borderId="12" xfId="1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4" fontId="5" fillId="0" borderId="12" xfId="1" applyNumberFormat="1" applyFont="1" applyBorder="1" applyAlignment="1" applyProtection="1">
      <alignment vertical="center"/>
      <protection locked="0"/>
    </xf>
    <xf numFmtId="4" fontId="5" fillId="0" borderId="0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" fontId="5" fillId="0" borderId="13" xfId="0" applyNumberFormat="1" applyFont="1" applyBorder="1" applyAlignment="1" applyProtection="1">
      <alignment horizontal="right" vertical="center" wrapText="1"/>
      <protection locked="0"/>
    </xf>
    <xf numFmtId="4" fontId="5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4" fontId="5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4" fontId="0" fillId="3" borderId="4" xfId="1" applyNumberFormat="1" applyFont="1" applyFill="1" applyBorder="1" applyAlignment="1" applyProtection="1">
      <alignment horizontal="center" vertical="center"/>
      <protection locked="0"/>
    </xf>
    <xf numFmtId="4" fontId="5" fillId="0" borderId="17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20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2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2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23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85E7-133B-40A9-B392-9F6C8D4CB338}">
  <dimension ref="A1:K25"/>
  <sheetViews>
    <sheetView zoomScaleNormal="100" zoomScalePageLayoutView="75" workbookViewId="0">
      <pane ySplit="5" topLeftCell="A6" activePane="bottomLeft" state="frozen"/>
      <selection activeCell="I3" sqref="I3"/>
      <selection pane="bottomLeft" activeCell="I3" sqref="I3"/>
    </sheetView>
  </sheetViews>
  <sheetFormatPr defaultColWidth="9.28515625" defaultRowHeight="12.75" x14ac:dyDescent="0.2"/>
  <cols>
    <col min="1" max="1" width="10.5703125" style="4" customWidth="1"/>
    <col min="2" max="2" width="10.5703125" style="6" customWidth="1"/>
    <col min="3" max="4" width="15.5703125" style="17" customWidth="1"/>
    <col min="5" max="5" width="39.7109375" style="18" customWidth="1"/>
    <col min="6" max="7" width="15.7109375" style="33" customWidth="1"/>
    <col min="8" max="9" width="15.7109375" style="35" customWidth="1"/>
    <col min="10" max="10" width="15.7109375" style="42" customWidth="1"/>
    <col min="11" max="16384" width="9.28515625" style="6"/>
  </cols>
  <sheetData>
    <row r="1" spans="1:11" ht="21" customHeight="1" x14ac:dyDescent="0.2">
      <c r="A1" s="108" t="e">
        <f>#REF!</f>
        <v>#REF!</v>
      </c>
      <c r="B1" s="108"/>
      <c r="C1" s="108"/>
      <c r="D1" s="108"/>
      <c r="E1" s="108"/>
      <c r="F1" s="25"/>
      <c r="G1" s="25"/>
      <c r="H1" s="34"/>
      <c r="K1" s="5"/>
    </row>
    <row r="2" spans="1:11" ht="18.75" customHeight="1" thickBot="1" x14ac:dyDescent="0.25">
      <c r="A2" s="7" t="s">
        <v>10</v>
      </c>
      <c r="B2" s="109" t="e">
        <f>#REF!</f>
        <v>#REF!</v>
      </c>
      <c r="C2" s="109"/>
      <c r="D2" s="8" t="s">
        <v>1</v>
      </c>
      <c r="E2" s="23" t="e">
        <f>G5/F5</f>
        <v>#DIV/0!</v>
      </c>
      <c r="F2" s="26"/>
      <c r="G2" s="26"/>
      <c r="H2" s="36"/>
      <c r="K2" s="5"/>
    </row>
    <row r="3" spans="1:11" ht="14.25" thickTop="1" thickBot="1" x14ac:dyDescent="0.25">
      <c r="C3" s="8" t="s">
        <v>2</v>
      </c>
      <c r="D3" s="24" t="s">
        <v>0</v>
      </c>
      <c r="E3" s="9"/>
      <c r="F3" s="110" t="s">
        <v>16</v>
      </c>
      <c r="G3" s="111"/>
      <c r="H3" s="112"/>
      <c r="I3" s="37">
        <f>COUNT(I7:I1978)</f>
        <v>0</v>
      </c>
      <c r="J3" s="43"/>
      <c r="K3" s="5"/>
    </row>
    <row r="4" spans="1:11" s="3" customFormat="1" ht="36.75" customHeight="1" thickTop="1" thickBot="1" x14ac:dyDescent="0.25">
      <c r="A4" s="113" t="s">
        <v>9</v>
      </c>
      <c r="B4" s="115" t="s">
        <v>17</v>
      </c>
      <c r="C4" s="117" t="s">
        <v>6</v>
      </c>
      <c r="D4" s="117" t="s">
        <v>7</v>
      </c>
      <c r="E4" s="119" t="s">
        <v>8</v>
      </c>
      <c r="F4" s="27" t="s">
        <v>12</v>
      </c>
      <c r="G4" s="28" t="s">
        <v>11</v>
      </c>
      <c r="H4" s="38" t="s">
        <v>13</v>
      </c>
      <c r="I4" s="1" t="s">
        <v>14</v>
      </c>
      <c r="J4" s="44" t="s">
        <v>15</v>
      </c>
      <c r="K4" s="2"/>
    </row>
    <row r="5" spans="1:11" ht="18" customHeight="1" thickTop="1" thickBot="1" x14ac:dyDescent="0.25">
      <c r="A5" s="114"/>
      <c r="B5" s="116"/>
      <c r="C5" s="118"/>
      <c r="D5" s="116"/>
      <c r="E5" s="120"/>
      <c r="F5" s="29">
        <f>SUM(F6:F1978)</f>
        <v>0</v>
      </c>
      <c r="G5" s="30">
        <f>SUM(G6:G1978)</f>
        <v>0</v>
      </c>
      <c r="H5" s="39">
        <f>SUM(H6:H1978)</f>
        <v>0</v>
      </c>
      <c r="I5" s="39">
        <f>SUM(I6:I1978)</f>
        <v>0</v>
      </c>
      <c r="J5" s="10">
        <f>SUM(J6:J1978)</f>
        <v>0</v>
      </c>
      <c r="K5" s="5"/>
    </row>
    <row r="6" spans="1:11" ht="18" customHeight="1" thickTop="1" x14ac:dyDescent="0.2">
      <c r="A6" s="11" t="s">
        <v>4</v>
      </c>
      <c r="B6" s="12"/>
      <c r="C6" s="13" t="s">
        <v>3</v>
      </c>
      <c r="D6" s="14"/>
      <c r="E6" s="15"/>
      <c r="F6" s="31" t="str">
        <f>IF(AND(A6="celkem ks:",B6&gt;0,C6="vzorek ks:"),B6,"")</f>
        <v/>
      </c>
      <c r="G6" s="31" t="str">
        <f>IF(AND(A6="celkem ks:",B6&gt;0,C6="vzorek ks:",D6&gt;0),D6,"")</f>
        <v/>
      </c>
      <c r="H6" s="40" t="str">
        <f>IF(OR(C6="",C6&lt;=0,A6="Suma:",A6="celkem ks:"),"",C6)</f>
        <v/>
      </c>
      <c r="I6" s="40" t="str">
        <f>IF(OR(D6="",D6&lt;=0,A6="Suma:",A6="celkem ks:"),"",D6)</f>
        <v/>
      </c>
      <c r="J6" s="16" t="str">
        <f>IF(OR(D6="",D6&lt;=0,A6="Suma:",A6="celkem ks:"),"",D6*D6)</f>
        <v/>
      </c>
      <c r="K6" s="5"/>
    </row>
    <row r="7" spans="1:11" x14ac:dyDescent="0.2">
      <c r="C7" s="50"/>
      <c r="D7" s="50"/>
      <c r="F7" s="32" t="str">
        <f t="shared" ref="F7:F25" si="0">IF(AND(A7="celkem ks:",B7&gt;0,C7="vzorek ks:"),B7,"")</f>
        <v/>
      </c>
      <c r="G7" s="32" t="str">
        <f t="shared" ref="G7:G25" si="1">IF(AND(A7="celkem ks:",B7&gt;0,C7="vzorek ks:",D7&gt;0),D7,"")</f>
        <v/>
      </c>
      <c r="H7" s="41" t="str">
        <f t="shared" ref="H7:H25" si="2">IF(OR(C7="",C7&lt;=0,A7="Suma:",A7="celkem ks:"),"",C7)</f>
        <v/>
      </c>
      <c r="I7" s="35" t="str">
        <f t="shared" ref="I7:I25" si="3">IF(OR(D7="",D7&lt;=0,A7="Suma:",A7="celkem ks:"),"",D7)</f>
        <v/>
      </c>
      <c r="J7" s="42" t="str">
        <f t="shared" ref="J7:J25" si="4">IF(OR(D7="",D7&lt;=0,A7="Suma:",A7="celkem ks:"),"",D7*D7)</f>
        <v/>
      </c>
    </row>
    <row r="8" spans="1:11" x14ac:dyDescent="0.2">
      <c r="C8" s="50"/>
      <c r="D8" s="50"/>
      <c r="F8" s="32" t="str">
        <f t="shared" si="0"/>
        <v/>
      </c>
      <c r="G8" s="32" t="str">
        <f t="shared" si="1"/>
        <v/>
      </c>
      <c r="H8" s="41" t="str">
        <f t="shared" si="2"/>
        <v/>
      </c>
      <c r="I8" s="35" t="str">
        <f t="shared" si="3"/>
        <v/>
      </c>
      <c r="J8" s="42" t="str">
        <f t="shared" si="4"/>
        <v/>
      </c>
    </row>
    <row r="9" spans="1:11" x14ac:dyDescent="0.2">
      <c r="C9" s="50"/>
      <c r="D9" s="50"/>
      <c r="F9" s="32" t="str">
        <f t="shared" si="0"/>
        <v/>
      </c>
      <c r="G9" s="32" t="str">
        <f t="shared" si="1"/>
        <v/>
      </c>
      <c r="H9" s="41" t="str">
        <f t="shared" si="2"/>
        <v/>
      </c>
      <c r="I9" s="35" t="str">
        <f t="shared" si="3"/>
        <v/>
      </c>
      <c r="J9" s="42" t="str">
        <f t="shared" si="4"/>
        <v/>
      </c>
    </row>
    <row r="10" spans="1:11" x14ac:dyDescent="0.2">
      <c r="C10" s="50"/>
      <c r="D10" s="50"/>
      <c r="F10" s="32" t="str">
        <f t="shared" si="0"/>
        <v/>
      </c>
      <c r="G10" s="32" t="str">
        <f t="shared" si="1"/>
        <v/>
      </c>
      <c r="H10" s="41" t="str">
        <f t="shared" si="2"/>
        <v/>
      </c>
      <c r="I10" s="35" t="str">
        <f t="shared" si="3"/>
        <v/>
      </c>
      <c r="J10" s="42" t="str">
        <f t="shared" si="4"/>
        <v/>
      </c>
    </row>
    <row r="11" spans="1:11" x14ac:dyDescent="0.2">
      <c r="C11" s="50"/>
      <c r="D11" s="50"/>
      <c r="F11" s="32" t="str">
        <f t="shared" si="0"/>
        <v/>
      </c>
      <c r="G11" s="32" t="str">
        <f t="shared" si="1"/>
        <v/>
      </c>
      <c r="H11" s="41" t="str">
        <f t="shared" si="2"/>
        <v/>
      </c>
      <c r="I11" s="35" t="str">
        <f t="shared" si="3"/>
        <v/>
      </c>
      <c r="J11" s="42" t="str">
        <f t="shared" si="4"/>
        <v/>
      </c>
    </row>
    <row r="12" spans="1:11" x14ac:dyDescent="0.2">
      <c r="C12" s="50"/>
      <c r="D12" s="50"/>
      <c r="F12" s="32" t="str">
        <f t="shared" si="0"/>
        <v/>
      </c>
      <c r="G12" s="32" t="str">
        <f t="shared" si="1"/>
        <v/>
      </c>
      <c r="H12" s="41" t="str">
        <f t="shared" si="2"/>
        <v/>
      </c>
      <c r="I12" s="35" t="str">
        <f t="shared" si="3"/>
        <v/>
      </c>
      <c r="J12" s="42" t="str">
        <f t="shared" si="4"/>
        <v/>
      </c>
    </row>
    <row r="13" spans="1:11" x14ac:dyDescent="0.2">
      <c r="A13" s="19"/>
      <c r="B13" s="20"/>
      <c r="C13" s="21"/>
      <c r="D13" s="21"/>
      <c r="E13" s="22"/>
      <c r="F13" s="32" t="str">
        <f t="shared" si="0"/>
        <v/>
      </c>
      <c r="G13" s="32" t="str">
        <f t="shared" si="1"/>
        <v/>
      </c>
      <c r="H13" s="41" t="str">
        <f t="shared" si="2"/>
        <v/>
      </c>
      <c r="I13" s="35" t="str">
        <f t="shared" si="3"/>
        <v/>
      </c>
      <c r="J13" s="42" t="str">
        <f t="shared" si="4"/>
        <v/>
      </c>
    </row>
    <row r="14" spans="1:11" x14ac:dyDescent="0.2">
      <c r="A14" s="4" t="s">
        <v>5</v>
      </c>
      <c r="C14" s="17">
        <f>SUM(C7:C13)</f>
        <v>0</v>
      </c>
      <c r="D14" s="17">
        <f>SUM(D7:D13)</f>
        <v>0</v>
      </c>
      <c r="F14" s="33" t="str">
        <f t="shared" si="0"/>
        <v/>
      </c>
      <c r="G14" s="33" t="str">
        <f t="shared" si="1"/>
        <v/>
      </c>
      <c r="H14" s="35" t="str">
        <f t="shared" si="2"/>
        <v/>
      </c>
      <c r="I14" s="35" t="str">
        <f t="shared" si="3"/>
        <v/>
      </c>
      <c r="J14" s="42" t="str">
        <f t="shared" si="4"/>
        <v/>
      </c>
    </row>
    <row r="15" spans="1:11" x14ac:dyDescent="0.2">
      <c r="F15" s="33" t="str">
        <f t="shared" si="0"/>
        <v/>
      </c>
      <c r="G15" s="33" t="str">
        <f t="shared" si="1"/>
        <v/>
      </c>
      <c r="H15" s="35" t="str">
        <f t="shared" si="2"/>
        <v/>
      </c>
      <c r="I15" s="35" t="str">
        <f t="shared" si="3"/>
        <v/>
      </c>
      <c r="J15" s="42" t="str">
        <f t="shared" si="4"/>
        <v/>
      </c>
    </row>
    <row r="16" spans="1:11" ht="18" customHeight="1" x14ac:dyDescent="0.2">
      <c r="A16" s="45" t="s">
        <v>4</v>
      </c>
      <c r="B16" s="46"/>
      <c r="C16" s="47" t="s">
        <v>3</v>
      </c>
      <c r="D16" s="48"/>
      <c r="E16" s="49"/>
      <c r="F16" s="31" t="str">
        <f t="shared" si="0"/>
        <v/>
      </c>
      <c r="G16" s="31" t="str">
        <f t="shared" si="1"/>
        <v/>
      </c>
      <c r="H16" s="40" t="str">
        <f t="shared" si="2"/>
        <v/>
      </c>
      <c r="I16" s="40" t="str">
        <f t="shared" si="3"/>
        <v/>
      </c>
      <c r="J16" s="16" t="str">
        <f t="shared" si="4"/>
        <v/>
      </c>
      <c r="K16" s="5"/>
    </row>
    <row r="17" spans="1:10" x14ac:dyDescent="0.2">
      <c r="C17" s="50"/>
      <c r="D17" s="50"/>
      <c r="F17" s="32" t="str">
        <f t="shared" si="0"/>
        <v/>
      </c>
      <c r="G17" s="32" t="str">
        <f t="shared" si="1"/>
        <v/>
      </c>
      <c r="H17" s="41" t="str">
        <f t="shared" si="2"/>
        <v/>
      </c>
      <c r="I17" s="35" t="str">
        <f t="shared" si="3"/>
        <v/>
      </c>
      <c r="J17" s="42" t="str">
        <f t="shared" si="4"/>
        <v/>
      </c>
    </row>
    <row r="18" spans="1:10" x14ac:dyDescent="0.2">
      <c r="C18" s="50"/>
      <c r="D18" s="50"/>
      <c r="F18" s="32" t="str">
        <f t="shared" si="0"/>
        <v/>
      </c>
      <c r="G18" s="32" t="str">
        <f t="shared" si="1"/>
        <v/>
      </c>
      <c r="H18" s="41" t="str">
        <f t="shared" si="2"/>
        <v/>
      </c>
      <c r="I18" s="35" t="str">
        <f t="shared" si="3"/>
        <v/>
      </c>
      <c r="J18" s="42" t="str">
        <f t="shared" si="4"/>
        <v/>
      </c>
    </row>
    <row r="19" spans="1:10" x14ac:dyDescent="0.2">
      <c r="C19" s="50"/>
      <c r="D19" s="50"/>
      <c r="F19" s="32" t="str">
        <f t="shared" si="0"/>
        <v/>
      </c>
      <c r="G19" s="32" t="str">
        <f t="shared" si="1"/>
        <v/>
      </c>
      <c r="H19" s="41" t="str">
        <f t="shared" si="2"/>
        <v/>
      </c>
      <c r="I19" s="35" t="str">
        <f t="shared" si="3"/>
        <v/>
      </c>
      <c r="J19" s="42" t="str">
        <f t="shared" si="4"/>
        <v/>
      </c>
    </row>
    <row r="20" spans="1:10" x14ac:dyDescent="0.2">
      <c r="C20" s="50"/>
      <c r="D20" s="50"/>
      <c r="F20" s="32" t="str">
        <f t="shared" si="0"/>
        <v/>
      </c>
      <c r="G20" s="32" t="str">
        <f t="shared" si="1"/>
        <v/>
      </c>
      <c r="H20" s="41" t="str">
        <f t="shared" si="2"/>
        <v/>
      </c>
      <c r="I20" s="35" t="str">
        <f t="shared" si="3"/>
        <v/>
      </c>
      <c r="J20" s="42" t="str">
        <f t="shared" si="4"/>
        <v/>
      </c>
    </row>
    <row r="21" spans="1:10" x14ac:dyDescent="0.2">
      <c r="C21" s="50"/>
      <c r="D21" s="50"/>
      <c r="F21" s="32" t="str">
        <f t="shared" si="0"/>
        <v/>
      </c>
      <c r="G21" s="32" t="str">
        <f t="shared" si="1"/>
        <v/>
      </c>
      <c r="H21" s="41" t="str">
        <f t="shared" si="2"/>
        <v/>
      </c>
      <c r="I21" s="35" t="str">
        <f t="shared" si="3"/>
        <v/>
      </c>
      <c r="J21" s="42" t="str">
        <f t="shared" si="4"/>
        <v/>
      </c>
    </row>
    <row r="22" spans="1:10" x14ac:dyDescent="0.2">
      <c r="C22" s="50"/>
      <c r="D22" s="50"/>
      <c r="F22" s="32" t="str">
        <f t="shared" si="0"/>
        <v/>
      </c>
      <c r="G22" s="32" t="str">
        <f t="shared" si="1"/>
        <v/>
      </c>
      <c r="H22" s="41" t="str">
        <f t="shared" si="2"/>
        <v/>
      </c>
      <c r="I22" s="35" t="str">
        <f t="shared" si="3"/>
        <v/>
      </c>
      <c r="J22" s="42" t="str">
        <f t="shared" si="4"/>
        <v/>
      </c>
    </row>
    <row r="23" spans="1:10" x14ac:dyDescent="0.2">
      <c r="A23" s="19"/>
      <c r="B23" s="20"/>
      <c r="C23" s="21"/>
      <c r="D23" s="21"/>
      <c r="E23" s="22"/>
      <c r="F23" s="32" t="str">
        <f t="shared" si="0"/>
        <v/>
      </c>
      <c r="G23" s="32" t="str">
        <f t="shared" si="1"/>
        <v/>
      </c>
      <c r="H23" s="41" t="str">
        <f t="shared" si="2"/>
        <v/>
      </c>
      <c r="I23" s="35" t="str">
        <f t="shared" si="3"/>
        <v/>
      </c>
      <c r="J23" s="42" t="str">
        <f t="shared" si="4"/>
        <v/>
      </c>
    </row>
    <row r="24" spans="1:10" x14ac:dyDescent="0.2">
      <c r="A24" s="4" t="s">
        <v>5</v>
      </c>
      <c r="C24" s="17">
        <f>SUM(C17:C23)</f>
        <v>0</v>
      </c>
      <c r="D24" s="17">
        <f>SUM(D17:D23)</f>
        <v>0</v>
      </c>
      <c r="F24" s="33" t="str">
        <f t="shared" si="0"/>
        <v/>
      </c>
      <c r="G24" s="33" t="str">
        <f t="shared" si="1"/>
        <v/>
      </c>
      <c r="H24" s="35" t="str">
        <f t="shared" si="2"/>
        <v/>
      </c>
      <c r="I24" s="35" t="str">
        <f t="shared" si="3"/>
        <v/>
      </c>
      <c r="J24" s="42" t="str">
        <f t="shared" si="4"/>
        <v/>
      </c>
    </row>
    <row r="25" spans="1:10" x14ac:dyDescent="0.2">
      <c r="F25" s="33" t="str">
        <f t="shared" si="0"/>
        <v/>
      </c>
      <c r="G25" s="33" t="str">
        <f t="shared" si="1"/>
        <v/>
      </c>
      <c r="H25" s="35" t="str">
        <f t="shared" si="2"/>
        <v/>
      </c>
      <c r="I25" s="35" t="str">
        <f t="shared" si="3"/>
        <v/>
      </c>
      <c r="J25" s="42" t="str">
        <f t="shared" si="4"/>
        <v/>
      </c>
    </row>
  </sheetData>
  <sheetProtection formatColumns="0" formatRows="0" insertColumns="0" insertRows="0" deleteColumns="0" deleteRows="0"/>
  <mergeCells count="8">
    <mergeCell ref="A1:E1"/>
    <mergeCell ref="B2:C2"/>
    <mergeCell ref="F3:H3"/>
    <mergeCell ref="A4:A5"/>
    <mergeCell ref="B4:B5"/>
    <mergeCell ref="C4:C5"/>
    <mergeCell ref="D4:D5"/>
    <mergeCell ref="E4:E5"/>
  </mergeCells>
  <pageMargins left="0.59055118110236227" right="0.19685039370078741" top="0.39370078740157483" bottom="0.39370078740157483" header="0.51181102362204722" footer="0.19685039370078741"/>
  <pageSetup paperSize="9" scale="70" orientation="landscape" r:id="rId1"/>
  <headerFooter alignWithMargins="0">
    <oddHeader>&amp;RPOK</oddHeader>
    <oddFooter>&amp;C&amp;P&amp;R© FIZA, a.s., 2020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F1A5E-8FFB-4937-A090-D5D13376AABE}">
  <dimension ref="A1:K24"/>
  <sheetViews>
    <sheetView zoomScaleNormal="100" zoomScalePageLayoutView="75" workbookViewId="0">
      <pane ySplit="5" topLeftCell="A6" activePane="bottomLeft" state="frozen"/>
      <selection activeCell="I3" sqref="I3"/>
      <selection pane="bottomLeft" activeCell="I3" sqref="I3"/>
    </sheetView>
  </sheetViews>
  <sheetFormatPr defaultColWidth="9.28515625" defaultRowHeight="12.75" x14ac:dyDescent="0.2"/>
  <cols>
    <col min="1" max="1" width="10.5703125" style="4" customWidth="1"/>
    <col min="2" max="2" width="10.5703125" style="6" customWidth="1"/>
    <col min="3" max="4" width="15.5703125" style="17" customWidth="1"/>
    <col min="5" max="5" width="39.7109375" style="18" customWidth="1"/>
    <col min="6" max="7" width="15.7109375" style="33" customWidth="1"/>
    <col min="8" max="9" width="15.7109375" style="35" customWidth="1"/>
    <col min="10" max="10" width="15.7109375" style="42" customWidth="1"/>
    <col min="11" max="16384" width="9.28515625" style="6"/>
  </cols>
  <sheetData>
    <row r="1" spans="1:11" ht="21" customHeight="1" x14ac:dyDescent="0.2">
      <c r="A1" s="108" t="e">
        <f>#REF!</f>
        <v>#REF!</v>
      </c>
      <c r="B1" s="108"/>
      <c r="C1" s="108"/>
      <c r="D1" s="108"/>
      <c r="E1" s="108"/>
      <c r="F1" s="25"/>
      <c r="G1" s="25"/>
      <c r="H1" s="34"/>
      <c r="K1" s="5"/>
    </row>
    <row r="2" spans="1:11" ht="18.75" customHeight="1" thickBot="1" x14ac:dyDescent="0.25">
      <c r="A2" s="7" t="s">
        <v>10</v>
      </c>
      <c r="B2" s="109" t="e">
        <f>#REF!</f>
        <v>#REF!</v>
      </c>
      <c r="C2" s="109"/>
      <c r="D2" s="8" t="s">
        <v>1</v>
      </c>
      <c r="E2" s="23" t="e">
        <f>G5/F5</f>
        <v>#DIV/0!</v>
      </c>
      <c r="F2" s="26"/>
      <c r="G2" s="26"/>
      <c r="H2" s="36"/>
      <c r="K2" s="5"/>
    </row>
    <row r="3" spans="1:11" ht="14.25" thickTop="1" thickBot="1" x14ac:dyDescent="0.25">
      <c r="C3" s="8" t="s">
        <v>2</v>
      </c>
      <c r="D3" s="24" t="s">
        <v>0</v>
      </c>
      <c r="E3" s="9"/>
      <c r="F3" s="110" t="s">
        <v>16</v>
      </c>
      <c r="G3" s="111"/>
      <c r="H3" s="112"/>
      <c r="I3" s="37">
        <f>COUNT(I7:I1977)</f>
        <v>0</v>
      </c>
      <c r="J3" s="43"/>
      <c r="K3" s="5"/>
    </row>
    <row r="4" spans="1:11" s="3" customFormat="1" ht="36.75" customHeight="1" thickTop="1" thickBot="1" x14ac:dyDescent="0.25">
      <c r="A4" s="113" t="s">
        <v>9</v>
      </c>
      <c r="B4" s="115" t="s">
        <v>17</v>
      </c>
      <c r="C4" s="117" t="s">
        <v>6</v>
      </c>
      <c r="D4" s="117" t="s">
        <v>7</v>
      </c>
      <c r="E4" s="119" t="s">
        <v>8</v>
      </c>
      <c r="F4" s="27" t="s">
        <v>12</v>
      </c>
      <c r="G4" s="28" t="s">
        <v>11</v>
      </c>
      <c r="H4" s="38" t="s">
        <v>13</v>
      </c>
      <c r="I4" s="1" t="s">
        <v>14</v>
      </c>
      <c r="J4" s="44" t="s">
        <v>15</v>
      </c>
      <c r="K4" s="2"/>
    </row>
    <row r="5" spans="1:11" ht="18" customHeight="1" thickTop="1" thickBot="1" x14ac:dyDescent="0.25">
      <c r="A5" s="114"/>
      <c r="B5" s="116"/>
      <c r="C5" s="118"/>
      <c r="D5" s="116"/>
      <c r="E5" s="120"/>
      <c r="F5" s="29">
        <f>SUM(F6:F1977)</f>
        <v>0</v>
      </c>
      <c r="G5" s="30">
        <f>SUM(G6:G1977)</f>
        <v>0</v>
      </c>
      <c r="H5" s="39">
        <f>SUM(H6:H1977)</f>
        <v>0</v>
      </c>
      <c r="I5" s="39">
        <f>SUM(I6:I1977)</f>
        <v>0</v>
      </c>
      <c r="J5" s="10">
        <f>SUM(J6:J1977)</f>
        <v>0</v>
      </c>
      <c r="K5" s="5"/>
    </row>
    <row r="6" spans="1:11" ht="18" customHeight="1" thickTop="1" x14ac:dyDescent="0.2">
      <c r="A6" s="11" t="s">
        <v>4</v>
      </c>
      <c r="B6" s="12"/>
      <c r="C6" s="13" t="s">
        <v>3</v>
      </c>
      <c r="D6" s="14"/>
      <c r="E6" s="15"/>
      <c r="F6" s="31" t="str">
        <f>IF(AND(A6="celkem ks:",B6&gt;0,C6="vzorek ks:"),B6,"")</f>
        <v/>
      </c>
      <c r="G6" s="31" t="str">
        <f>IF(AND(A6="celkem ks:",B6&gt;0,C6="vzorek ks:",D6&gt;0),D6,"")</f>
        <v/>
      </c>
      <c r="H6" s="40" t="str">
        <f>IF(OR(C6="",C6&lt;=0,A6="Suma:",A6="celkem ks:"),"",C6)</f>
        <v/>
      </c>
      <c r="I6" s="40" t="str">
        <f>IF(OR(D6="",D6&lt;=0,A6="Suma:",A6="celkem ks:"),"",D6)</f>
        <v/>
      </c>
      <c r="J6" s="16" t="str">
        <f>IF(OR(D6="",D6&lt;=0,A6="Suma:",A6="celkem ks:"),"",D6*D6)</f>
        <v/>
      </c>
      <c r="K6" s="5"/>
    </row>
    <row r="7" spans="1:11" x14ac:dyDescent="0.2">
      <c r="C7" s="50"/>
      <c r="D7" s="50"/>
      <c r="F7" s="32" t="str">
        <f t="shared" ref="F7:F24" si="0">IF(AND(A7="celkem ks:",B7&gt;0,C7="vzorek ks:"),B7,"")</f>
        <v/>
      </c>
      <c r="G7" s="32" t="str">
        <f t="shared" ref="G7:G24" si="1">IF(AND(A7="celkem ks:",B7&gt;0,C7="vzorek ks:",D7&gt;0),D7,"")</f>
        <v/>
      </c>
      <c r="H7" s="41" t="str">
        <f t="shared" ref="H7:H24" si="2">IF(OR(C7="",C7&lt;=0,A7="Suma:",A7="celkem ks:"),"",C7)</f>
        <v/>
      </c>
      <c r="I7" s="35" t="str">
        <f t="shared" ref="I7:I24" si="3">IF(OR(D7="",D7&lt;=0,A7="Suma:",A7="celkem ks:"),"",D7)</f>
        <v/>
      </c>
      <c r="J7" s="42" t="str">
        <f t="shared" ref="J7:J24" si="4">IF(OR(D7="",D7&lt;=0,A7="Suma:",A7="celkem ks:"),"",D7*D7)</f>
        <v/>
      </c>
    </row>
    <row r="8" spans="1:11" x14ac:dyDescent="0.2">
      <c r="C8" s="50"/>
      <c r="D8" s="50"/>
      <c r="F8" s="32" t="str">
        <f t="shared" si="0"/>
        <v/>
      </c>
      <c r="G8" s="32" t="str">
        <f t="shared" si="1"/>
        <v/>
      </c>
      <c r="H8" s="41" t="str">
        <f t="shared" si="2"/>
        <v/>
      </c>
      <c r="I8" s="35" t="str">
        <f t="shared" si="3"/>
        <v/>
      </c>
      <c r="J8" s="42" t="str">
        <f t="shared" si="4"/>
        <v/>
      </c>
    </row>
    <row r="9" spans="1:11" x14ac:dyDescent="0.2">
      <c r="C9" s="50"/>
      <c r="D9" s="50"/>
      <c r="F9" s="32" t="str">
        <f t="shared" si="0"/>
        <v/>
      </c>
      <c r="G9" s="32" t="str">
        <f t="shared" si="1"/>
        <v/>
      </c>
      <c r="H9" s="41" t="str">
        <f t="shared" si="2"/>
        <v/>
      </c>
      <c r="I9" s="35" t="str">
        <f t="shared" si="3"/>
        <v/>
      </c>
      <c r="J9" s="42" t="str">
        <f t="shared" si="4"/>
        <v/>
      </c>
    </row>
    <row r="10" spans="1:11" x14ac:dyDescent="0.2">
      <c r="C10" s="50"/>
      <c r="D10" s="50"/>
      <c r="F10" s="32" t="str">
        <f t="shared" si="0"/>
        <v/>
      </c>
      <c r="G10" s="32" t="str">
        <f t="shared" si="1"/>
        <v/>
      </c>
      <c r="H10" s="41" t="str">
        <f t="shared" si="2"/>
        <v/>
      </c>
      <c r="I10" s="35" t="str">
        <f t="shared" si="3"/>
        <v/>
      </c>
      <c r="J10" s="42" t="str">
        <f t="shared" si="4"/>
        <v/>
      </c>
    </row>
    <row r="11" spans="1:11" x14ac:dyDescent="0.2">
      <c r="C11" s="50"/>
      <c r="D11" s="50"/>
      <c r="F11" s="32" t="str">
        <f t="shared" si="0"/>
        <v/>
      </c>
      <c r="G11" s="32" t="str">
        <f t="shared" si="1"/>
        <v/>
      </c>
      <c r="H11" s="41" t="str">
        <f t="shared" si="2"/>
        <v/>
      </c>
      <c r="I11" s="35" t="str">
        <f t="shared" si="3"/>
        <v/>
      </c>
      <c r="J11" s="42" t="str">
        <f t="shared" si="4"/>
        <v/>
      </c>
    </row>
    <row r="12" spans="1:11" x14ac:dyDescent="0.2">
      <c r="A12" s="19"/>
      <c r="B12" s="20"/>
      <c r="C12" s="21"/>
      <c r="D12" s="21"/>
      <c r="E12" s="22"/>
      <c r="F12" s="32" t="str">
        <f t="shared" si="0"/>
        <v/>
      </c>
      <c r="G12" s="32" t="str">
        <f t="shared" si="1"/>
        <v/>
      </c>
      <c r="H12" s="41" t="str">
        <f t="shared" si="2"/>
        <v/>
      </c>
      <c r="I12" s="35" t="str">
        <f t="shared" si="3"/>
        <v/>
      </c>
      <c r="J12" s="42" t="str">
        <f t="shared" si="4"/>
        <v/>
      </c>
    </row>
    <row r="13" spans="1:11" x14ac:dyDescent="0.2">
      <c r="A13" s="4" t="s">
        <v>5</v>
      </c>
      <c r="C13" s="17">
        <f>SUM(C7:C12)</f>
        <v>0</v>
      </c>
      <c r="D13" s="17">
        <f>SUM(D7:D12)</f>
        <v>0</v>
      </c>
      <c r="F13" s="33" t="str">
        <f t="shared" si="0"/>
        <v/>
      </c>
      <c r="G13" s="33" t="str">
        <f t="shared" si="1"/>
        <v/>
      </c>
      <c r="H13" s="35" t="str">
        <f t="shared" si="2"/>
        <v/>
      </c>
      <c r="I13" s="35" t="str">
        <f t="shared" si="3"/>
        <v/>
      </c>
      <c r="J13" s="42" t="str">
        <f t="shared" si="4"/>
        <v/>
      </c>
    </row>
    <row r="14" spans="1:11" x14ac:dyDescent="0.2">
      <c r="F14" s="33" t="str">
        <f t="shared" si="0"/>
        <v/>
      </c>
      <c r="G14" s="33" t="str">
        <f t="shared" si="1"/>
        <v/>
      </c>
      <c r="H14" s="35" t="str">
        <f t="shared" si="2"/>
        <v/>
      </c>
      <c r="I14" s="35" t="str">
        <f t="shared" si="3"/>
        <v/>
      </c>
      <c r="J14" s="42" t="str">
        <f t="shared" si="4"/>
        <v/>
      </c>
    </row>
    <row r="15" spans="1:11" ht="18" customHeight="1" x14ac:dyDescent="0.2">
      <c r="A15" s="45" t="s">
        <v>4</v>
      </c>
      <c r="B15" s="46"/>
      <c r="C15" s="47" t="s">
        <v>3</v>
      </c>
      <c r="D15" s="48"/>
      <c r="E15" s="49"/>
      <c r="F15" s="31" t="str">
        <f t="shared" si="0"/>
        <v/>
      </c>
      <c r="G15" s="31" t="str">
        <f t="shared" si="1"/>
        <v/>
      </c>
      <c r="H15" s="40" t="str">
        <f t="shared" si="2"/>
        <v/>
      </c>
      <c r="I15" s="40" t="str">
        <f t="shared" si="3"/>
        <v/>
      </c>
      <c r="J15" s="16" t="str">
        <f t="shared" si="4"/>
        <v/>
      </c>
      <c r="K15" s="5"/>
    </row>
    <row r="16" spans="1:11" x14ac:dyDescent="0.2">
      <c r="C16" s="50"/>
      <c r="D16" s="50"/>
      <c r="F16" s="32" t="str">
        <f t="shared" si="0"/>
        <v/>
      </c>
      <c r="G16" s="32" t="str">
        <f t="shared" si="1"/>
        <v/>
      </c>
      <c r="H16" s="41" t="str">
        <f t="shared" si="2"/>
        <v/>
      </c>
      <c r="I16" s="35" t="str">
        <f t="shared" si="3"/>
        <v/>
      </c>
      <c r="J16" s="42" t="str">
        <f t="shared" si="4"/>
        <v/>
      </c>
    </row>
    <row r="17" spans="1:10" x14ac:dyDescent="0.2">
      <c r="C17" s="50"/>
      <c r="D17" s="50"/>
      <c r="F17" s="32" t="str">
        <f t="shared" si="0"/>
        <v/>
      </c>
      <c r="G17" s="32" t="str">
        <f t="shared" si="1"/>
        <v/>
      </c>
      <c r="H17" s="41" t="str">
        <f t="shared" si="2"/>
        <v/>
      </c>
      <c r="I17" s="35" t="str">
        <f t="shared" si="3"/>
        <v/>
      </c>
      <c r="J17" s="42" t="str">
        <f t="shared" si="4"/>
        <v/>
      </c>
    </row>
    <row r="18" spans="1:10" x14ac:dyDescent="0.2">
      <c r="C18" s="50"/>
      <c r="D18" s="50"/>
      <c r="F18" s="32" t="str">
        <f t="shared" si="0"/>
        <v/>
      </c>
      <c r="G18" s="32" t="str">
        <f t="shared" si="1"/>
        <v/>
      </c>
      <c r="H18" s="41" t="str">
        <f t="shared" si="2"/>
        <v/>
      </c>
      <c r="I18" s="35" t="str">
        <f t="shared" si="3"/>
        <v/>
      </c>
      <c r="J18" s="42" t="str">
        <f t="shared" si="4"/>
        <v/>
      </c>
    </row>
    <row r="19" spans="1:10" x14ac:dyDescent="0.2">
      <c r="C19" s="50"/>
      <c r="D19" s="50"/>
      <c r="F19" s="32" t="str">
        <f t="shared" si="0"/>
        <v/>
      </c>
      <c r="G19" s="32" t="str">
        <f t="shared" si="1"/>
        <v/>
      </c>
      <c r="H19" s="41" t="str">
        <f t="shared" si="2"/>
        <v/>
      </c>
      <c r="I19" s="35" t="str">
        <f t="shared" si="3"/>
        <v/>
      </c>
      <c r="J19" s="42" t="str">
        <f t="shared" si="4"/>
        <v/>
      </c>
    </row>
    <row r="20" spans="1:10" x14ac:dyDescent="0.2">
      <c r="C20" s="50"/>
      <c r="D20" s="50"/>
      <c r="F20" s="32" t="str">
        <f t="shared" si="0"/>
        <v/>
      </c>
      <c r="G20" s="32" t="str">
        <f t="shared" si="1"/>
        <v/>
      </c>
      <c r="H20" s="41" t="str">
        <f t="shared" si="2"/>
        <v/>
      </c>
      <c r="I20" s="35" t="str">
        <f t="shared" si="3"/>
        <v/>
      </c>
      <c r="J20" s="42" t="str">
        <f t="shared" si="4"/>
        <v/>
      </c>
    </row>
    <row r="21" spans="1:10" x14ac:dyDescent="0.2">
      <c r="C21" s="50"/>
      <c r="D21" s="50"/>
      <c r="F21" s="32" t="str">
        <f t="shared" si="0"/>
        <v/>
      </c>
      <c r="G21" s="32" t="str">
        <f t="shared" si="1"/>
        <v/>
      </c>
      <c r="H21" s="41" t="str">
        <f t="shared" si="2"/>
        <v/>
      </c>
      <c r="I21" s="35" t="str">
        <f t="shared" si="3"/>
        <v/>
      </c>
      <c r="J21" s="42" t="str">
        <f t="shared" si="4"/>
        <v/>
      </c>
    </row>
    <row r="22" spans="1:10" x14ac:dyDescent="0.2">
      <c r="A22" s="19"/>
      <c r="B22" s="20"/>
      <c r="C22" s="21"/>
      <c r="D22" s="21"/>
      <c r="E22" s="22"/>
      <c r="F22" s="32" t="str">
        <f t="shared" si="0"/>
        <v/>
      </c>
      <c r="G22" s="32" t="str">
        <f t="shared" si="1"/>
        <v/>
      </c>
      <c r="H22" s="41" t="str">
        <f t="shared" si="2"/>
        <v/>
      </c>
      <c r="I22" s="35" t="str">
        <f t="shared" si="3"/>
        <v/>
      </c>
      <c r="J22" s="42" t="str">
        <f t="shared" si="4"/>
        <v/>
      </c>
    </row>
    <row r="23" spans="1:10" x14ac:dyDescent="0.2">
      <c r="A23" s="4" t="s">
        <v>5</v>
      </c>
      <c r="C23" s="17">
        <f>SUM(C16:C22)</f>
        <v>0</v>
      </c>
      <c r="D23" s="17">
        <f>SUM(D16:D22)</f>
        <v>0</v>
      </c>
      <c r="F23" s="33" t="str">
        <f t="shared" si="0"/>
        <v/>
      </c>
      <c r="G23" s="33" t="str">
        <f t="shared" si="1"/>
        <v/>
      </c>
      <c r="H23" s="35" t="str">
        <f t="shared" si="2"/>
        <v/>
      </c>
      <c r="I23" s="35" t="str">
        <f t="shared" si="3"/>
        <v/>
      </c>
      <c r="J23" s="42" t="str">
        <f t="shared" si="4"/>
        <v/>
      </c>
    </row>
    <row r="24" spans="1:10" x14ac:dyDescent="0.2">
      <c r="F24" s="33" t="str">
        <f t="shared" si="0"/>
        <v/>
      </c>
      <c r="G24" s="33" t="str">
        <f t="shared" si="1"/>
        <v/>
      </c>
      <c r="H24" s="35" t="str">
        <f t="shared" si="2"/>
        <v/>
      </c>
      <c r="I24" s="35" t="str">
        <f t="shared" si="3"/>
        <v/>
      </c>
      <c r="J24" s="42" t="str">
        <f t="shared" si="4"/>
        <v/>
      </c>
    </row>
  </sheetData>
  <sheetProtection formatColumns="0" formatRows="0" insertColumns="0" insertRows="0" deleteColumns="0" deleteRows="0"/>
  <mergeCells count="8">
    <mergeCell ref="A1:E1"/>
    <mergeCell ref="B2:C2"/>
    <mergeCell ref="F3:H3"/>
    <mergeCell ref="A4:A5"/>
    <mergeCell ref="B4:B5"/>
    <mergeCell ref="C4:C5"/>
    <mergeCell ref="D4:D5"/>
    <mergeCell ref="E4:E5"/>
  </mergeCells>
  <pageMargins left="0.59055118110236227" right="0.19685039370078741" top="0.39370078740157483" bottom="0.39370078740157483" header="0.51181102362204722" footer="0.19685039370078741"/>
  <pageSetup paperSize="9" scale="70" orientation="landscape" r:id="rId1"/>
  <headerFooter alignWithMargins="0">
    <oddHeader>&amp;RBAN</oddHeader>
    <oddFooter>&amp;C&amp;P&amp;R© FIZA, a.s., 2020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8F4A-EBB1-4AC1-A596-0F366BBB4B96}">
  <dimension ref="A1:K27"/>
  <sheetViews>
    <sheetView zoomScaleNormal="100" zoomScalePageLayoutView="75" workbookViewId="0">
      <pane ySplit="5" topLeftCell="A6" activePane="bottomLeft" state="frozen"/>
      <selection activeCell="I3" sqref="I3"/>
      <selection pane="bottomLeft" activeCell="I3" sqref="I3"/>
    </sheetView>
  </sheetViews>
  <sheetFormatPr defaultColWidth="9.28515625" defaultRowHeight="12.75" x14ac:dyDescent="0.2"/>
  <cols>
    <col min="1" max="1" width="10.5703125" style="4" customWidth="1"/>
    <col min="2" max="2" width="10.5703125" style="6" customWidth="1"/>
    <col min="3" max="4" width="15.5703125" style="17" customWidth="1"/>
    <col min="5" max="5" width="39.7109375" style="18" customWidth="1"/>
    <col min="6" max="7" width="15.7109375" style="33" customWidth="1"/>
    <col min="8" max="9" width="15.7109375" style="35" customWidth="1"/>
    <col min="10" max="10" width="15.7109375" style="42" customWidth="1"/>
    <col min="11" max="16384" width="9.28515625" style="6"/>
  </cols>
  <sheetData>
    <row r="1" spans="1:11" ht="21" customHeight="1" x14ac:dyDescent="0.2">
      <c r="A1" s="108" t="e">
        <f>#REF!</f>
        <v>#REF!</v>
      </c>
      <c r="B1" s="108"/>
      <c r="C1" s="108"/>
      <c r="D1" s="108"/>
      <c r="E1" s="108"/>
      <c r="F1" s="25"/>
      <c r="G1" s="25"/>
      <c r="H1" s="34"/>
      <c r="K1" s="5"/>
    </row>
    <row r="2" spans="1:11" ht="18.75" customHeight="1" thickBot="1" x14ac:dyDescent="0.25">
      <c r="A2" s="7" t="s">
        <v>10</v>
      </c>
      <c r="B2" s="109" t="e">
        <f>#REF!</f>
        <v>#REF!</v>
      </c>
      <c r="C2" s="109"/>
      <c r="D2" s="8" t="s">
        <v>1</v>
      </c>
      <c r="E2" s="23" t="e">
        <f>G5/F5</f>
        <v>#DIV/0!</v>
      </c>
      <c r="F2" s="26"/>
      <c r="G2" s="26"/>
      <c r="H2" s="36"/>
      <c r="K2" s="5"/>
    </row>
    <row r="3" spans="1:11" ht="14.25" thickTop="1" thickBot="1" x14ac:dyDescent="0.25">
      <c r="C3" s="8" t="s">
        <v>2</v>
      </c>
      <c r="D3" s="24" t="s">
        <v>0</v>
      </c>
      <c r="E3" s="9"/>
      <c r="F3" s="110" t="s">
        <v>16</v>
      </c>
      <c r="G3" s="111"/>
      <c r="H3" s="112"/>
      <c r="I3" s="37">
        <f>COUNT(I7:I1980)</f>
        <v>0</v>
      </c>
      <c r="J3" s="43"/>
      <c r="K3" s="5"/>
    </row>
    <row r="4" spans="1:11" s="3" customFormat="1" ht="36.75" customHeight="1" thickTop="1" thickBot="1" x14ac:dyDescent="0.25">
      <c r="A4" s="113" t="s">
        <v>9</v>
      </c>
      <c r="B4" s="115" t="s">
        <v>17</v>
      </c>
      <c r="C4" s="117" t="s">
        <v>6</v>
      </c>
      <c r="D4" s="117" t="s">
        <v>7</v>
      </c>
      <c r="E4" s="119" t="s">
        <v>8</v>
      </c>
      <c r="F4" s="27" t="s">
        <v>12</v>
      </c>
      <c r="G4" s="28" t="s">
        <v>11</v>
      </c>
      <c r="H4" s="38" t="s">
        <v>13</v>
      </c>
      <c r="I4" s="1" t="s">
        <v>14</v>
      </c>
      <c r="J4" s="44" t="s">
        <v>15</v>
      </c>
      <c r="K4" s="2"/>
    </row>
    <row r="5" spans="1:11" ht="18" customHeight="1" thickTop="1" thickBot="1" x14ac:dyDescent="0.25">
      <c r="A5" s="114"/>
      <c r="B5" s="116"/>
      <c r="C5" s="118"/>
      <c r="D5" s="116"/>
      <c r="E5" s="120"/>
      <c r="F5" s="29">
        <f>SUM(F6:F1980)</f>
        <v>0</v>
      </c>
      <c r="G5" s="30">
        <f>SUM(G6:G1980)</f>
        <v>0</v>
      </c>
      <c r="H5" s="39">
        <f>SUM(H6:H1980)</f>
        <v>0</v>
      </c>
      <c r="I5" s="39">
        <f>SUM(I6:I1980)</f>
        <v>0</v>
      </c>
      <c r="J5" s="10">
        <f>SUM(J6:J1980)</f>
        <v>0</v>
      </c>
      <c r="K5" s="5"/>
    </row>
    <row r="6" spans="1:11" ht="18" customHeight="1" thickTop="1" x14ac:dyDescent="0.2">
      <c r="A6" s="11" t="s">
        <v>4</v>
      </c>
      <c r="B6" s="12"/>
      <c r="C6" s="13" t="s">
        <v>3</v>
      </c>
      <c r="D6" s="14"/>
      <c r="E6" s="15"/>
      <c r="F6" s="31" t="str">
        <f>IF(AND(A6="celkem ks:",B6&gt;0,C6="vzorek ks:"),B6,"")</f>
        <v/>
      </c>
      <c r="G6" s="31" t="str">
        <f>IF(AND(A6="celkem ks:",B6&gt;0,C6="vzorek ks:",D6&gt;0),D6,"")</f>
        <v/>
      </c>
      <c r="H6" s="40" t="str">
        <f>IF(OR(C6="",C6&lt;=0,A6="Suma:",A6="celkem ks:"),"",C6)</f>
        <v/>
      </c>
      <c r="I6" s="40" t="str">
        <f>IF(OR(D6="",D6&lt;=0,A6="Suma:",A6="celkem ks:"),"",D6)</f>
        <v/>
      </c>
      <c r="J6" s="16" t="str">
        <f>IF(OR(D6="",D6&lt;=0,A6="Suma:",A6="celkem ks:"),"",D6*D6)</f>
        <v/>
      </c>
      <c r="K6" s="5"/>
    </row>
    <row r="7" spans="1:11" x14ac:dyDescent="0.2">
      <c r="C7" s="50"/>
      <c r="D7" s="50"/>
      <c r="F7" s="32" t="str">
        <f t="shared" ref="F7:F27" si="0">IF(AND(A7="celkem ks:",B7&gt;0,C7="vzorek ks:"),B7,"")</f>
        <v/>
      </c>
      <c r="G7" s="32" t="str">
        <f t="shared" ref="G7:G27" si="1">IF(AND(A7="celkem ks:",B7&gt;0,C7="vzorek ks:",D7&gt;0),D7,"")</f>
        <v/>
      </c>
      <c r="H7" s="41" t="str">
        <f t="shared" ref="H7:H27" si="2">IF(OR(C7="",C7&lt;=0,A7="Suma:",A7="celkem ks:"),"",C7)</f>
        <v/>
      </c>
      <c r="I7" s="35" t="str">
        <f t="shared" ref="I7:I27" si="3">IF(OR(D7="",D7&lt;=0,A7="Suma:",A7="celkem ks:"),"",D7)</f>
        <v/>
      </c>
      <c r="J7" s="42" t="str">
        <f t="shared" ref="J7:J27" si="4">IF(OR(D7="",D7&lt;=0,A7="Suma:",A7="celkem ks:"),"",D7*D7)</f>
        <v/>
      </c>
    </row>
    <row r="8" spans="1:11" x14ac:dyDescent="0.2">
      <c r="C8" s="50"/>
      <c r="D8" s="50"/>
      <c r="F8" s="32" t="str">
        <f t="shared" si="0"/>
        <v/>
      </c>
      <c r="G8" s="32" t="str">
        <f t="shared" si="1"/>
        <v/>
      </c>
      <c r="H8" s="41" t="str">
        <f t="shared" si="2"/>
        <v/>
      </c>
      <c r="I8" s="35" t="str">
        <f t="shared" si="3"/>
        <v/>
      </c>
      <c r="J8" s="42" t="str">
        <f t="shared" si="4"/>
        <v/>
      </c>
    </row>
    <row r="9" spans="1:11" x14ac:dyDescent="0.2">
      <c r="C9" s="50"/>
      <c r="D9" s="50"/>
      <c r="F9" s="32" t="str">
        <f t="shared" si="0"/>
        <v/>
      </c>
      <c r="G9" s="32" t="str">
        <f t="shared" si="1"/>
        <v/>
      </c>
      <c r="H9" s="41" t="str">
        <f t="shared" si="2"/>
        <v/>
      </c>
      <c r="I9" s="35" t="str">
        <f t="shared" si="3"/>
        <v/>
      </c>
      <c r="J9" s="42" t="str">
        <f t="shared" si="4"/>
        <v/>
      </c>
    </row>
    <row r="10" spans="1:11" x14ac:dyDescent="0.2">
      <c r="C10" s="50"/>
      <c r="D10" s="50"/>
      <c r="F10" s="32" t="str">
        <f t="shared" si="0"/>
        <v/>
      </c>
      <c r="G10" s="32" t="str">
        <f t="shared" si="1"/>
        <v/>
      </c>
      <c r="H10" s="41" t="str">
        <f t="shared" si="2"/>
        <v/>
      </c>
      <c r="I10" s="35" t="str">
        <f t="shared" si="3"/>
        <v/>
      </c>
      <c r="J10" s="42" t="str">
        <f t="shared" si="4"/>
        <v/>
      </c>
    </row>
    <row r="11" spans="1:11" x14ac:dyDescent="0.2">
      <c r="C11" s="50"/>
      <c r="D11" s="50"/>
      <c r="F11" s="32" t="str">
        <f t="shared" si="0"/>
        <v/>
      </c>
      <c r="G11" s="32" t="str">
        <f t="shared" si="1"/>
        <v/>
      </c>
      <c r="H11" s="41" t="str">
        <f t="shared" si="2"/>
        <v/>
      </c>
      <c r="I11" s="35" t="str">
        <f t="shared" si="3"/>
        <v/>
      </c>
      <c r="J11" s="42" t="str">
        <f t="shared" si="4"/>
        <v/>
      </c>
    </row>
    <row r="12" spans="1:11" x14ac:dyDescent="0.2">
      <c r="C12" s="50"/>
      <c r="D12" s="50"/>
      <c r="F12" s="32" t="str">
        <f t="shared" si="0"/>
        <v/>
      </c>
      <c r="G12" s="32" t="str">
        <f t="shared" si="1"/>
        <v/>
      </c>
      <c r="H12" s="41" t="str">
        <f t="shared" si="2"/>
        <v/>
      </c>
      <c r="I12" s="35" t="str">
        <f t="shared" si="3"/>
        <v/>
      </c>
      <c r="J12" s="42" t="str">
        <f t="shared" si="4"/>
        <v/>
      </c>
    </row>
    <row r="13" spans="1:11" x14ac:dyDescent="0.2">
      <c r="C13" s="50"/>
      <c r="D13" s="50"/>
      <c r="F13" s="32" t="str">
        <f t="shared" si="0"/>
        <v/>
      </c>
      <c r="G13" s="32" t="str">
        <f t="shared" si="1"/>
        <v/>
      </c>
      <c r="H13" s="41" t="str">
        <f t="shared" si="2"/>
        <v/>
      </c>
      <c r="I13" s="35" t="str">
        <f t="shared" si="3"/>
        <v/>
      </c>
      <c r="J13" s="42" t="str">
        <f t="shared" si="4"/>
        <v/>
      </c>
    </row>
    <row r="14" spans="1:11" x14ac:dyDescent="0.2">
      <c r="A14" s="19"/>
      <c r="B14" s="20"/>
      <c r="C14" s="21"/>
      <c r="D14" s="21"/>
      <c r="E14" s="22"/>
      <c r="F14" s="32" t="str">
        <f t="shared" si="0"/>
        <v/>
      </c>
      <c r="G14" s="32" t="str">
        <f t="shared" si="1"/>
        <v/>
      </c>
      <c r="H14" s="41" t="str">
        <f t="shared" si="2"/>
        <v/>
      </c>
      <c r="I14" s="35" t="str">
        <f t="shared" si="3"/>
        <v/>
      </c>
      <c r="J14" s="42" t="str">
        <f t="shared" si="4"/>
        <v/>
      </c>
    </row>
    <row r="15" spans="1:11" x14ac:dyDescent="0.2">
      <c r="A15" s="4" t="s">
        <v>5</v>
      </c>
      <c r="C15" s="17">
        <f>SUM(C7:C14)</f>
        <v>0</v>
      </c>
      <c r="D15" s="17">
        <f>SUM(D7:D14)</f>
        <v>0</v>
      </c>
      <c r="F15" s="33" t="str">
        <f t="shared" si="0"/>
        <v/>
      </c>
      <c r="G15" s="33" t="str">
        <f t="shared" si="1"/>
        <v/>
      </c>
      <c r="H15" s="35" t="str">
        <f t="shared" si="2"/>
        <v/>
      </c>
      <c r="I15" s="35" t="str">
        <f t="shared" si="3"/>
        <v/>
      </c>
      <c r="J15" s="42" t="str">
        <f t="shared" si="4"/>
        <v/>
      </c>
    </row>
    <row r="16" spans="1:11" x14ac:dyDescent="0.2">
      <c r="F16" s="33" t="str">
        <f t="shared" si="0"/>
        <v/>
      </c>
      <c r="G16" s="33" t="str">
        <f t="shared" si="1"/>
        <v/>
      </c>
      <c r="H16" s="35" t="str">
        <f t="shared" si="2"/>
        <v/>
      </c>
      <c r="I16" s="35" t="str">
        <f t="shared" si="3"/>
        <v/>
      </c>
      <c r="J16" s="42" t="str">
        <f t="shared" si="4"/>
        <v/>
      </c>
    </row>
    <row r="17" spans="1:11" ht="18" customHeight="1" x14ac:dyDescent="0.2">
      <c r="A17" s="45" t="s">
        <v>4</v>
      </c>
      <c r="B17" s="46"/>
      <c r="C17" s="47" t="s">
        <v>3</v>
      </c>
      <c r="D17" s="48"/>
      <c r="E17" s="49"/>
      <c r="F17" s="31" t="str">
        <f t="shared" si="0"/>
        <v/>
      </c>
      <c r="G17" s="31" t="str">
        <f t="shared" si="1"/>
        <v/>
      </c>
      <c r="H17" s="40" t="str">
        <f t="shared" si="2"/>
        <v/>
      </c>
      <c r="I17" s="40" t="str">
        <f t="shared" si="3"/>
        <v/>
      </c>
      <c r="J17" s="16" t="str">
        <f t="shared" si="4"/>
        <v/>
      </c>
      <c r="K17" s="5"/>
    </row>
    <row r="18" spans="1:11" x14ac:dyDescent="0.2">
      <c r="C18" s="50"/>
      <c r="D18" s="50"/>
      <c r="F18" s="32" t="str">
        <f t="shared" si="0"/>
        <v/>
      </c>
      <c r="G18" s="32" t="str">
        <f t="shared" si="1"/>
        <v/>
      </c>
      <c r="H18" s="41" t="str">
        <f t="shared" si="2"/>
        <v/>
      </c>
      <c r="I18" s="35" t="str">
        <f t="shared" si="3"/>
        <v/>
      </c>
      <c r="J18" s="42" t="str">
        <f t="shared" si="4"/>
        <v/>
      </c>
    </row>
    <row r="19" spans="1:11" x14ac:dyDescent="0.2">
      <c r="C19" s="50"/>
      <c r="D19" s="50"/>
      <c r="F19" s="32" t="str">
        <f t="shared" si="0"/>
        <v/>
      </c>
      <c r="G19" s="32" t="str">
        <f t="shared" si="1"/>
        <v/>
      </c>
      <c r="H19" s="41" t="str">
        <f t="shared" si="2"/>
        <v/>
      </c>
      <c r="I19" s="35" t="str">
        <f t="shared" si="3"/>
        <v/>
      </c>
      <c r="J19" s="42" t="str">
        <f t="shared" si="4"/>
        <v/>
      </c>
    </row>
    <row r="20" spans="1:11" x14ac:dyDescent="0.2">
      <c r="C20" s="50"/>
      <c r="D20" s="50"/>
      <c r="F20" s="32" t="str">
        <f t="shared" si="0"/>
        <v/>
      </c>
      <c r="G20" s="32" t="str">
        <f t="shared" si="1"/>
        <v/>
      </c>
      <c r="H20" s="41" t="str">
        <f t="shared" si="2"/>
        <v/>
      </c>
      <c r="I20" s="35" t="str">
        <f t="shared" si="3"/>
        <v/>
      </c>
      <c r="J20" s="42" t="str">
        <f t="shared" si="4"/>
        <v/>
      </c>
    </row>
    <row r="21" spans="1:11" x14ac:dyDescent="0.2">
      <c r="C21" s="50"/>
      <c r="D21" s="50"/>
      <c r="F21" s="32" t="str">
        <f t="shared" si="0"/>
        <v/>
      </c>
      <c r="G21" s="32" t="str">
        <f t="shared" si="1"/>
        <v/>
      </c>
      <c r="H21" s="41" t="str">
        <f t="shared" si="2"/>
        <v/>
      </c>
      <c r="I21" s="35" t="str">
        <f t="shared" si="3"/>
        <v/>
      </c>
      <c r="J21" s="42" t="str">
        <f t="shared" si="4"/>
        <v/>
      </c>
    </row>
    <row r="22" spans="1:11" x14ac:dyDescent="0.2">
      <c r="C22" s="50"/>
      <c r="D22" s="50"/>
      <c r="F22" s="32" t="str">
        <f t="shared" si="0"/>
        <v/>
      </c>
      <c r="G22" s="32" t="str">
        <f t="shared" si="1"/>
        <v/>
      </c>
      <c r="H22" s="41" t="str">
        <f t="shared" si="2"/>
        <v/>
      </c>
      <c r="I22" s="35" t="str">
        <f t="shared" si="3"/>
        <v/>
      </c>
      <c r="J22" s="42" t="str">
        <f t="shared" si="4"/>
        <v/>
      </c>
    </row>
    <row r="23" spans="1:11" x14ac:dyDescent="0.2">
      <c r="C23" s="50"/>
      <c r="D23" s="50"/>
      <c r="F23" s="32" t="str">
        <f t="shared" si="0"/>
        <v/>
      </c>
      <c r="G23" s="32" t="str">
        <f t="shared" si="1"/>
        <v/>
      </c>
      <c r="H23" s="41" t="str">
        <f t="shared" si="2"/>
        <v/>
      </c>
      <c r="I23" s="35" t="str">
        <f t="shared" si="3"/>
        <v/>
      </c>
      <c r="J23" s="42" t="str">
        <f t="shared" si="4"/>
        <v/>
      </c>
    </row>
    <row r="24" spans="1:11" x14ac:dyDescent="0.2">
      <c r="C24" s="50"/>
      <c r="D24" s="50"/>
      <c r="F24" s="32" t="str">
        <f t="shared" si="0"/>
        <v/>
      </c>
      <c r="G24" s="32" t="str">
        <f t="shared" si="1"/>
        <v/>
      </c>
      <c r="H24" s="41" t="str">
        <f t="shared" si="2"/>
        <v/>
      </c>
      <c r="I24" s="35" t="str">
        <f t="shared" si="3"/>
        <v/>
      </c>
      <c r="J24" s="42" t="str">
        <f t="shared" si="4"/>
        <v/>
      </c>
    </row>
    <row r="25" spans="1:11" x14ac:dyDescent="0.2">
      <c r="A25" s="19"/>
      <c r="B25" s="20"/>
      <c r="C25" s="21"/>
      <c r="D25" s="21"/>
      <c r="E25" s="22"/>
      <c r="F25" s="32" t="str">
        <f t="shared" si="0"/>
        <v/>
      </c>
      <c r="G25" s="32" t="str">
        <f t="shared" si="1"/>
        <v/>
      </c>
      <c r="H25" s="41" t="str">
        <f t="shared" si="2"/>
        <v/>
      </c>
      <c r="I25" s="35" t="str">
        <f t="shared" si="3"/>
        <v/>
      </c>
      <c r="J25" s="42" t="str">
        <f t="shared" si="4"/>
        <v/>
      </c>
    </row>
    <row r="26" spans="1:11" x14ac:dyDescent="0.2">
      <c r="A26" s="4" t="s">
        <v>5</v>
      </c>
      <c r="C26" s="17">
        <f>SUM(C18:C25)</f>
        <v>0</v>
      </c>
      <c r="D26" s="17">
        <f>SUM(D18:D25)</f>
        <v>0</v>
      </c>
      <c r="F26" s="33" t="str">
        <f t="shared" si="0"/>
        <v/>
      </c>
      <c r="G26" s="33" t="str">
        <f t="shared" si="1"/>
        <v/>
      </c>
      <c r="H26" s="35" t="str">
        <f t="shared" si="2"/>
        <v/>
      </c>
      <c r="I26" s="35" t="str">
        <f t="shared" si="3"/>
        <v/>
      </c>
      <c r="J26" s="42" t="str">
        <f t="shared" si="4"/>
        <v/>
      </c>
    </row>
    <row r="27" spans="1:11" x14ac:dyDescent="0.2">
      <c r="F27" s="33" t="str">
        <f t="shared" si="0"/>
        <v/>
      </c>
      <c r="G27" s="33" t="str">
        <f t="shared" si="1"/>
        <v/>
      </c>
      <c r="H27" s="35" t="str">
        <f t="shared" si="2"/>
        <v/>
      </c>
      <c r="I27" s="35" t="str">
        <f t="shared" si="3"/>
        <v/>
      </c>
      <c r="J27" s="42" t="str">
        <f t="shared" si="4"/>
        <v/>
      </c>
    </row>
  </sheetData>
  <sheetProtection formatColumns="0" formatRows="0" insertColumns="0" insertRows="0" deleteColumns="0" deleteRows="0"/>
  <mergeCells count="8">
    <mergeCell ref="A1:E1"/>
    <mergeCell ref="B2:C2"/>
    <mergeCell ref="F3:H3"/>
    <mergeCell ref="A4:A5"/>
    <mergeCell ref="B4:B5"/>
    <mergeCell ref="C4:C5"/>
    <mergeCell ref="D4:D5"/>
    <mergeCell ref="E4:E5"/>
  </mergeCells>
  <pageMargins left="0.59055118110236227" right="0.19685039370078741" top="0.39370078740157483" bottom="0.39370078740157483" header="0.51181102362204722" footer="0.19685039370078741"/>
  <pageSetup paperSize="9" scale="70" orientation="landscape" r:id="rId1"/>
  <headerFooter alignWithMargins="0">
    <oddHeader>&amp;RDPH</oddHeader>
    <oddFooter>&amp;C&amp;P&amp;R© FIZA, a.s., 2020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8024-06EC-4BCD-BEEB-400CC45A629B}">
  <dimension ref="A1:AB38"/>
  <sheetViews>
    <sheetView zoomScaleNormal="100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18" sqref="V18"/>
    </sheetView>
  </sheetViews>
  <sheetFormatPr defaultColWidth="9.28515625" defaultRowHeight="12.75" x14ac:dyDescent="0.2"/>
  <cols>
    <col min="1" max="1" width="24.28515625" style="4" customWidth="1"/>
    <col min="2" max="2" width="9.28515625" style="6" customWidth="1"/>
    <col min="3" max="3" width="15.5703125" style="17" customWidth="1"/>
    <col min="4" max="4" width="6.5703125" style="55" customWidth="1"/>
    <col min="5" max="6" width="7.85546875" style="55" customWidth="1"/>
    <col min="7" max="7" width="6.28515625" style="55" customWidth="1"/>
    <col min="8" max="8" width="5.140625" style="55" customWidth="1"/>
    <col min="9" max="9" width="2.28515625" style="55" bestFit="1" customWidth="1"/>
    <col min="10" max="10" width="3.28515625" style="55" customWidth="1"/>
    <col min="11" max="13" width="2.28515625" style="55" bestFit="1" customWidth="1"/>
    <col min="14" max="14" width="3" style="55" bestFit="1" customWidth="1"/>
    <col min="15" max="15" width="2.140625" style="55" bestFit="1" customWidth="1"/>
    <col min="16" max="16" width="2.85546875" style="55" bestFit="1" customWidth="1"/>
    <col min="17" max="17" width="2.42578125" style="55" bestFit="1" customWidth="1"/>
    <col min="18" max="18" width="2.28515625" style="55" bestFit="1" customWidth="1"/>
    <col min="19" max="19" width="3" style="55" bestFit="1" customWidth="1"/>
    <col min="20" max="20" width="1.42578125" style="55" bestFit="1" customWidth="1"/>
    <col min="21" max="21" width="18.85546875" style="17" bestFit="1" customWidth="1"/>
    <col min="22" max="22" width="39.710937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89" t="s">
        <v>48</v>
      </c>
      <c r="B1" s="81"/>
      <c r="C1" s="81"/>
      <c r="D1" s="81"/>
      <c r="E1" s="81"/>
      <c r="F1" s="53"/>
      <c r="G1" s="53"/>
      <c r="H1" s="53"/>
      <c r="I1" s="84"/>
      <c r="J1" s="88" t="s">
        <v>44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6"/>
      <c r="V1" s="56"/>
      <c r="W1" s="25"/>
      <c r="X1" s="25"/>
      <c r="Y1" s="34"/>
      <c r="AA1" s="5"/>
      <c r="AB1" s="66">
        <v>0.21</v>
      </c>
    </row>
    <row r="2" spans="1:28" ht="18.75" customHeight="1" thickBot="1" x14ac:dyDescent="0.25">
      <c r="A2" s="7" t="s">
        <v>10</v>
      </c>
      <c r="B2" s="98" t="s">
        <v>49</v>
      </c>
      <c r="C2" s="68"/>
      <c r="D2" s="57"/>
      <c r="E2" s="57"/>
      <c r="F2" s="57"/>
      <c r="G2" s="57"/>
      <c r="H2" s="57"/>
      <c r="I2" s="85"/>
      <c r="J2" s="88" t="s">
        <v>45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8"/>
      <c r="V2" s="23"/>
      <c r="W2" s="26"/>
      <c r="X2" s="26"/>
      <c r="Y2" s="36"/>
      <c r="AA2" s="5"/>
      <c r="AB2" s="66">
        <v>0.15</v>
      </c>
    </row>
    <row r="3" spans="1:28" ht="20.25" customHeight="1" thickTop="1" thickBot="1" x14ac:dyDescent="0.25">
      <c r="C3" s="8" t="s">
        <v>2</v>
      </c>
      <c r="D3" s="121"/>
      <c r="E3" s="121"/>
      <c r="I3" s="86"/>
      <c r="J3" s="87" t="s">
        <v>46</v>
      </c>
      <c r="U3" s="54"/>
      <c r="V3" s="9"/>
      <c r="W3" s="110" t="s">
        <v>16</v>
      </c>
      <c r="X3" s="111"/>
      <c r="Y3" s="112"/>
      <c r="Z3" s="37">
        <f>COUNT(Z6:Z1926)</f>
        <v>0</v>
      </c>
      <c r="AA3" s="5"/>
      <c r="AB3" s="66">
        <v>0.1</v>
      </c>
    </row>
    <row r="4" spans="1:28" s="3" customFormat="1" ht="36.75" customHeight="1" thickTop="1" thickBot="1" x14ac:dyDescent="0.25">
      <c r="A4" s="113" t="s">
        <v>18</v>
      </c>
      <c r="B4" s="115" t="s">
        <v>19</v>
      </c>
      <c r="C4" s="117" t="s">
        <v>6</v>
      </c>
      <c r="D4" s="117" t="s">
        <v>20</v>
      </c>
      <c r="E4" s="117" t="s">
        <v>33</v>
      </c>
      <c r="F4" s="117" t="s">
        <v>42</v>
      </c>
      <c r="G4" s="117" t="s">
        <v>41</v>
      </c>
      <c r="H4" s="117" t="s">
        <v>23</v>
      </c>
      <c r="I4" s="123" t="s">
        <v>24</v>
      </c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117" t="s">
        <v>7</v>
      </c>
      <c r="V4" s="119" t="s">
        <v>47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7" t="s">
        <v>39</v>
      </c>
    </row>
    <row r="5" spans="1:28" ht="18" customHeight="1" thickTop="1" thickBot="1" x14ac:dyDescent="0.25">
      <c r="A5" s="114"/>
      <c r="B5" s="116"/>
      <c r="C5" s="118"/>
      <c r="D5" s="122"/>
      <c r="E5" s="122"/>
      <c r="F5" s="122"/>
      <c r="G5" s="122"/>
      <c r="H5" s="122"/>
      <c r="I5" s="126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116"/>
      <c r="V5" s="120"/>
      <c r="W5" s="29">
        <f>SUM(W6:W1926)</f>
        <v>7269</v>
      </c>
      <c r="X5" s="30">
        <f>D6+D31+D35</f>
        <v>25</v>
      </c>
      <c r="Y5" s="39">
        <f>SUM(Y6:Y1926)</f>
        <v>195004186.02000004</v>
      </c>
      <c r="Z5" s="39">
        <f>SUM(Z6:Z1926)</f>
        <v>0</v>
      </c>
      <c r="AA5" s="5"/>
      <c r="AB5" s="67" t="s">
        <v>38</v>
      </c>
    </row>
    <row r="6" spans="1:28" ht="39" customHeight="1" thickTop="1" x14ac:dyDescent="0.2">
      <c r="A6" s="45" t="s">
        <v>4</v>
      </c>
      <c r="B6" s="93">
        <v>7092</v>
      </c>
      <c r="C6" s="47" t="s">
        <v>3</v>
      </c>
      <c r="D6" s="93">
        <v>22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48"/>
      <c r="V6" s="52" t="s">
        <v>50</v>
      </c>
      <c r="W6" s="31">
        <f>IF(AND(A6="celkem ks:",B6&gt;0,C6="vzorek ks:"),B6,"")</f>
        <v>7092</v>
      </c>
      <c r="X6" s="31">
        <f>D6</f>
        <v>22</v>
      </c>
      <c r="Y6" s="40" t="str">
        <f t="shared" ref="Y6:Y29" si="0">IF(OR(C6="",C6&lt;=0,A6="Suma:",A6="celkem ks:"),"",C6)</f>
        <v/>
      </c>
      <c r="Z6" s="40" t="str">
        <f t="shared" ref="Z6:Z29" si="1">IF(OR(U6="",U6&lt;=0,A6="Suma:",A6="celkem ks:"),"",U6)</f>
        <v/>
      </c>
      <c r="AA6" s="5"/>
    </row>
    <row r="7" spans="1:28" x14ac:dyDescent="0.2">
      <c r="A7" s="65" t="s">
        <v>52</v>
      </c>
      <c r="B7" s="64"/>
      <c r="C7" s="50">
        <v>34731.839999999997</v>
      </c>
      <c r="D7" s="73"/>
      <c r="E7" s="73"/>
      <c r="F7" s="74"/>
      <c r="G7" s="74"/>
      <c r="H7" s="94"/>
      <c r="I7" s="62" t="s">
        <v>25</v>
      </c>
      <c r="J7" s="62" t="s">
        <v>26</v>
      </c>
      <c r="K7" s="62" t="s">
        <v>27</v>
      </c>
      <c r="L7" s="62" t="s">
        <v>28</v>
      </c>
      <c r="M7" s="62" t="s">
        <v>29</v>
      </c>
      <c r="N7" s="91" t="s">
        <v>34</v>
      </c>
      <c r="O7" s="79" t="s">
        <v>30</v>
      </c>
      <c r="P7" s="91" t="s">
        <v>35</v>
      </c>
      <c r="Q7" s="62" t="s">
        <v>31</v>
      </c>
      <c r="R7" s="62" t="s">
        <v>32</v>
      </c>
      <c r="S7" s="77" t="s">
        <v>36</v>
      </c>
      <c r="T7" s="77" t="s">
        <v>37</v>
      </c>
      <c r="U7" s="97" t="s">
        <v>94</v>
      </c>
      <c r="V7" s="97" t="s">
        <v>100</v>
      </c>
      <c r="W7" s="32" t="str">
        <f>IF(AND(A7="celkem ks:",B7&gt;0,C7="vzorek ks:"),B7,"")</f>
        <v/>
      </c>
      <c r="X7" s="32" t="str">
        <f t="shared" ref="X7:X29" si="2">IF(AND(A7="celkem ks:",B7&gt;0,C7="vzorek ks:",U7&gt;0),U7,"")</f>
        <v/>
      </c>
      <c r="Y7" s="41">
        <f t="shared" si="0"/>
        <v>34731.839999999997</v>
      </c>
      <c r="Z7" s="35" t="str">
        <f t="shared" si="1"/>
        <v>Kunická</v>
      </c>
    </row>
    <row r="8" spans="1:28" x14ac:dyDescent="0.2">
      <c r="A8" s="65" t="s">
        <v>53</v>
      </c>
      <c r="B8" s="64"/>
      <c r="C8" s="50">
        <v>5756907.75</v>
      </c>
      <c r="D8" s="73"/>
      <c r="E8" s="73"/>
      <c r="F8" s="74"/>
      <c r="G8" s="74"/>
      <c r="H8" s="94"/>
      <c r="I8" s="62" t="s">
        <v>25</v>
      </c>
      <c r="J8" s="62" t="s">
        <v>26</v>
      </c>
      <c r="K8" s="62" t="s">
        <v>27</v>
      </c>
      <c r="L8" s="62" t="s">
        <v>28</v>
      </c>
      <c r="M8" s="62" t="s">
        <v>29</v>
      </c>
      <c r="N8" s="91" t="s">
        <v>34</v>
      </c>
      <c r="O8" s="79" t="s">
        <v>30</v>
      </c>
      <c r="P8" s="91" t="s">
        <v>35</v>
      </c>
      <c r="Q8" s="62" t="s">
        <v>31</v>
      </c>
      <c r="R8" s="62" t="s">
        <v>32</v>
      </c>
      <c r="S8" s="77" t="s">
        <v>36</v>
      </c>
      <c r="T8" s="77" t="s">
        <v>37</v>
      </c>
      <c r="U8" s="97" t="s">
        <v>95</v>
      </c>
      <c r="V8" s="97" t="s">
        <v>101</v>
      </c>
      <c r="W8" s="32" t="str">
        <f t="shared" ref="W8:W27" si="3">IF(AND(A8="celkem ks:",B8&gt;0,C8="vzorek ks:"),B8,"")</f>
        <v/>
      </c>
      <c r="X8" s="32" t="str">
        <f t="shared" ref="X8:X27" si="4">IF(AND(A8="celkem ks:",B8&gt;0,C8="vzorek ks:",U8&gt;0),U8,"")</f>
        <v/>
      </c>
      <c r="Y8" s="41">
        <f t="shared" ref="Y8:Y27" si="5">IF(OR(C8="",C8&lt;=0,A8="Suma:",A8="celkem ks:"),"",C8)</f>
        <v>5756907.75</v>
      </c>
      <c r="Z8" s="35" t="str">
        <f t="shared" ref="Z8:Z27" si="6">IF(OR(U8="",U8&lt;=0,A8="Suma:",A8="celkem ks:"),"",U8)</f>
        <v>Jankowská</v>
      </c>
    </row>
    <row r="9" spans="1:28" x14ac:dyDescent="0.2">
      <c r="A9" s="65" t="s">
        <v>54</v>
      </c>
      <c r="B9" s="64"/>
      <c r="C9" s="50">
        <v>34111477.859999999</v>
      </c>
      <c r="D9" s="73"/>
      <c r="E9" s="73"/>
      <c r="F9" s="74"/>
      <c r="G9" s="74"/>
      <c r="H9" s="94"/>
      <c r="I9" s="62" t="s">
        <v>25</v>
      </c>
      <c r="J9" s="62" t="s">
        <v>26</v>
      </c>
      <c r="K9" s="62" t="s">
        <v>27</v>
      </c>
      <c r="L9" s="62" t="s">
        <v>28</v>
      </c>
      <c r="M9" s="62" t="s">
        <v>29</v>
      </c>
      <c r="N9" s="91" t="s">
        <v>34</v>
      </c>
      <c r="O9" s="79" t="s">
        <v>30</v>
      </c>
      <c r="P9" s="91" t="s">
        <v>35</v>
      </c>
      <c r="Q9" s="62" t="s">
        <v>31</v>
      </c>
      <c r="R9" s="62" t="s">
        <v>32</v>
      </c>
      <c r="S9" s="77" t="s">
        <v>36</v>
      </c>
      <c r="T9" s="77" t="s">
        <v>37</v>
      </c>
      <c r="U9" s="97" t="s">
        <v>95</v>
      </c>
      <c r="V9" s="97" t="s">
        <v>101</v>
      </c>
      <c r="W9" s="32" t="str">
        <f t="shared" si="3"/>
        <v/>
      </c>
      <c r="X9" s="32" t="str">
        <f t="shared" si="4"/>
        <v/>
      </c>
      <c r="Y9" s="41">
        <f t="shared" si="5"/>
        <v>34111477.859999999</v>
      </c>
      <c r="Z9" s="35" t="str">
        <f t="shared" si="6"/>
        <v>Jankowská</v>
      </c>
    </row>
    <row r="10" spans="1:28" x14ac:dyDescent="0.2">
      <c r="A10" s="65" t="s">
        <v>55</v>
      </c>
      <c r="B10" s="64"/>
      <c r="C10" s="50">
        <v>2080455</v>
      </c>
      <c r="D10" s="73"/>
      <c r="E10" s="73"/>
      <c r="F10" s="74"/>
      <c r="G10" s="74"/>
      <c r="H10" s="94"/>
      <c r="I10" s="62" t="s">
        <v>25</v>
      </c>
      <c r="J10" s="62" t="s">
        <v>26</v>
      </c>
      <c r="K10" s="62" t="s">
        <v>27</v>
      </c>
      <c r="L10" s="62" t="s">
        <v>28</v>
      </c>
      <c r="M10" s="62" t="s">
        <v>29</v>
      </c>
      <c r="N10" s="91" t="s">
        <v>34</v>
      </c>
      <c r="O10" s="79" t="s">
        <v>30</v>
      </c>
      <c r="P10" s="91" t="s">
        <v>35</v>
      </c>
      <c r="Q10" s="62" t="s">
        <v>31</v>
      </c>
      <c r="R10" s="62" t="s">
        <v>32</v>
      </c>
      <c r="S10" s="77" t="s">
        <v>36</v>
      </c>
      <c r="T10" s="77" t="s">
        <v>37</v>
      </c>
      <c r="U10" s="97" t="s">
        <v>96</v>
      </c>
      <c r="V10" s="97" t="s">
        <v>100</v>
      </c>
      <c r="W10" s="32" t="str">
        <f t="shared" si="3"/>
        <v/>
      </c>
      <c r="X10" s="32" t="str">
        <f t="shared" si="4"/>
        <v/>
      </c>
      <c r="Y10" s="41">
        <f t="shared" si="5"/>
        <v>2080455</v>
      </c>
      <c r="Z10" s="35" t="str">
        <f t="shared" si="6"/>
        <v>Buzková</v>
      </c>
    </row>
    <row r="11" spans="1:28" x14ac:dyDescent="0.2">
      <c r="A11" s="65" t="s">
        <v>56</v>
      </c>
      <c r="B11" s="64"/>
      <c r="C11" s="50">
        <v>67767027.209999993</v>
      </c>
      <c r="D11" s="73"/>
      <c r="E11" s="73"/>
      <c r="F11" s="74"/>
      <c r="G11" s="74"/>
      <c r="H11" s="94"/>
      <c r="I11" s="62" t="s">
        <v>25</v>
      </c>
      <c r="J11" s="62" t="s">
        <v>26</v>
      </c>
      <c r="K11" s="62" t="s">
        <v>27</v>
      </c>
      <c r="L11" s="62" t="s">
        <v>28</v>
      </c>
      <c r="M11" s="62" t="s">
        <v>29</v>
      </c>
      <c r="N11" s="91" t="s">
        <v>34</v>
      </c>
      <c r="O11" s="79" t="s">
        <v>30</v>
      </c>
      <c r="P11" s="91" t="s">
        <v>35</v>
      </c>
      <c r="Q11" s="62" t="s">
        <v>31</v>
      </c>
      <c r="R11" s="62" t="s">
        <v>32</v>
      </c>
      <c r="S11" s="77" t="s">
        <v>36</v>
      </c>
      <c r="T11" s="77" t="s">
        <v>37</v>
      </c>
      <c r="U11" s="97" t="s">
        <v>96</v>
      </c>
      <c r="V11" s="97" t="s">
        <v>100</v>
      </c>
      <c r="W11" s="32" t="str">
        <f t="shared" si="3"/>
        <v/>
      </c>
      <c r="X11" s="32" t="str">
        <f t="shared" si="4"/>
        <v/>
      </c>
      <c r="Y11" s="41">
        <f t="shared" si="5"/>
        <v>67767027.209999993</v>
      </c>
      <c r="Z11" s="35" t="str">
        <f t="shared" si="6"/>
        <v>Buzková</v>
      </c>
    </row>
    <row r="12" spans="1:28" x14ac:dyDescent="0.2">
      <c r="A12" s="65" t="s">
        <v>57</v>
      </c>
      <c r="B12" s="64"/>
      <c r="C12" s="50">
        <v>7689162.9500000002</v>
      </c>
      <c r="D12" s="73"/>
      <c r="E12" s="73"/>
      <c r="F12" s="74"/>
      <c r="G12" s="74"/>
      <c r="H12" s="94"/>
      <c r="I12" s="62" t="s">
        <v>25</v>
      </c>
      <c r="J12" s="62" t="s">
        <v>26</v>
      </c>
      <c r="K12" s="62" t="s">
        <v>27</v>
      </c>
      <c r="L12" s="62" t="s">
        <v>28</v>
      </c>
      <c r="M12" s="62" t="s">
        <v>29</v>
      </c>
      <c r="N12" s="91" t="s">
        <v>34</v>
      </c>
      <c r="O12" s="79" t="s">
        <v>30</v>
      </c>
      <c r="P12" s="91" t="s">
        <v>35</v>
      </c>
      <c r="Q12" s="62" t="s">
        <v>31</v>
      </c>
      <c r="R12" s="62" t="s">
        <v>32</v>
      </c>
      <c r="S12" s="77" t="s">
        <v>36</v>
      </c>
      <c r="T12" s="77" t="s">
        <v>37</v>
      </c>
      <c r="U12" s="104" t="s">
        <v>102</v>
      </c>
      <c r="V12" s="97" t="s">
        <v>101</v>
      </c>
      <c r="W12" s="32" t="str">
        <f t="shared" si="3"/>
        <v/>
      </c>
      <c r="X12" s="32" t="str">
        <f t="shared" si="4"/>
        <v/>
      </c>
      <c r="Y12" s="41">
        <f t="shared" si="5"/>
        <v>7689162.9500000002</v>
      </c>
      <c r="Z12" s="35" t="str">
        <f t="shared" si="6"/>
        <v>Applová, Šmelková</v>
      </c>
    </row>
    <row r="13" spans="1:28" x14ac:dyDescent="0.2">
      <c r="A13" s="65" t="s">
        <v>58</v>
      </c>
      <c r="B13" s="64"/>
      <c r="C13" s="50">
        <v>13673145.810000001</v>
      </c>
      <c r="D13" s="73"/>
      <c r="E13" s="73"/>
      <c r="F13" s="74"/>
      <c r="G13" s="74"/>
      <c r="H13" s="94"/>
      <c r="I13" s="62" t="s">
        <v>25</v>
      </c>
      <c r="J13" s="62" t="s">
        <v>26</v>
      </c>
      <c r="K13" s="62" t="s">
        <v>27</v>
      </c>
      <c r="L13" s="62" t="s">
        <v>28</v>
      </c>
      <c r="M13" s="62" t="s">
        <v>29</v>
      </c>
      <c r="N13" s="91" t="s">
        <v>34</v>
      </c>
      <c r="O13" s="79" t="s">
        <v>30</v>
      </c>
      <c r="P13" s="91" t="s">
        <v>35</v>
      </c>
      <c r="Q13" s="62" t="s">
        <v>31</v>
      </c>
      <c r="R13" s="62" t="s">
        <v>32</v>
      </c>
      <c r="S13" s="77" t="s">
        <v>36</v>
      </c>
      <c r="T13" s="77" t="s">
        <v>37</v>
      </c>
      <c r="U13" s="104" t="s">
        <v>102</v>
      </c>
      <c r="V13" s="97" t="s">
        <v>101</v>
      </c>
      <c r="W13" s="32" t="str">
        <f t="shared" si="3"/>
        <v/>
      </c>
      <c r="X13" s="32" t="str">
        <f t="shared" si="4"/>
        <v/>
      </c>
      <c r="Y13" s="41">
        <f t="shared" si="5"/>
        <v>13673145.810000001</v>
      </c>
      <c r="Z13" s="35" t="str">
        <f t="shared" si="6"/>
        <v>Applová, Šmelková</v>
      </c>
    </row>
    <row r="14" spans="1:28" x14ac:dyDescent="0.2">
      <c r="A14" s="65" t="s">
        <v>59</v>
      </c>
      <c r="B14" s="64"/>
      <c r="C14" s="50">
        <v>9185411.5699999947</v>
      </c>
      <c r="D14" s="73"/>
      <c r="E14" s="73"/>
      <c r="F14" s="74"/>
      <c r="G14" s="74"/>
      <c r="H14" s="94"/>
      <c r="I14" s="62" t="s">
        <v>25</v>
      </c>
      <c r="J14" s="62" t="s">
        <v>26</v>
      </c>
      <c r="K14" s="62" t="s">
        <v>27</v>
      </c>
      <c r="L14" s="62" t="s">
        <v>28</v>
      </c>
      <c r="M14" s="62" t="s">
        <v>29</v>
      </c>
      <c r="N14" s="91" t="s">
        <v>34</v>
      </c>
      <c r="O14" s="79" t="s">
        <v>30</v>
      </c>
      <c r="P14" s="91" t="s">
        <v>35</v>
      </c>
      <c r="Q14" s="62" t="s">
        <v>31</v>
      </c>
      <c r="R14" s="62" t="s">
        <v>32</v>
      </c>
      <c r="S14" s="77" t="s">
        <v>36</v>
      </c>
      <c r="T14" s="77" t="s">
        <v>37</v>
      </c>
      <c r="U14" s="104" t="s">
        <v>102</v>
      </c>
      <c r="V14" s="97" t="s">
        <v>101</v>
      </c>
      <c r="W14" s="32" t="str">
        <f t="shared" si="3"/>
        <v/>
      </c>
      <c r="X14" s="32" t="str">
        <f t="shared" si="4"/>
        <v/>
      </c>
      <c r="Y14" s="41">
        <f t="shared" si="5"/>
        <v>9185411.5699999947</v>
      </c>
      <c r="Z14" s="35" t="str">
        <f t="shared" si="6"/>
        <v>Applová, Šmelková</v>
      </c>
    </row>
    <row r="15" spans="1:28" x14ac:dyDescent="0.2">
      <c r="A15" s="65" t="s">
        <v>60</v>
      </c>
      <c r="B15" s="64"/>
      <c r="C15" s="50">
        <v>9374896.4799999967</v>
      </c>
      <c r="D15" s="73"/>
      <c r="E15" s="73"/>
      <c r="F15" s="74"/>
      <c r="G15" s="74"/>
      <c r="H15" s="94"/>
      <c r="I15" s="62" t="s">
        <v>25</v>
      </c>
      <c r="J15" s="62" t="s">
        <v>26</v>
      </c>
      <c r="K15" s="62" t="s">
        <v>27</v>
      </c>
      <c r="L15" s="62" t="s">
        <v>28</v>
      </c>
      <c r="M15" s="62" t="s">
        <v>29</v>
      </c>
      <c r="N15" s="91" t="s">
        <v>34</v>
      </c>
      <c r="O15" s="79" t="s">
        <v>30</v>
      </c>
      <c r="P15" s="91" t="s">
        <v>35</v>
      </c>
      <c r="Q15" s="62" t="s">
        <v>31</v>
      </c>
      <c r="R15" s="62" t="s">
        <v>32</v>
      </c>
      <c r="S15" s="77" t="s">
        <v>36</v>
      </c>
      <c r="T15" s="77" t="s">
        <v>37</v>
      </c>
      <c r="U15" s="104" t="s">
        <v>102</v>
      </c>
      <c r="V15" s="97" t="s">
        <v>101</v>
      </c>
      <c r="W15" s="32" t="str">
        <f t="shared" si="3"/>
        <v/>
      </c>
      <c r="X15" s="32" t="str">
        <f t="shared" si="4"/>
        <v/>
      </c>
      <c r="Y15" s="41">
        <f t="shared" si="5"/>
        <v>9374896.4799999967</v>
      </c>
      <c r="Z15" s="35" t="str">
        <f t="shared" si="6"/>
        <v>Applová, Šmelková</v>
      </c>
    </row>
    <row r="16" spans="1:28" x14ac:dyDescent="0.2">
      <c r="A16" s="65" t="s">
        <v>61</v>
      </c>
      <c r="B16" s="64"/>
      <c r="C16" s="50">
        <v>3239677.71</v>
      </c>
      <c r="D16" s="73"/>
      <c r="E16" s="73"/>
      <c r="F16" s="74"/>
      <c r="G16" s="74"/>
      <c r="H16" s="94"/>
      <c r="I16" s="62" t="s">
        <v>25</v>
      </c>
      <c r="J16" s="62" t="s">
        <v>26</v>
      </c>
      <c r="K16" s="62" t="s">
        <v>27</v>
      </c>
      <c r="L16" s="62" t="s">
        <v>28</v>
      </c>
      <c r="M16" s="62" t="s">
        <v>29</v>
      </c>
      <c r="N16" s="91" t="s">
        <v>34</v>
      </c>
      <c r="O16" s="79" t="s">
        <v>30</v>
      </c>
      <c r="P16" s="91" t="s">
        <v>35</v>
      </c>
      <c r="Q16" s="62" t="s">
        <v>31</v>
      </c>
      <c r="R16" s="62" t="s">
        <v>32</v>
      </c>
      <c r="S16" s="77" t="s">
        <v>36</v>
      </c>
      <c r="T16" s="77" t="s">
        <v>37</v>
      </c>
      <c r="U16" s="104" t="s">
        <v>102</v>
      </c>
      <c r="V16" s="97" t="s">
        <v>101</v>
      </c>
      <c r="W16" s="32" t="str">
        <f t="shared" si="3"/>
        <v/>
      </c>
      <c r="X16" s="32" t="str">
        <f t="shared" si="4"/>
        <v/>
      </c>
      <c r="Y16" s="41">
        <f t="shared" si="5"/>
        <v>3239677.71</v>
      </c>
      <c r="Z16" s="35" t="str">
        <f t="shared" si="6"/>
        <v>Applová, Šmelková</v>
      </c>
    </row>
    <row r="17" spans="1:27" x14ac:dyDescent="0.2">
      <c r="A17" s="65" t="s">
        <v>62</v>
      </c>
      <c r="B17" s="64"/>
      <c r="C17" s="50">
        <v>7899181.1600000001</v>
      </c>
      <c r="D17" s="73"/>
      <c r="E17" s="73"/>
      <c r="F17" s="74"/>
      <c r="G17" s="74"/>
      <c r="H17" s="94"/>
      <c r="I17" s="62" t="s">
        <v>25</v>
      </c>
      <c r="J17" s="62" t="s">
        <v>26</v>
      </c>
      <c r="K17" s="62" t="s">
        <v>27</v>
      </c>
      <c r="L17" s="62" t="s">
        <v>28</v>
      </c>
      <c r="M17" s="62" t="s">
        <v>29</v>
      </c>
      <c r="N17" s="91" t="s">
        <v>34</v>
      </c>
      <c r="O17" s="79" t="s">
        <v>30</v>
      </c>
      <c r="P17" s="91" t="s">
        <v>35</v>
      </c>
      <c r="Q17" s="62" t="s">
        <v>31</v>
      </c>
      <c r="R17" s="62" t="s">
        <v>32</v>
      </c>
      <c r="S17" s="77" t="s">
        <v>36</v>
      </c>
      <c r="T17" s="77" t="s">
        <v>37</v>
      </c>
      <c r="U17" s="104" t="s">
        <v>102</v>
      </c>
      <c r="V17" s="97" t="s">
        <v>101</v>
      </c>
      <c r="W17" s="32" t="str">
        <f t="shared" si="3"/>
        <v/>
      </c>
      <c r="X17" s="32" t="str">
        <f t="shared" si="4"/>
        <v/>
      </c>
      <c r="Y17" s="41">
        <f t="shared" si="5"/>
        <v>7899181.1600000001</v>
      </c>
      <c r="Z17" s="35" t="str">
        <f t="shared" si="6"/>
        <v>Applová, Šmelková</v>
      </c>
    </row>
    <row r="18" spans="1:27" x14ac:dyDescent="0.2">
      <c r="A18" s="65" t="s">
        <v>63</v>
      </c>
      <c r="B18" s="64"/>
      <c r="C18" s="50">
        <v>1475398.49</v>
      </c>
      <c r="D18" s="73"/>
      <c r="E18" s="73"/>
      <c r="F18" s="74"/>
      <c r="G18" s="74"/>
      <c r="H18" s="94"/>
      <c r="I18" s="62" t="s">
        <v>25</v>
      </c>
      <c r="J18" s="62" t="s">
        <v>26</v>
      </c>
      <c r="K18" s="62" t="s">
        <v>27</v>
      </c>
      <c r="L18" s="62" t="s">
        <v>28</v>
      </c>
      <c r="M18" s="62" t="s">
        <v>29</v>
      </c>
      <c r="N18" s="91" t="s">
        <v>34</v>
      </c>
      <c r="O18" s="79" t="s">
        <v>30</v>
      </c>
      <c r="P18" s="91" t="s">
        <v>35</v>
      </c>
      <c r="Q18" s="62" t="s">
        <v>31</v>
      </c>
      <c r="R18" s="62" t="s">
        <v>32</v>
      </c>
      <c r="S18" s="77" t="s">
        <v>36</v>
      </c>
      <c r="T18" s="77" t="s">
        <v>37</v>
      </c>
      <c r="U18" s="104" t="s">
        <v>102</v>
      </c>
      <c r="V18" s="97" t="s">
        <v>101</v>
      </c>
      <c r="W18" s="32" t="str">
        <f t="shared" si="3"/>
        <v/>
      </c>
      <c r="X18" s="32" t="str">
        <f t="shared" si="4"/>
        <v/>
      </c>
      <c r="Y18" s="41">
        <f t="shared" si="5"/>
        <v>1475398.49</v>
      </c>
      <c r="Z18" s="35" t="str">
        <f t="shared" si="6"/>
        <v>Applová, Šmelková</v>
      </c>
    </row>
    <row r="19" spans="1:27" x14ac:dyDescent="0.2">
      <c r="A19" s="65" t="s">
        <v>64</v>
      </c>
      <c r="B19" s="64"/>
      <c r="C19" s="50">
        <v>11376511.38000001</v>
      </c>
      <c r="D19" s="73"/>
      <c r="E19" s="73"/>
      <c r="F19" s="74"/>
      <c r="G19" s="74"/>
      <c r="H19" s="94"/>
      <c r="I19" s="62" t="s">
        <v>25</v>
      </c>
      <c r="J19" s="62" t="s">
        <v>26</v>
      </c>
      <c r="K19" s="62" t="s">
        <v>27</v>
      </c>
      <c r="L19" s="62" t="s">
        <v>28</v>
      </c>
      <c r="M19" s="62" t="s">
        <v>29</v>
      </c>
      <c r="N19" s="91" t="s">
        <v>34</v>
      </c>
      <c r="O19" s="79" t="s">
        <v>30</v>
      </c>
      <c r="P19" s="91" t="s">
        <v>35</v>
      </c>
      <c r="Q19" s="62" t="s">
        <v>31</v>
      </c>
      <c r="R19" s="62" t="s">
        <v>32</v>
      </c>
      <c r="S19" s="77" t="s">
        <v>36</v>
      </c>
      <c r="T19" s="77" t="s">
        <v>37</v>
      </c>
      <c r="U19" s="104" t="s">
        <v>102</v>
      </c>
      <c r="V19" s="97" t="s">
        <v>101</v>
      </c>
      <c r="W19" s="32" t="str">
        <f t="shared" si="3"/>
        <v/>
      </c>
      <c r="X19" s="32" t="str">
        <f t="shared" si="4"/>
        <v/>
      </c>
      <c r="Y19" s="41">
        <f t="shared" si="5"/>
        <v>11376511.38000001</v>
      </c>
      <c r="Z19" s="35" t="str">
        <f t="shared" si="6"/>
        <v>Applová, Šmelková</v>
      </c>
    </row>
    <row r="20" spans="1:27" x14ac:dyDescent="0.2">
      <c r="A20" s="65" t="s">
        <v>65</v>
      </c>
      <c r="B20" s="64"/>
      <c r="C20" s="50">
        <v>3151021.46</v>
      </c>
      <c r="D20" s="73"/>
      <c r="E20" s="73"/>
      <c r="F20" s="74"/>
      <c r="G20" s="74"/>
      <c r="H20" s="94"/>
      <c r="I20" s="62" t="s">
        <v>25</v>
      </c>
      <c r="J20" s="62" t="s">
        <v>26</v>
      </c>
      <c r="K20" s="62" t="s">
        <v>27</v>
      </c>
      <c r="L20" s="62" t="s">
        <v>28</v>
      </c>
      <c r="M20" s="62" t="s">
        <v>29</v>
      </c>
      <c r="N20" s="91" t="s">
        <v>34</v>
      </c>
      <c r="O20" s="79" t="s">
        <v>30</v>
      </c>
      <c r="P20" s="91" t="s">
        <v>35</v>
      </c>
      <c r="Q20" s="62" t="s">
        <v>31</v>
      </c>
      <c r="R20" s="62" t="s">
        <v>32</v>
      </c>
      <c r="S20" s="77" t="s">
        <v>36</v>
      </c>
      <c r="T20" s="77" t="s">
        <v>37</v>
      </c>
      <c r="U20" s="104" t="s">
        <v>102</v>
      </c>
      <c r="V20" s="97" t="s">
        <v>101</v>
      </c>
      <c r="W20" s="32" t="str">
        <f t="shared" si="3"/>
        <v/>
      </c>
      <c r="X20" s="32" t="str">
        <f t="shared" si="4"/>
        <v/>
      </c>
      <c r="Y20" s="41">
        <f t="shared" si="5"/>
        <v>3151021.46</v>
      </c>
      <c r="Z20" s="35" t="str">
        <f t="shared" si="6"/>
        <v>Applová, Šmelková</v>
      </c>
    </row>
    <row r="21" spans="1:27" x14ac:dyDescent="0.2">
      <c r="A21" s="65" t="s">
        <v>66</v>
      </c>
      <c r="B21" s="64"/>
      <c r="C21" s="50">
        <v>8618156.3899999987</v>
      </c>
      <c r="D21" s="73"/>
      <c r="E21" s="73"/>
      <c r="F21" s="74"/>
      <c r="G21" s="74"/>
      <c r="H21" s="94"/>
      <c r="I21" s="62" t="s">
        <v>25</v>
      </c>
      <c r="J21" s="62" t="s">
        <v>26</v>
      </c>
      <c r="K21" s="62" t="s">
        <v>27</v>
      </c>
      <c r="L21" s="62" t="s">
        <v>28</v>
      </c>
      <c r="M21" s="62" t="s">
        <v>29</v>
      </c>
      <c r="N21" s="91" t="s">
        <v>34</v>
      </c>
      <c r="O21" s="79" t="s">
        <v>30</v>
      </c>
      <c r="P21" s="91" t="s">
        <v>35</v>
      </c>
      <c r="Q21" s="62" t="s">
        <v>31</v>
      </c>
      <c r="R21" s="62" t="s">
        <v>32</v>
      </c>
      <c r="S21" s="77" t="s">
        <v>36</v>
      </c>
      <c r="T21" s="77" t="s">
        <v>37</v>
      </c>
      <c r="U21" s="104" t="s">
        <v>102</v>
      </c>
      <c r="V21" s="97" t="s">
        <v>101</v>
      </c>
      <c r="W21" s="32" t="str">
        <f t="shared" si="3"/>
        <v/>
      </c>
      <c r="X21" s="32" t="str">
        <f t="shared" si="4"/>
        <v/>
      </c>
      <c r="Y21" s="41">
        <f t="shared" si="5"/>
        <v>8618156.3899999987</v>
      </c>
      <c r="Z21" s="35" t="str">
        <f t="shared" si="6"/>
        <v>Applová, Šmelková</v>
      </c>
    </row>
    <row r="22" spans="1:27" x14ac:dyDescent="0.2">
      <c r="A22" s="65" t="s">
        <v>67</v>
      </c>
      <c r="B22" s="64"/>
      <c r="C22" s="50">
        <v>3468744.77</v>
      </c>
      <c r="D22" s="73"/>
      <c r="E22" s="73"/>
      <c r="F22" s="74"/>
      <c r="G22" s="74"/>
      <c r="H22" s="94"/>
      <c r="I22" s="62" t="s">
        <v>25</v>
      </c>
      <c r="J22" s="62" t="s">
        <v>26</v>
      </c>
      <c r="K22" s="62" t="s">
        <v>27</v>
      </c>
      <c r="L22" s="62" t="s">
        <v>28</v>
      </c>
      <c r="M22" s="62" t="s">
        <v>29</v>
      </c>
      <c r="N22" s="91" t="s">
        <v>34</v>
      </c>
      <c r="O22" s="79" t="s">
        <v>30</v>
      </c>
      <c r="P22" s="91" t="s">
        <v>35</v>
      </c>
      <c r="Q22" s="62" t="s">
        <v>31</v>
      </c>
      <c r="R22" s="62" t="s">
        <v>32</v>
      </c>
      <c r="S22" s="77" t="s">
        <v>36</v>
      </c>
      <c r="T22" s="77" t="s">
        <v>37</v>
      </c>
      <c r="U22" s="104" t="s">
        <v>102</v>
      </c>
      <c r="V22" s="97" t="s">
        <v>101</v>
      </c>
      <c r="W22" s="32" t="str">
        <f t="shared" si="3"/>
        <v/>
      </c>
      <c r="X22" s="32" t="str">
        <f t="shared" si="4"/>
        <v/>
      </c>
      <c r="Y22" s="41">
        <f t="shared" si="5"/>
        <v>3468744.77</v>
      </c>
      <c r="Z22" s="35" t="str">
        <f t="shared" si="6"/>
        <v>Applová, Šmelková</v>
      </c>
    </row>
    <row r="23" spans="1:27" x14ac:dyDescent="0.2">
      <c r="A23" s="65" t="s">
        <v>68</v>
      </c>
      <c r="B23" s="64"/>
      <c r="C23" s="50">
        <v>652185.21</v>
      </c>
      <c r="D23" s="73"/>
      <c r="E23" s="73"/>
      <c r="F23" s="74"/>
      <c r="G23" s="74"/>
      <c r="H23" s="94"/>
      <c r="I23" s="62" t="s">
        <v>25</v>
      </c>
      <c r="J23" s="62" t="s">
        <v>26</v>
      </c>
      <c r="K23" s="62" t="s">
        <v>27</v>
      </c>
      <c r="L23" s="62" t="s">
        <v>28</v>
      </c>
      <c r="M23" s="62" t="s">
        <v>29</v>
      </c>
      <c r="N23" s="91" t="s">
        <v>34</v>
      </c>
      <c r="O23" s="79" t="s">
        <v>30</v>
      </c>
      <c r="P23" s="91" t="s">
        <v>35</v>
      </c>
      <c r="Q23" s="62" t="s">
        <v>31</v>
      </c>
      <c r="R23" s="62" t="s">
        <v>32</v>
      </c>
      <c r="S23" s="77" t="s">
        <v>36</v>
      </c>
      <c r="T23" s="77" t="s">
        <v>37</v>
      </c>
      <c r="U23" s="104" t="s">
        <v>102</v>
      </c>
      <c r="V23" s="97" t="s">
        <v>101</v>
      </c>
      <c r="W23" s="32" t="str">
        <f t="shared" si="3"/>
        <v/>
      </c>
      <c r="X23" s="32" t="str">
        <f t="shared" si="4"/>
        <v/>
      </c>
      <c r="Y23" s="41">
        <f t="shared" si="5"/>
        <v>652185.21</v>
      </c>
      <c r="Z23" s="35" t="str">
        <f t="shared" si="6"/>
        <v>Applová, Šmelková</v>
      </c>
    </row>
    <row r="24" spans="1:27" x14ac:dyDescent="0.2">
      <c r="A24" s="65" t="s">
        <v>69</v>
      </c>
      <c r="B24" s="64"/>
      <c r="C24" s="50">
        <v>141905.89000000001</v>
      </c>
      <c r="D24" s="73"/>
      <c r="E24" s="73"/>
      <c r="F24" s="74"/>
      <c r="G24" s="74"/>
      <c r="H24" s="94"/>
      <c r="I24" s="62" t="s">
        <v>25</v>
      </c>
      <c r="J24" s="62" t="s">
        <v>26</v>
      </c>
      <c r="K24" s="62" t="s">
        <v>27</v>
      </c>
      <c r="L24" s="62" t="s">
        <v>28</v>
      </c>
      <c r="M24" s="62" t="s">
        <v>29</v>
      </c>
      <c r="N24" s="91" t="s">
        <v>34</v>
      </c>
      <c r="O24" s="79" t="s">
        <v>30</v>
      </c>
      <c r="P24" s="91" t="s">
        <v>35</v>
      </c>
      <c r="Q24" s="62" t="s">
        <v>31</v>
      </c>
      <c r="R24" s="62" t="s">
        <v>32</v>
      </c>
      <c r="S24" s="77" t="s">
        <v>36</v>
      </c>
      <c r="T24" s="77" t="s">
        <v>37</v>
      </c>
      <c r="U24" s="97" t="s">
        <v>94</v>
      </c>
      <c r="V24" s="97" t="s">
        <v>100</v>
      </c>
      <c r="W24" s="32" t="str">
        <f t="shared" si="3"/>
        <v/>
      </c>
      <c r="X24" s="32" t="str">
        <f t="shared" si="4"/>
        <v/>
      </c>
      <c r="Y24" s="41">
        <f t="shared" si="5"/>
        <v>141905.89000000001</v>
      </c>
      <c r="Z24" s="35" t="str">
        <f t="shared" si="6"/>
        <v>Kunická</v>
      </c>
    </row>
    <row r="25" spans="1:27" x14ac:dyDescent="0.2">
      <c r="A25" s="65" t="s">
        <v>70</v>
      </c>
      <c r="B25" s="64"/>
      <c r="C25" s="50">
        <v>17915.099999999999</v>
      </c>
      <c r="D25" s="73"/>
      <c r="E25" s="73"/>
      <c r="F25" s="74"/>
      <c r="G25" s="74"/>
      <c r="H25" s="94"/>
      <c r="I25" s="62" t="s">
        <v>25</v>
      </c>
      <c r="J25" s="62" t="s">
        <v>26</v>
      </c>
      <c r="K25" s="62" t="s">
        <v>27</v>
      </c>
      <c r="L25" s="62" t="s">
        <v>28</v>
      </c>
      <c r="M25" s="62" t="s">
        <v>29</v>
      </c>
      <c r="N25" s="91" t="s">
        <v>34</v>
      </c>
      <c r="O25" s="79" t="s">
        <v>30</v>
      </c>
      <c r="P25" s="91" t="s">
        <v>35</v>
      </c>
      <c r="Q25" s="62" t="s">
        <v>31</v>
      </c>
      <c r="R25" s="62" t="s">
        <v>32</v>
      </c>
      <c r="S25" s="77" t="s">
        <v>36</v>
      </c>
      <c r="T25" s="77" t="s">
        <v>37</v>
      </c>
      <c r="U25" s="97" t="s">
        <v>98</v>
      </c>
      <c r="V25" s="97" t="s">
        <v>101</v>
      </c>
      <c r="W25" s="32" t="str">
        <f t="shared" si="3"/>
        <v/>
      </c>
      <c r="X25" s="32" t="str">
        <f t="shared" si="4"/>
        <v/>
      </c>
      <c r="Y25" s="41">
        <f t="shared" si="5"/>
        <v>17915.099999999999</v>
      </c>
      <c r="Z25" s="35" t="str">
        <f t="shared" si="6"/>
        <v>Trochtová</v>
      </c>
    </row>
    <row r="26" spans="1:27" x14ac:dyDescent="0.2">
      <c r="A26" s="65" t="s">
        <v>71</v>
      </c>
      <c r="B26" s="64"/>
      <c r="C26" s="50">
        <v>1163787.52</v>
      </c>
      <c r="D26" s="73"/>
      <c r="E26" s="73"/>
      <c r="F26" s="74"/>
      <c r="G26" s="74"/>
      <c r="H26" s="94"/>
      <c r="I26" s="62" t="s">
        <v>25</v>
      </c>
      <c r="J26" s="62" t="s">
        <v>26</v>
      </c>
      <c r="K26" s="62" t="s">
        <v>27</v>
      </c>
      <c r="L26" s="62" t="s">
        <v>28</v>
      </c>
      <c r="M26" s="62" t="s">
        <v>29</v>
      </c>
      <c r="N26" s="91" t="s">
        <v>34</v>
      </c>
      <c r="O26" s="79" t="s">
        <v>30</v>
      </c>
      <c r="P26" s="91" t="s">
        <v>35</v>
      </c>
      <c r="Q26" s="62" t="s">
        <v>31</v>
      </c>
      <c r="R26" s="62" t="s">
        <v>32</v>
      </c>
      <c r="S26" s="77" t="s">
        <v>36</v>
      </c>
      <c r="T26" s="77" t="s">
        <v>37</v>
      </c>
      <c r="U26" s="97" t="s">
        <v>95</v>
      </c>
      <c r="V26" s="97" t="s">
        <v>101</v>
      </c>
      <c r="W26" s="32" t="str">
        <f t="shared" si="3"/>
        <v/>
      </c>
      <c r="X26" s="32" t="str">
        <f t="shared" si="4"/>
        <v/>
      </c>
      <c r="Y26" s="41">
        <f t="shared" si="5"/>
        <v>1163787.52</v>
      </c>
      <c r="Z26" s="35" t="str">
        <f t="shared" si="6"/>
        <v>Jankowská</v>
      </c>
    </row>
    <row r="27" spans="1:27" x14ac:dyDescent="0.2">
      <c r="A27" s="65" t="s">
        <v>72</v>
      </c>
      <c r="B27" s="64"/>
      <c r="C27" s="50">
        <v>1075771.2</v>
      </c>
      <c r="D27" s="73"/>
      <c r="E27" s="73"/>
      <c r="F27" s="74"/>
      <c r="G27" s="74"/>
      <c r="H27" s="94"/>
      <c r="I27" s="62" t="s">
        <v>25</v>
      </c>
      <c r="J27" s="62" t="s">
        <v>26</v>
      </c>
      <c r="K27" s="62" t="s">
        <v>27</v>
      </c>
      <c r="L27" s="62" t="s">
        <v>28</v>
      </c>
      <c r="M27" s="62" t="s">
        <v>29</v>
      </c>
      <c r="N27" s="91" t="s">
        <v>34</v>
      </c>
      <c r="O27" s="79" t="s">
        <v>30</v>
      </c>
      <c r="P27" s="91" t="s">
        <v>35</v>
      </c>
      <c r="Q27" s="62" t="s">
        <v>31</v>
      </c>
      <c r="R27" s="62" t="s">
        <v>32</v>
      </c>
      <c r="S27" s="77" t="s">
        <v>36</v>
      </c>
      <c r="T27" s="77" t="s">
        <v>37</v>
      </c>
      <c r="U27" s="97" t="s">
        <v>95</v>
      </c>
      <c r="V27" s="97" t="s">
        <v>101</v>
      </c>
      <c r="W27" s="32" t="str">
        <f t="shared" si="3"/>
        <v/>
      </c>
      <c r="X27" s="32" t="str">
        <f t="shared" si="4"/>
        <v/>
      </c>
      <c r="Y27" s="41">
        <f t="shared" si="5"/>
        <v>1075771.2</v>
      </c>
      <c r="Z27" s="35" t="str">
        <f t="shared" si="6"/>
        <v>Jankowská</v>
      </c>
    </row>
    <row r="28" spans="1:27" x14ac:dyDescent="0.2">
      <c r="A28" s="69" t="s">
        <v>73</v>
      </c>
      <c r="B28" s="70"/>
      <c r="C28" s="21">
        <v>1402419.2</v>
      </c>
      <c r="D28" s="75"/>
      <c r="E28" s="75"/>
      <c r="F28" s="76"/>
      <c r="G28" s="76"/>
      <c r="H28" s="95"/>
      <c r="I28" s="71" t="s">
        <v>25</v>
      </c>
      <c r="J28" s="71" t="s">
        <v>26</v>
      </c>
      <c r="K28" s="71" t="s">
        <v>27</v>
      </c>
      <c r="L28" s="71" t="s">
        <v>28</v>
      </c>
      <c r="M28" s="71" t="s">
        <v>29</v>
      </c>
      <c r="N28" s="92" t="s">
        <v>34</v>
      </c>
      <c r="O28" s="80" t="s">
        <v>30</v>
      </c>
      <c r="P28" s="92" t="s">
        <v>35</v>
      </c>
      <c r="Q28" s="71" t="s">
        <v>31</v>
      </c>
      <c r="R28" s="71" t="s">
        <v>32</v>
      </c>
      <c r="S28" s="78" t="s">
        <v>36</v>
      </c>
      <c r="T28" s="78" t="s">
        <v>37</v>
      </c>
      <c r="U28" s="103" t="s">
        <v>95</v>
      </c>
      <c r="V28" s="103" t="s">
        <v>101</v>
      </c>
      <c r="W28" s="32" t="str">
        <f t="shared" ref="W28:W29" si="7">IF(AND(A28="celkem ks:",B28&gt;0,C28="vzorek ks:"),B28,"")</f>
        <v/>
      </c>
      <c r="X28" s="32" t="str">
        <f t="shared" si="2"/>
        <v/>
      </c>
      <c r="Y28" s="41">
        <f t="shared" si="0"/>
        <v>1402419.2</v>
      </c>
      <c r="Z28" s="35" t="str">
        <f t="shared" si="1"/>
        <v>Jankowská</v>
      </c>
    </row>
    <row r="29" spans="1:27" x14ac:dyDescent="0.2">
      <c r="A29" s="4" t="s">
        <v>5</v>
      </c>
      <c r="C29" s="17">
        <f>SUM(C7:C28)</f>
        <v>193355891.95000002</v>
      </c>
      <c r="U29" s="17">
        <f>SUM(U7:U28)</f>
        <v>0</v>
      </c>
      <c r="W29" s="33" t="str">
        <f t="shared" si="7"/>
        <v/>
      </c>
      <c r="X29" s="33" t="str">
        <f t="shared" si="2"/>
        <v/>
      </c>
      <c r="Y29" s="35" t="str">
        <f t="shared" si="0"/>
        <v/>
      </c>
      <c r="Z29" s="35" t="str">
        <f t="shared" si="1"/>
        <v/>
      </c>
    </row>
    <row r="31" spans="1:27" ht="18" customHeight="1" x14ac:dyDescent="0.2">
      <c r="A31" s="45" t="s">
        <v>4</v>
      </c>
      <c r="B31" s="93">
        <v>83</v>
      </c>
      <c r="C31" s="47" t="s">
        <v>3</v>
      </c>
      <c r="D31" s="93">
        <v>1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48"/>
      <c r="V31" s="52" t="s">
        <v>43</v>
      </c>
      <c r="W31" s="31">
        <f>IF(AND(A31="celkem ks:",B31&gt;0,C31="vzorek ks:"),B31,"")</f>
        <v>83</v>
      </c>
      <c r="X31" s="31">
        <f>D31</f>
        <v>1</v>
      </c>
      <c r="Y31" s="40" t="str">
        <f t="shared" ref="Y31:Y33" si="8">IF(OR(C31="",C31&lt;=0,A31="Suma:",A31="celkem ks:"),"",C31)</f>
        <v/>
      </c>
      <c r="Z31" s="40" t="str">
        <f t="shared" ref="Z31:Z33" si="9">IF(OR(U31="",U31&lt;=0,A31="Suma:",A31="celkem ks:"),"",U31)</f>
        <v/>
      </c>
      <c r="AA31" s="5"/>
    </row>
    <row r="32" spans="1:27" x14ac:dyDescent="0.2">
      <c r="A32" s="69" t="s">
        <v>74</v>
      </c>
      <c r="B32" s="70"/>
      <c r="C32" s="21">
        <v>818.16</v>
      </c>
      <c r="D32" s="75" t="s">
        <v>40</v>
      </c>
      <c r="E32" s="75" t="s">
        <v>40</v>
      </c>
      <c r="F32" s="76" t="s">
        <v>40</v>
      </c>
      <c r="G32" s="76"/>
      <c r="H32" s="95"/>
      <c r="I32" s="71" t="s">
        <v>25</v>
      </c>
      <c r="J32" s="71" t="s">
        <v>26</v>
      </c>
      <c r="K32" s="71" t="s">
        <v>27</v>
      </c>
      <c r="L32" s="71" t="s">
        <v>28</v>
      </c>
      <c r="M32" s="71" t="s">
        <v>29</v>
      </c>
      <c r="N32" s="78" t="s">
        <v>34</v>
      </c>
      <c r="O32" s="80" t="s">
        <v>30</v>
      </c>
      <c r="P32" s="78" t="s">
        <v>35</v>
      </c>
      <c r="Q32" s="71" t="s">
        <v>31</v>
      </c>
      <c r="R32" s="71" t="s">
        <v>32</v>
      </c>
      <c r="S32" s="78" t="s">
        <v>36</v>
      </c>
      <c r="T32" s="78" t="s">
        <v>37</v>
      </c>
      <c r="U32" s="105" t="s">
        <v>94</v>
      </c>
      <c r="V32" s="97" t="s">
        <v>100</v>
      </c>
      <c r="W32" s="32" t="str">
        <f t="shared" ref="W32:W33" si="10">IF(AND(A32="celkem ks:",B32&gt;0,C32="vzorek ks:"),B32,"")</f>
        <v/>
      </c>
      <c r="X32" s="32" t="str">
        <f t="shared" ref="X32:X33" si="11">IF(AND(A32="celkem ks:",B32&gt;0,C32="vzorek ks:",U32&gt;0),U32,"")</f>
        <v/>
      </c>
      <c r="Y32" s="41">
        <f t="shared" si="8"/>
        <v>818.16</v>
      </c>
      <c r="Z32" s="35" t="str">
        <f t="shared" si="9"/>
        <v>Kunická</v>
      </c>
    </row>
    <row r="33" spans="1:27" x14ac:dyDescent="0.2">
      <c r="A33" s="4" t="s">
        <v>5</v>
      </c>
      <c r="C33" s="17">
        <f>SUM(C32:C32)</f>
        <v>818.16</v>
      </c>
      <c r="U33" s="17">
        <f>SUM(U32:U32)</f>
        <v>0</v>
      </c>
      <c r="W33" s="33" t="str">
        <f t="shared" si="10"/>
        <v/>
      </c>
      <c r="X33" s="33" t="str">
        <f t="shared" si="11"/>
        <v/>
      </c>
      <c r="Y33" s="35" t="str">
        <f t="shared" si="8"/>
        <v/>
      </c>
      <c r="Z33" s="35" t="str">
        <f t="shared" si="9"/>
        <v/>
      </c>
    </row>
    <row r="35" spans="1:27" ht="35.25" customHeight="1" x14ac:dyDescent="0.2">
      <c r="A35" s="45" t="s">
        <v>4</v>
      </c>
      <c r="B35" s="93">
        <v>94</v>
      </c>
      <c r="C35" s="47" t="s">
        <v>3</v>
      </c>
      <c r="D35" s="93">
        <v>2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48"/>
      <c r="V35" s="52" t="s">
        <v>51</v>
      </c>
      <c r="W35" s="31">
        <f>IF(AND(A35="celkem ks:",B35&gt;0,C35="vzorek ks:"),B35,"")</f>
        <v>94</v>
      </c>
      <c r="X35" s="31">
        <f>D35</f>
        <v>2</v>
      </c>
      <c r="Y35" s="40" t="str">
        <f t="shared" ref="Y35:Y38" si="12">IF(OR(C35="",C35&lt;=0,A35="Suma:",A35="celkem ks:"),"",C35)</f>
        <v/>
      </c>
      <c r="Z35" s="40" t="str">
        <f t="shared" ref="Z35:Z38" si="13">IF(OR(U35="",U35&lt;=0,A35="Suma:",A35="celkem ks:"),"",U35)</f>
        <v/>
      </c>
      <c r="AA35" s="5"/>
    </row>
    <row r="36" spans="1:27" x14ac:dyDescent="0.2">
      <c r="A36" s="65" t="s">
        <v>75</v>
      </c>
      <c r="B36" s="64"/>
      <c r="C36" s="50">
        <v>127530.8</v>
      </c>
      <c r="D36" s="73"/>
      <c r="E36" s="73"/>
      <c r="F36" s="74"/>
      <c r="G36" s="74"/>
      <c r="H36" s="94"/>
      <c r="I36" s="62" t="s">
        <v>25</v>
      </c>
      <c r="J36" s="62" t="s">
        <v>26</v>
      </c>
      <c r="K36" s="62" t="s">
        <v>27</v>
      </c>
      <c r="L36" s="62" t="s">
        <v>28</v>
      </c>
      <c r="M36" s="62" t="s">
        <v>29</v>
      </c>
      <c r="N36" s="91" t="s">
        <v>34</v>
      </c>
      <c r="O36" s="79" t="s">
        <v>30</v>
      </c>
      <c r="P36" s="91" t="s">
        <v>35</v>
      </c>
      <c r="Q36" s="62" t="s">
        <v>31</v>
      </c>
      <c r="R36" s="62" t="s">
        <v>32</v>
      </c>
      <c r="S36" s="77" t="s">
        <v>36</v>
      </c>
      <c r="T36" s="77" t="s">
        <v>37</v>
      </c>
      <c r="U36" s="104" t="s">
        <v>97</v>
      </c>
      <c r="V36" s="97" t="s">
        <v>101</v>
      </c>
      <c r="W36" s="32" t="str">
        <f t="shared" ref="W36:W38" si="14">IF(AND(A36="celkem ks:",B36&gt;0,C36="vzorek ks:"),B36,"")</f>
        <v/>
      </c>
      <c r="X36" s="32" t="str">
        <f t="shared" ref="X36:X38" si="15">IF(AND(A36="celkem ks:",B36&gt;0,C36="vzorek ks:",U36&gt;0),U36,"")</f>
        <v/>
      </c>
      <c r="Y36" s="41">
        <f t="shared" si="12"/>
        <v>127530.8</v>
      </c>
      <c r="Z36" s="35" t="str">
        <f t="shared" si="13"/>
        <v>Davidová</v>
      </c>
    </row>
    <row r="37" spans="1:27" x14ac:dyDescent="0.2">
      <c r="A37" s="69" t="s">
        <v>76</v>
      </c>
      <c r="B37" s="70"/>
      <c r="C37" s="21">
        <v>1519945.1099999999</v>
      </c>
      <c r="D37" s="75"/>
      <c r="E37" s="75"/>
      <c r="F37" s="76"/>
      <c r="G37" s="76"/>
      <c r="H37" s="95"/>
      <c r="I37" s="71" t="s">
        <v>25</v>
      </c>
      <c r="J37" s="71" t="s">
        <v>26</v>
      </c>
      <c r="K37" s="71" t="s">
        <v>27</v>
      </c>
      <c r="L37" s="71" t="s">
        <v>28</v>
      </c>
      <c r="M37" s="71" t="s">
        <v>29</v>
      </c>
      <c r="N37" s="92" t="s">
        <v>34</v>
      </c>
      <c r="O37" s="80" t="s">
        <v>30</v>
      </c>
      <c r="P37" s="92" t="s">
        <v>35</v>
      </c>
      <c r="Q37" s="71" t="s">
        <v>31</v>
      </c>
      <c r="R37" s="71" t="s">
        <v>32</v>
      </c>
      <c r="S37" s="78" t="s">
        <v>36</v>
      </c>
      <c r="T37" s="78" t="s">
        <v>37</v>
      </c>
      <c r="U37" s="104" t="s">
        <v>102</v>
      </c>
      <c r="V37" s="97" t="s">
        <v>101</v>
      </c>
      <c r="W37" s="32" t="str">
        <f t="shared" si="14"/>
        <v/>
      </c>
      <c r="X37" s="32" t="str">
        <f t="shared" si="15"/>
        <v/>
      </c>
      <c r="Y37" s="41">
        <f t="shared" si="12"/>
        <v>1519945.1099999999</v>
      </c>
      <c r="Z37" s="35" t="str">
        <f t="shared" si="13"/>
        <v>Applová, Šmelková</v>
      </c>
    </row>
    <row r="38" spans="1:27" x14ac:dyDescent="0.2">
      <c r="A38" s="4" t="s">
        <v>5</v>
      </c>
      <c r="C38" s="17">
        <f>SUM(C36:C37)</f>
        <v>1647475.91</v>
      </c>
      <c r="U38" s="17">
        <f>SUM(U36:U37)</f>
        <v>0</v>
      </c>
      <c r="W38" s="33" t="str">
        <f t="shared" si="14"/>
        <v/>
      </c>
      <c r="X38" s="33" t="str">
        <f t="shared" si="15"/>
        <v/>
      </c>
      <c r="Y38" s="35" t="str">
        <f t="shared" si="12"/>
        <v/>
      </c>
      <c r="Z38" s="35" t="str">
        <f t="shared" si="13"/>
        <v/>
      </c>
    </row>
  </sheetData>
  <sheetProtection formatColumns="0" formatRows="0" insertColumns="0" insertRows="0" deleteColumns="0" deleteRows="0"/>
  <mergeCells count="13">
    <mergeCell ref="D3:E3"/>
    <mergeCell ref="W3:Y3"/>
    <mergeCell ref="A4:A5"/>
    <mergeCell ref="B4:B5"/>
    <mergeCell ref="C4:C5"/>
    <mergeCell ref="D4:D5"/>
    <mergeCell ref="E4:E5"/>
    <mergeCell ref="F4:F5"/>
    <mergeCell ref="G4:G5"/>
    <mergeCell ref="H4:H5"/>
    <mergeCell ref="I4:T5"/>
    <mergeCell ref="U4:U5"/>
    <mergeCell ref="V4:V5"/>
  </mergeCells>
  <dataValidations count="1">
    <dataValidation type="list" allowBlank="1" showInputMessage="1" showErrorMessage="1" sqref="H7:H28 H32 H36:H37" xr:uid="{1E440743-1A8F-475C-BC45-7D85302771E3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85" orientation="landscape" r:id="rId1"/>
  <headerFooter alignWithMargins="0">
    <oddHeader>&amp;R50x</oddHeader>
    <oddFooter>&amp;C&amp;P&amp;R© FIZA, a.s., 2024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34AA-DC88-4AAE-ADD6-1A801962D502}">
  <dimension ref="A1:AB9"/>
  <sheetViews>
    <sheetView zoomScaleNormal="100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28" sqref="P28"/>
    </sheetView>
  </sheetViews>
  <sheetFormatPr defaultColWidth="9.28515625" defaultRowHeight="12.75" x14ac:dyDescent="0.2"/>
  <cols>
    <col min="1" max="1" width="21.7109375" style="4" customWidth="1"/>
    <col min="2" max="2" width="5.85546875" style="6" customWidth="1"/>
    <col min="3" max="3" width="15.5703125" style="17" customWidth="1"/>
    <col min="4" max="4" width="6.5703125" style="55" customWidth="1"/>
    <col min="5" max="5" width="6.42578125" style="55" customWidth="1"/>
    <col min="6" max="6" width="7.7109375" style="55" customWidth="1"/>
    <col min="7" max="7" width="7.5703125" style="55" customWidth="1"/>
    <col min="8" max="8" width="6.140625" style="55" customWidth="1"/>
    <col min="9" max="9" width="2.28515625" style="55" bestFit="1" customWidth="1"/>
    <col min="10" max="10" width="3.7109375" style="55" customWidth="1"/>
    <col min="11" max="13" width="2.28515625" style="55" bestFit="1" customWidth="1"/>
    <col min="14" max="14" width="3" style="55" bestFit="1" customWidth="1"/>
    <col min="15" max="15" width="2.140625" style="55" bestFit="1" customWidth="1"/>
    <col min="16" max="16" width="2.85546875" style="55" bestFit="1" customWidth="1"/>
    <col min="17" max="17" width="2.42578125" style="55" bestFit="1" customWidth="1"/>
    <col min="18" max="18" width="2.28515625" style="55" bestFit="1" customWidth="1"/>
    <col min="19" max="19" width="3" style="55" bestFit="1" customWidth="1"/>
    <col min="20" max="20" width="1.42578125" style="55" bestFit="1" customWidth="1"/>
    <col min="21" max="21" width="11.140625" style="17" customWidth="1"/>
    <col min="22" max="22" width="24.2851562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89" t="str">
        <f>'50x'!A1</f>
        <v>Období 1/ 2024</v>
      </c>
      <c r="B1" s="83"/>
      <c r="C1" s="83"/>
      <c r="D1" s="53"/>
      <c r="E1" s="53"/>
      <c r="F1" s="53"/>
      <c r="G1" s="53"/>
      <c r="H1" s="53"/>
      <c r="I1" s="84"/>
      <c r="J1" s="88" t="s">
        <v>44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6"/>
      <c r="V1" s="56"/>
      <c r="W1" s="25"/>
      <c r="X1" s="25"/>
      <c r="Y1" s="34"/>
      <c r="AA1" s="5"/>
      <c r="AB1" s="66">
        <v>0.21</v>
      </c>
    </row>
    <row r="2" spans="1:28" ht="18.75" customHeight="1" thickBot="1" x14ac:dyDescent="0.25">
      <c r="A2" s="7" t="s">
        <v>10</v>
      </c>
      <c r="B2" s="82" t="str">
        <f>'50x'!B2</f>
        <v>Fakultní nemocnice Olomouc</v>
      </c>
      <c r="C2" s="82"/>
      <c r="D2" s="57"/>
      <c r="E2" s="57"/>
      <c r="F2" s="57"/>
      <c r="G2" s="57"/>
      <c r="H2" s="57"/>
      <c r="I2" s="85"/>
      <c r="J2" s="88" t="s">
        <v>45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8"/>
      <c r="V2" s="23"/>
      <c r="W2" s="26"/>
      <c r="X2" s="26"/>
      <c r="Y2" s="36"/>
      <c r="AA2" s="5"/>
      <c r="AB2" s="66">
        <v>0.15</v>
      </c>
    </row>
    <row r="3" spans="1:28" ht="21" customHeight="1" thickTop="1" thickBot="1" x14ac:dyDescent="0.25">
      <c r="C3" s="8" t="s">
        <v>2</v>
      </c>
      <c r="D3" s="121"/>
      <c r="E3" s="121"/>
      <c r="I3" s="86"/>
      <c r="J3" s="87" t="s">
        <v>46</v>
      </c>
      <c r="U3" s="54"/>
      <c r="V3" s="9"/>
      <c r="W3" s="110" t="s">
        <v>16</v>
      </c>
      <c r="X3" s="111"/>
      <c r="Y3" s="112"/>
      <c r="Z3" s="37">
        <f>COUNT(Z6:Z1914)</f>
        <v>0</v>
      </c>
      <c r="AA3" s="5"/>
      <c r="AB3" s="66">
        <v>0.1</v>
      </c>
    </row>
    <row r="4" spans="1:28" s="3" customFormat="1" ht="36.75" customHeight="1" thickTop="1" thickBot="1" x14ac:dyDescent="0.25">
      <c r="A4" s="113" t="s">
        <v>18</v>
      </c>
      <c r="B4" s="115" t="s">
        <v>19</v>
      </c>
      <c r="C4" s="117" t="s">
        <v>6</v>
      </c>
      <c r="D4" s="117" t="s">
        <v>20</v>
      </c>
      <c r="E4" s="117" t="s">
        <v>33</v>
      </c>
      <c r="F4" s="117" t="s">
        <v>42</v>
      </c>
      <c r="G4" s="117" t="s">
        <v>41</v>
      </c>
      <c r="H4" s="117" t="s">
        <v>23</v>
      </c>
      <c r="I4" s="123" t="s">
        <v>24</v>
      </c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117" t="s">
        <v>7</v>
      </c>
      <c r="V4" s="119" t="s">
        <v>47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7" t="s">
        <v>39</v>
      </c>
    </row>
    <row r="5" spans="1:28" ht="18" customHeight="1" thickTop="1" thickBot="1" x14ac:dyDescent="0.25">
      <c r="A5" s="114"/>
      <c r="B5" s="116"/>
      <c r="C5" s="118"/>
      <c r="D5" s="122"/>
      <c r="E5" s="122"/>
      <c r="F5" s="122"/>
      <c r="G5" s="122"/>
      <c r="H5" s="122"/>
      <c r="I5" s="126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116"/>
      <c r="V5" s="120"/>
      <c r="W5" s="29">
        <f>SUM(W6:W1914)</f>
        <v>503</v>
      </c>
      <c r="X5" s="30">
        <f>D6</f>
        <v>2</v>
      </c>
      <c r="Y5" s="39">
        <f>SUM(Y6:Y1914)</f>
        <v>5133524.3699999964</v>
      </c>
      <c r="Z5" s="39">
        <f>SUM(Z6:Z1914)</f>
        <v>0</v>
      </c>
      <c r="AA5" s="5"/>
      <c r="AB5" s="67" t="s">
        <v>38</v>
      </c>
    </row>
    <row r="6" spans="1:28" ht="37.5" customHeight="1" thickTop="1" x14ac:dyDescent="0.2">
      <c r="A6" s="45" t="s">
        <v>4</v>
      </c>
      <c r="B6" s="93">
        <v>503</v>
      </c>
      <c r="C6" s="47" t="s">
        <v>3</v>
      </c>
      <c r="D6" s="93">
        <v>2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48"/>
      <c r="V6" s="52" t="s">
        <v>77</v>
      </c>
      <c r="W6" s="31">
        <f>IF(AND(A6="celkem ks:",B6&gt;0,C6="vzorek ks:"),B6,"")</f>
        <v>503</v>
      </c>
      <c r="X6" s="31">
        <f>D6</f>
        <v>2</v>
      </c>
      <c r="Y6" s="40" t="str">
        <f t="shared" ref="Y6:Y9" si="0">IF(OR(C6="",C6&lt;=0,A6="Suma:",A6="celkem ks:"),"",C6)</f>
        <v/>
      </c>
      <c r="Z6" s="40" t="str">
        <f t="shared" ref="Z6:Z9" si="1">IF(OR(U6="",U6&lt;=0,A6="Suma:",A6="celkem ks:"),"",U6)</f>
        <v/>
      </c>
      <c r="AA6" s="5"/>
    </row>
    <row r="7" spans="1:28" x14ac:dyDescent="0.2">
      <c r="A7" s="65" t="s">
        <v>78</v>
      </c>
      <c r="B7" s="64"/>
      <c r="C7" s="50">
        <v>1878</v>
      </c>
      <c r="D7" s="73"/>
      <c r="E7" s="73" t="s">
        <v>40</v>
      </c>
      <c r="F7" s="74" t="s">
        <v>40</v>
      </c>
      <c r="G7" s="74"/>
      <c r="H7" s="94"/>
      <c r="I7" s="99" t="s">
        <v>25</v>
      </c>
      <c r="J7" s="99" t="s">
        <v>26</v>
      </c>
      <c r="K7" s="99" t="s">
        <v>27</v>
      </c>
      <c r="L7" s="99" t="s">
        <v>28</v>
      </c>
      <c r="M7" s="79" t="s">
        <v>29</v>
      </c>
      <c r="N7" s="91" t="s">
        <v>34</v>
      </c>
      <c r="O7" s="79" t="s">
        <v>30</v>
      </c>
      <c r="P7" s="91" t="s">
        <v>35</v>
      </c>
      <c r="Q7" s="99" t="s">
        <v>31</v>
      </c>
      <c r="R7" s="99" t="s">
        <v>32</v>
      </c>
      <c r="S7" s="100" t="s">
        <v>36</v>
      </c>
      <c r="T7" s="100" t="s">
        <v>37</v>
      </c>
      <c r="U7" s="97" t="s">
        <v>105</v>
      </c>
      <c r="V7" s="97" t="s">
        <v>100</v>
      </c>
      <c r="W7" s="32" t="str">
        <f t="shared" ref="W7:W9" si="2">IF(AND(A7="celkem ks:",B7&gt;0,C7="vzorek ks:"),B7,"")</f>
        <v/>
      </c>
      <c r="X7" s="32" t="str">
        <f t="shared" ref="X7:X9" si="3">IF(AND(A7="celkem ks:",B7&gt;0,C7="vzorek ks:",U7&gt;0),U7,"")</f>
        <v/>
      </c>
      <c r="Y7" s="41">
        <f t="shared" si="0"/>
        <v>1878</v>
      </c>
      <c r="Z7" s="35" t="str">
        <f t="shared" si="1"/>
        <v>Přikry</v>
      </c>
    </row>
    <row r="8" spans="1:28" x14ac:dyDescent="0.2">
      <c r="A8" s="69" t="s">
        <v>79</v>
      </c>
      <c r="B8" s="70"/>
      <c r="C8" s="21">
        <v>5131646.3699999964</v>
      </c>
      <c r="D8" s="75"/>
      <c r="E8" s="75" t="s">
        <v>40</v>
      </c>
      <c r="F8" s="76" t="s">
        <v>40</v>
      </c>
      <c r="G8" s="76"/>
      <c r="H8" s="95"/>
      <c r="I8" s="101" t="s">
        <v>25</v>
      </c>
      <c r="J8" s="101" t="s">
        <v>26</v>
      </c>
      <c r="K8" s="101" t="s">
        <v>27</v>
      </c>
      <c r="L8" s="101" t="s">
        <v>28</v>
      </c>
      <c r="M8" s="80" t="s">
        <v>29</v>
      </c>
      <c r="N8" s="92" t="s">
        <v>34</v>
      </c>
      <c r="O8" s="80" t="s">
        <v>30</v>
      </c>
      <c r="P8" s="92" t="s">
        <v>35</v>
      </c>
      <c r="Q8" s="101" t="s">
        <v>31</v>
      </c>
      <c r="R8" s="101" t="s">
        <v>32</v>
      </c>
      <c r="S8" s="102" t="s">
        <v>36</v>
      </c>
      <c r="T8" s="102" t="s">
        <v>37</v>
      </c>
      <c r="U8" s="103" t="s">
        <v>94</v>
      </c>
      <c r="V8" s="103" t="s">
        <v>100</v>
      </c>
      <c r="W8" s="32" t="str">
        <f t="shared" si="2"/>
        <v/>
      </c>
      <c r="X8" s="32" t="str">
        <f t="shared" si="3"/>
        <v/>
      </c>
      <c r="Y8" s="41">
        <f t="shared" si="0"/>
        <v>5131646.3699999964</v>
      </c>
      <c r="Z8" s="35" t="str">
        <f t="shared" si="1"/>
        <v>Kunická</v>
      </c>
    </row>
    <row r="9" spans="1:28" x14ac:dyDescent="0.2">
      <c r="A9" s="4" t="s">
        <v>5</v>
      </c>
      <c r="C9" s="17">
        <f>SUM(C7:C8)</f>
        <v>5133524.3699999964</v>
      </c>
      <c r="U9" s="17">
        <f>SUM(U7:U8)</f>
        <v>0</v>
      </c>
      <c r="W9" s="33" t="str">
        <f t="shared" si="2"/>
        <v/>
      </c>
      <c r="X9" s="33" t="str">
        <f t="shared" si="3"/>
        <v/>
      </c>
      <c r="Y9" s="35" t="str">
        <f t="shared" si="0"/>
        <v/>
      </c>
      <c r="Z9" s="35" t="str">
        <f t="shared" si="1"/>
        <v/>
      </c>
    </row>
  </sheetData>
  <sheetProtection formatColumns="0" formatRows="0" insertColumns="0" insertRows="0" deleteColumns="0" deleteRows="0"/>
  <mergeCells count="13">
    <mergeCell ref="D3:E3"/>
    <mergeCell ref="W3:Y3"/>
    <mergeCell ref="A4:A5"/>
    <mergeCell ref="B4:B5"/>
    <mergeCell ref="C4:C5"/>
    <mergeCell ref="D4:D5"/>
    <mergeCell ref="E4:E5"/>
    <mergeCell ref="F4:F5"/>
    <mergeCell ref="G4:G5"/>
    <mergeCell ref="H4:H5"/>
    <mergeCell ref="I4:T5"/>
    <mergeCell ref="U4:U5"/>
    <mergeCell ref="V4:V5"/>
  </mergeCells>
  <dataValidations count="1">
    <dataValidation type="list" allowBlank="1" showInputMessage="1" showErrorMessage="1" sqref="H7:H8" xr:uid="{5BF089D7-F79B-419B-940B-2721CC4D8975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85" orientation="landscape" r:id="rId1"/>
  <headerFooter alignWithMargins="0">
    <oddHeader>&amp;R51x</oddHeader>
    <oddFooter>&amp;C&amp;P&amp;R© FIZA, a.s., 2024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4EB14-01BE-4B30-97B9-42CFC43EC992}">
  <dimension ref="A1:AB19"/>
  <sheetViews>
    <sheetView zoomScaleNormal="100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30" sqref="V30"/>
    </sheetView>
  </sheetViews>
  <sheetFormatPr defaultColWidth="9.28515625" defaultRowHeight="12.75" x14ac:dyDescent="0.2"/>
  <cols>
    <col min="1" max="1" width="24.7109375" style="4" customWidth="1"/>
    <col min="2" max="2" width="5.42578125" style="6" customWidth="1"/>
    <col min="3" max="3" width="15.5703125" style="17" customWidth="1"/>
    <col min="4" max="4" width="6.42578125" style="55" customWidth="1"/>
    <col min="5" max="5" width="7.140625" style="55" customWidth="1"/>
    <col min="6" max="6" width="6.85546875" style="55" customWidth="1"/>
    <col min="7" max="7" width="8.140625" style="55" customWidth="1"/>
    <col min="8" max="8" width="5.42578125" style="55" customWidth="1"/>
    <col min="9" max="9" width="4.7109375" style="55" customWidth="1"/>
    <col min="10" max="10" width="4.85546875" style="55" customWidth="1"/>
    <col min="11" max="13" width="2.28515625" style="55" bestFit="1" customWidth="1"/>
    <col min="14" max="14" width="3" style="55" bestFit="1" customWidth="1"/>
    <col min="15" max="15" width="2.140625" style="55" bestFit="1" customWidth="1"/>
    <col min="16" max="16" width="2.85546875" style="55" bestFit="1" customWidth="1"/>
    <col min="17" max="17" width="2.42578125" style="55" bestFit="1" customWidth="1"/>
    <col min="18" max="18" width="2.28515625" style="55" bestFit="1" customWidth="1"/>
    <col min="19" max="19" width="3" style="55" bestFit="1" customWidth="1"/>
    <col min="20" max="20" width="1.42578125" style="55" bestFit="1" customWidth="1"/>
    <col min="21" max="21" width="15" style="17" bestFit="1" customWidth="1"/>
    <col min="22" max="22" width="23.4257812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90" t="str">
        <f>'50x'!A1</f>
        <v>Období 1/ 2024</v>
      </c>
      <c r="B1" s="83"/>
      <c r="C1" s="83"/>
      <c r="D1" s="53"/>
      <c r="E1" s="53"/>
      <c r="F1" s="53"/>
      <c r="G1" s="53"/>
      <c r="H1" s="53"/>
      <c r="I1" s="84"/>
      <c r="J1" s="88" t="s">
        <v>44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6"/>
      <c r="V1" s="56"/>
      <c r="W1" s="25"/>
      <c r="X1" s="25"/>
      <c r="Y1" s="34"/>
      <c r="AA1" s="5"/>
      <c r="AB1" s="66">
        <v>0.21</v>
      </c>
    </row>
    <row r="2" spans="1:28" ht="18.75" customHeight="1" thickBot="1" x14ac:dyDescent="0.25">
      <c r="A2" s="7" t="s">
        <v>10</v>
      </c>
      <c r="B2" s="82" t="str">
        <f>'50x'!B2</f>
        <v>Fakultní nemocnice Olomouc</v>
      </c>
      <c r="C2" s="82"/>
      <c r="D2" s="57"/>
      <c r="E2" s="57"/>
      <c r="F2" s="57"/>
      <c r="G2" s="57"/>
      <c r="H2" s="57"/>
      <c r="I2" s="85"/>
      <c r="J2" s="88" t="s">
        <v>45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8"/>
      <c r="V2" s="23"/>
      <c r="W2" s="26"/>
      <c r="X2" s="26"/>
      <c r="Y2" s="36"/>
      <c r="AA2" s="5"/>
      <c r="AB2" s="66">
        <v>0.15</v>
      </c>
    </row>
    <row r="3" spans="1:28" ht="21" customHeight="1" thickTop="1" thickBot="1" x14ac:dyDescent="0.25">
      <c r="C3" s="8" t="s">
        <v>2</v>
      </c>
      <c r="D3" s="121"/>
      <c r="E3" s="121"/>
      <c r="I3" s="86"/>
      <c r="J3" s="87" t="s">
        <v>46</v>
      </c>
      <c r="U3" s="54"/>
      <c r="V3" s="9"/>
      <c r="W3" s="110" t="s">
        <v>16</v>
      </c>
      <c r="X3" s="111"/>
      <c r="Y3" s="112"/>
      <c r="Z3" s="37">
        <f>COUNT(Z6:Z1924)</f>
        <v>0</v>
      </c>
      <c r="AA3" s="5"/>
      <c r="AB3" s="66">
        <v>0.1</v>
      </c>
    </row>
    <row r="4" spans="1:28" s="3" customFormat="1" ht="36.75" customHeight="1" thickTop="1" thickBot="1" x14ac:dyDescent="0.25">
      <c r="A4" s="113" t="s">
        <v>18</v>
      </c>
      <c r="B4" s="115" t="s">
        <v>19</v>
      </c>
      <c r="C4" s="117" t="s">
        <v>6</v>
      </c>
      <c r="D4" s="117" t="s">
        <v>20</v>
      </c>
      <c r="E4" s="117" t="s">
        <v>33</v>
      </c>
      <c r="F4" s="117" t="s">
        <v>21</v>
      </c>
      <c r="G4" s="117" t="s">
        <v>22</v>
      </c>
      <c r="H4" s="117" t="s">
        <v>23</v>
      </c>
      <c r="I4" s="123" t="s">
        <v>24</v>
      </c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117" t="s">
        <v>7</v>
      </c>
      <c r="V4" s="119" t="s">
        <v>47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7" t="s">
        <v>39</v>
      </c>
    </row>
    <row r="5" spans="1:28" ht="18" customHeight="1" thickTop="1" thickBot="1" x14ac:dyDescent="0.25">
      <c r="A5" s="114"/>
      <c r="B5" s="116"/>
      <c r="C5" s="118"/>
      <c r="D5" s="122"/>
      <c r="E5" s="122"/>
      <c r="F5" s="122"/>
      <c r="G5" s="122"/>
      <c r="H5" s="122"/>
      <c r="I5" s="126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116"/>
      <c r="V5" s="120"/>
      <c r="W5" s="29">
        <f>SUM(W6:W1924)</f>
        <v>1785</v>
      </c>
      <c r="X5" s="30">
        <f>D6+D16</f>
        <v>9</v>
      </c>
      <c r="Y5" s="39">
        <f>SUM(Y6:Y1924)</f>
        <v>864130229.88</v>
      </c>
      <c r="Z5" s="39">
        <f>SUM(Z6:Z1924)</f>
        <v>0</v>
      </c>
      <c r="AA5" s="5"/>
      <c r="AB5" s="67" t="s">
        <v>38</v>
      </c>
    </row>
    <row r="6" spans="1:28" ht="54.75" customHeight="1" thickTop="1" x14ac:dyDescent="0.2">
      <c r="A6" s="45" t="s">
        <v>4</v>
      </c>
      <c r="B6" s="93">
        <v>1504</v>
      </c>
      <c r="C6" s="47" t="s">
        <v>3</v>
      </c>
      <c r="D6" s="93">
        <v>7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48"/>
      <c r="V6" s="52" t="s">
        <v>80</v>
      </c>
      <c r="W6" s="31">
        <f>IF(AND(A6="celkem ks:",B6&gt;0,C6="vzorek ks:"),B6,"")</f>
        <v>1504</v>
      </c>
      <c r="X6" s="31">
        <f>D6</f>
        <v>7</v>
      </c>
      <c r="Y6" s="40" t="str">
        <f t="shared" ref="Y6:Y15" si="0">IF(OR(C6="",C6&lt;=0,A6="Suma:",A6="celkem ks:"),"",C6)</f>
        <v/>
      </c>
      <c r="Z6" s="40" t="str">
        <f t="shared" ref="Z6:Z15" si="1">IF(OR(U6="",U6&lt;=0,A6="Suma:",A6="celkem ks:"),"",U6)</f>
        <v/>
      </c>
      <c r="AA6" s="5"/>
    </row>
    <row r="7" spans="1:28" x14ac:dyDescent="0.2">
      <c r="A7" s="65" t="s">
        <v>82</v>
      </c>
      <c r="B7" s="64"/>
      <c r="C7" s="50">
        <v>2500</v>
      </c>
      <c r="D7" s="73"/>
      <c r="E7" s="73" t="s">
        <v>40</v>
      </c>
      <c r="F7" s="74" t="s">
        <v>40</v>
      </c>
      <c r="G7" s="74"/>
      <c r="H7" s="94"/>
      <c r="I7" s="62" t="s">
        <v>25</v>
      </c>
      <c r="J7" s="59" t="s">
        <v>26</v>
      </c>
      <c r="K7" s="59" t="s">
        <v>27</v>
      </c>
      <c r="L7" s="59" t="s">
        <v>28</v>
      </c>
      <c r="M7" s="79" t="s">
        <v>29</v>
      </c>
      <c r="N7" s="91" t="s">
        <v>34</v>
      </c>
      <c r="O7" s="79" t="s">
        <v>30</v>
      </c>
      <c r="P7" s="91" t="s">
        <v>35</v>
      </c>
      <c r="Q7" s="59" t="s">
        <v>31</v>
      </c>
      <c r="R7" s="59" t="s">
        <v>32</v>
      </c>
      <c r="S7" s="63" t="s">
        <v>36</v>
      </c>
      <c r="T7" s="63" t="s">
        <v>37</v>
      </c>
      <c r="U7" s="97" t="s">
        <v>99</v>
      </c>
      <c r="V7" s="97" t="s">
        <v>100</v>
      </c>
      <c r="W7" s="32" t="str">
        <f>IF(AND(A7="celkem ks:",B7&gt;0,C7="vzorek ks:"),B7,"")</f>
        <v/>
      </c>
      <c r="X7" s="32" t="str">
        <f t="shared" ref="X7:X13" si="2">IF(AND(A7="celkem ks:",B7&gt;0,C7="vzorek ks:",U7&gt;0),U7,"")</f>
        <v/>
      </c>
      <c r="Y7" s="41">
        <f t="shared" ref="Y7:Y13" si="3">IF(OR(C7="",C7&lt;=0,A7="Suma:",A7="celkem ks:"),"",C7)</f>
        <v>2500</v>
      </c>
      <c r="Z7" s="35" t="str">
        <f t="shared" ref="Z7:Z13" si="4">IF(OR(U7="",U7&lt;=0,A7="Suma:",A7="celkem ks:"),"",U7)</f>
        <v>Přikrylová</v>
      </c>
    </row>
    <row r="8" spans="1:28" x14ac:dyDescent="0.2">
      <c r="A8" s="65" t="s">
        <v>83</v>
      </c>
      <c r="B8" s="64"/>
      <c r="C8" s="50">
        <v>382843529.99999988</v>
      </c>
      <c r="D8" s="73"/>
      <c r="E8" s="73" t="s">
        <v>40</v>
      </c>
      <c r="F8" s="74" t="s">
        <v>40</v>
      </c>
      <c r="G8" s="74"/>
      <c r="H8" s="94"/>
      <c r="I8" s="62" t="s">
        <v>25</v>
      </c>
      <c r="J8" s="59" t="s">
        <v>26</v>
      </c>
      <c r="K8" s="59" t="s">
        <v>27</v>
      </c>
      <c r="L8" s="59" t="s">
        <v>28</v>
      </c>
      <c r="M8" s="79" t="s">
        <v>29</v>
      </c>
      <c r="N8" s="91" t="s">
        <v>34</v>
      </c>
      <c r="O8" s="79" t="s">
        <v>30</v>
      </c>
      <c r="P8" s="91" t="s">
        <v>35</v>
      </c>
      <c r="Q8" s="59" t="s">
        <v>31</v>
      </c>
      <c r="R8" s="59" t="s">
        <v>32</v>
      </c>
      <c r="S8" s="63" t="s">
        <v>36</v>
      </c>
      <c r="T8" s="63" t="s">
        <v>37</v>
      </c>
      <c r="U8" s="97" t="s">
        <v>99</v>
      </c>
      <c r="V8" s="97" t="s">
        <v>100</v>
      </c>
      <c r="W8" s="32" t="str">
        <f t="shared" ref="W8:W11" si="5">IF(AND(A8="celkem ks:",B8&gt;0,C8="vzorek ks:"),B8,"")</f>
        <v/>
      </c>
      <c r="X8" s="32" t="str">
        <f t="shared" ref="X8:X11" si="6">IF(AND(A8="celkem ks:",B8&gt;0,C8="vzorek ks:",U8&gt;0),U8,"")</f>
        <v/>
      </c>
      <c r="Y8" s="41">
        <f t="shared" ref="Y8:Y11" si="7">IF(OR(C8="",C8&lt;=0,A8="Suma:",A8="celkem ks:"),"",C8)</f>
        <v>382843529.99999988</v>
      </c>
      <c r="Z8" s="35" t="str">
        <f t="shared" ref="Z8:Z11" si="8">IF(OR(U8="",U8&lt;=0,A8="Suma:",A8="celkem ks:"),"",U8)</f>
        <v>Přikrylová</v>
      </c>
    </row>
    <row r="9" spans="1:28" x14ac:dyDescent="0.2">
      <c r="A9" s="65" t="s">
        <v>84</v>
      </c>
      <c r="B9" s="64"/>
      <c r="C9" s="50">
        <v>76383666.999999985</v>
      </c>
      <c r="D9" s="73"/>
      <c r="E9" s="73" t="s">
        <v>40</v>
      </c>
      <c r="F9" s="74" t="s">
        <v>40</v>
      </c>
      <c r="G9" s="74"/>
      <c r="H9" s="94"/>
      <c r="I9" s="62" t="s">
        <v>25</v>
      </c>
      <c r="J9" s="59" t="s">
        <v>26</v>
      </c>
      <c r="K9" s="59" t="s">
        <v>27</v>
      </c>
      <c r="L9" s="59" t="s">
        <v>28</v>
      </c>
      <c r="M9" s="79" t="s">
        <v>29</v>
      </c>
      <c r="N9" s="91" t="s">
        <v>34</v>
      </c>
      <c r="O9" s="79" t="s">
        <v>30</v>
      </c>
      <c r="P9" s="91" t="s">
        <v>35</v>
      </c>
      <c r="Q9" s="59" t="s">
        <v>31</v>
      </c>
      <c r="R9" s="59" t="s">
        <v>32</v>
      </c>
      <c r="S9" s="63" t="s">
        <v>36</v>
      </c>
      <c r="T9" s="63" t="s">
        <v>37</v>
      </c>
      <c r="U9" s="97" t="s">
        <v>99</v>
      </c>
      <c r="V9" s="97" t="s">
        <v>100</v>
      </c>
      <c r="W9" s="32" t="str">
        <f t="shared" si="5"/>
        <v/>
      </c>
      <c r="X9" s="32" t="str">
        <f t="shared" si="6"/>
        <v/>
      </c>
      <c r="Y9" s="41">
        <f t="shared" si="7"/>
        <v>76383666.999999985</v>
      </c>
      <c r="Z9" s="35" t="str">
        <f t="shared" si="8"/>
        <v>Přikrylová</v>
      </c>
    </row>
    <row r="10" spans="1:28" x14ac:dyDescent="0.2">
      <c r="A10" s="65" t="s">
        <v>85</v>
      </c>
      <c r="B10" s="64"/>
      <c r="C10" s="50">
        <v>239968000</v>
      </c>
      <c r="D10" s="73"/>
      <c r="E10" s="73" t="s">
        <v>40</v>
      </c>
      <c r="F10" s="74" t="s">
        <v>40</v>
      </c>
      <c r="G10" s="74"/>
      <c r="H10" s="94"/>
      <c r="I10" s="62" t="s">
        <v>25</v>
      </c>
      <c r="J10" s="59" t="s">
        <v>26</v>
      </c>
      <c r="K10" s="59" t="s">
        <v>27</v>
      </c>
      <c r="L10" s="59" t="s">
        <v>28</v>
      </c>
      <c r="M10" s="79" t="s">
        <v>29</v>
      </c>
      <c r="N10" s="91" t="s">
        <v>34</v>
      </c>
      <c r="O10" s="79" t="s">
        <v>30</v>
      </c>
      <c r="P10" s="91" t="s">
        <v>35</v>
      </c>
      <c r="Q10" s="59" t="s">
        <v>31</v>
      </c>
      <c r="R10" s="59" t="s">
        <v>32</v>
      </c>
      <c r="S10" s="63" t="s">
        <v>36</v>
      </c>
      <c r="T10" s="63" t="s">
        <v>37</v>
      </c>
      <c r="U10" s="97" t="s">
        <v>99</v>
      </c>
      <c r="V10" s="97" t="s">
        <v>100</v>
      </c>
      <c r="W10" s="32" t="str">
        <f t="shared" si="5"/>
        <v/>
      </c>
      <c r="X10" s="32" t="str">
        <f t="shared" si="6"/>
        <v/>
      </c>
      <c r="Y10" s="41">
        <f t="shared" si="7"/>
        <v>239968000</v>
      </c>
      <c r="Z10" s="35" t="str">
        <f t="shared" si="8"/>
        <v>Přikrylová</v>
      </c>
    </row>
    <row r="11" spans="1:28" x14ac:dyDescent="0.2">
      <c r="A11" s="65" t="s">
        <v>86</v>
      </c>
      <c r="B11" s="64"/>
      <c r="C11" s="50">
        <v>28423613.000000011</v>
      </c>
      <c r="D11" s="73"/>
      <c r="E11" s="73" t="s">
        <v>40</v>
      </c>
      <c r="F11" s="74" t="s">
        <v>40</v>
      </c>
      <c r="G11" s="74"/>
      <c r="H11" s="94"/>
      <c r="I11" s="62" t="s">
        <v>25</v>
      </c>
      <c r="J11" s="59" t="s">
        <v>26</v>
      </c>
      <c r="K11" s="59" t="s">
        <v>27</v>
      </c>
      <c r="L11" s="59" t="s">
        <v>28</v>
      </c>
      <c r="M11" s="79" t="s">
        <v>29</v>
      </c>
      <c r="N11" s="91" t="s">
        <v>34</v>
      </c>
      <c r="O11" s="79" t="s">
        <v>30</v>
      </c>
      <c r="P11" s="91" t="s">
        <v>35</v>
      </c>
      <c r="Q11" s="59" t="s">
        <v>31</v>
      </c>
      <c r="R11" s="59" t="s">
        <v>32</v>
      </c>
      <c r="S11" s="63" t="s">
        <v>36</v>
      </c>
      <c r="T11" s="63" t="s">
        <v>37</v>
      </c>
      <c r="U11" s="97" t="s">
        <v>99</v>
      </c>
      <c r="V11" s="97" t="s">
        <v>100</v>
      </c>
      <c r="W11" s="32" t="str">
        <f t="shared" si="5"/>
        <v/>
      </c>
      <c r="X11" s="32" t="str">
        <f t="shared" si="6"/>
        <v/>
      </c>
      <c r="Y11" s="41">
        <f t="shared" si="7"/>
        <v>28423613.000000011</v>
      </c>
      <c r="Z11" s="35" t="str">
        <f t="shared" si="8"/>
        <v>Přikrylová</v>
      </c>
    </row>
    <row r="12" spans="1:28" x14ac:dyDescent="0.2">
      <c r="A12" s="65" t="s">
        <v>87</v>
      </c>
      <c r="B12" s="64"/>
      <c r="C12" s="50">
        <v>107084000.0000001</v>
      </c>
      <c r="D12" s="73"/>
      <c r="E12" s="73" t="s">
        <v>40</v>
      </c>
      <c r="F12" s="74" t="s">
        <v>40</v>
      </c>
      <c r="G12" s="74"/>
      <c r="H12" s="94"/>
      <c r="I12" s="62" t="s">
        <v>25</v>
      </c>
      <c r="J12" s="59" t="s">
        <v>26</v>
      </c>
      <c r="K12" s="59" t="s">
        <v>27</v>
      </c>
      <c r="L12" s="59" t="s">
        <v>28</v>
      </c>
      <c r="M12" s="79" t="s">
        <v>29</v>
      </c>
      <c r="N12" s="91" t="s">
        <v>34</v>
      </c>
      <c r="O12" s="79" t="s">
        <v>30</v>
      </c>
      <c r="P12" s="91" t="s">
        <v>35</v>
      </c>
      <c r="Q12" s="59" t="s">
        <v>31</v>
      </c>
      <c r="R12" s="59" t="s">
        <v>32</v>
      </c>
      <c r="S12" s="63" t="s">
        <v>36</v>
      </c>
      <c r="T12" s="63" t="s">
        <v>37</v>
      </c>
      <c r="U12" s="97" t="s">
        <v>99</v>
      </c>
      <c r="V12" s="97" t="s">
        <v>100</v>
      </c>
      <c r="W12" s="32" t="str">
        <f t="shared" ref="W12:W13" si="9">IF(AND(A12="celkem ks:",B12&gt;0,C12="vzorek ks:"),B12,"")</f>
        <v/>
      </c>
      <c r="X12" s="32" t="str">
        <f t="shared" si="2"/>
        <v/>
      </c>
      <c r="Y12" s="41">
        <f t="shared" si="3"/>
        <v>107084000.0000001</v>
      </c>
      <c r="Z12" s="35" t="str">
        <f t="shared" si="4"/>
        <v>Přikrylová</v>
      </c>
    </row>
    <row r="13" spans="1:28" x14ac:dyDescent="0.2">
      <c r="A13" s="69" t="s">
        <v>88</v>
      </c>
      <c r="B13" s="70"/>
      <c r="C13" s="21">
        <v>25739000.000000011</v>
      </c>
      <c r="D13" s="75"/>
      <c r="E13" s="75" t="s">
        <v>40</v>
      </c>
      <c r="F13" s="76" t="s">
        <v>40</v>
      </c>
      <c r="G13" s="76"/>
      <c r="H13" s="95"/>
      <c r="I13" s="71" t="s">
        <v>25</v>
      </c>
      <c r="J13" s="60" t="s">
        <v>26</v>
      </c>
      <c r="K13" s="60" t="s">
        <v>27</v>
      </c>
      <c r="L13" s="60" t="s">
        <v>28</v>
      </c>
      <c r="M13" s="80" t="s">
        <v>29</v>
      </c>
      <c r="N13" s="92" t="s">
        <v>34</v>
      </c>
      <c r="O13" s="80" t="s">
        <v>30</v>
      </c>
      <c r="P13" s="92" t="s">
        <v>35</v>
      </c>
      <c r="Q13" s="60" t="s">
        <v>31</v>
      </c>
      <c r="R13" s="60" t="s">
        <v>32</v>
      </c>
      <c r="S13" s="72" t="s">
        <v>36</v>
      </c>
      <c r="T13" s="72" t="s">
        <v>37</v>
      </c>
      <c r="U13" s="97" t="s">
        <v>99</v>
      </c>
      <c r="V13" s="97" t="s">
        <v>100</v>
      </c>
      <c r="W13" s="32" t="str">
        <f t="shared" si="9"/>
        <v/>
      </c>
      <c r="X13" s="32" t="str">
        <f t="shared" si="2"/>
        <v/>
      </c>
      <c r="Y13" s="41">
        <f t="shared" si="3"/>
        <v>25739000.000000011</v>
      </c>
      <c r="Z13" s="35" t="str">
        <f t="shared" si="4"/>
        <v>Přikrylová</v>
      </c>
    </row>
    <row r="14" spans="1:28" x14ac:dyDescent="0.2">
      <c r="A14" s="4" t="s">
        <v>5</v>
      </c>
      <c r="C14" s="17">
        <f>SUM(C7:C13)</f>
        <v>860444310</v>
      </c>
      <c r="U14" s="17">
        <f>SUM(U7:U13)</f>
        <v>0</v>
      </c>
      <c r="W14" s="33" t="str">
        <f t="shared" ref="W14" si="10">IF(AND(A14="celkem ks:",B14&gt;0,C14="vzorek ks:"),B14,"")</f>
        <v/>
      </c>
      <c r="X14" s="33" t="str">
        <f t="shared" ref="X14:X15" si="11">IF(AND(A14="celkem ks:",B14&gt;0,C14="vzorek ks:",U14&gt;0),U14,"")</f>
        <v/>
      </c>
      <c r="Y14" s="35" t="str">
        <f t="shared" si="0"/>
        <v/>
      </c>
      <c r="Z14" s="35" t="str">
        <f t="shared" si="1"/>
        <v/>
      </c>
    </row>
    <row r="15" spans="1:28" x14ac:dyDescent="0.2">
      <c r="W15" s="33" t="str">
        <f t="shared" ref="W15" si="12">IF(AND(A15="celkem ks:",B15&gt;0,C15="vzorek ks:"),B15,"")</f>
        <v/>
      </c>
      <c r="X15" s="33" t="str">
        <f t="shared" si="11"/>
        <v/>
      </c>
      <c r="Y15" s="35" t="str">
        <f t="shared" si="0"/>
        <v/>
      </c>
      <c r="Z15" s="35" t="str">
        <f t="shared" si="1"/>
        <v/>
      </c>
    </row>
    <row r="16" spans="1:28" ht="39.75" customHeight="1" x14ac:dyDescent="0.2">
      <c r="A16" s="45" t="s">
        <v>4</v>
      </c>
      <c r="B16" s="93">
        <v>281</v>
      </c>
      <c r="C16" s="47" t="s">
        <v>3</v>
      </c>
      <c r="D16" s="93">
        <v>2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48"/>
      <c r="V16" s="52" t="s">
        <v>81</v>
      </c>
      <c r="W16" s="31">
        <f>IF(AND(A16="celkem ks:",B16&gt;0,C16="vzorek ks:"),B16,"")</f>
        <v>281</v>
      </c>
      <c r="X16" s="31">
        <f>D16</f>
        <v>2</v>
      </c>
      <c r="Y16" s="40" t="str">
        <f t="shared" ref="Y16:Y19" si="13">IF(OR(C16="",C16&lt;=0,A16="Suma:",A16="celkem ks:"),"",C16)</f>
        <v/>
      </c>
      <c r="Z16" s="40" t="str">
        <f t="shared" ref="Z16:Z19" si="14">IF(OR(U16="",U16&lt;=0,A16="Suma:",A16="celkem ks:"),"",U16)</f>
        <v/>
      </c>
      <c r="AA16" s="5"/>
    </row>
    <row r="17" spans="1:26" x14ac:dyDescent="0.2">
      <c r="A17" s="65" t="s">
        <v>89</v>
      </c>
      <c r="B17" s="64"/>
      <c r="C17" s="50">
        <v>71114.92</v>
      </c>
      <c r="D17" s="73"/>
      <c r="E17" s="73" t="s">
        <v>40</v>
      </c>
      <c r="F17" s="74" t="s">
        <v>40</v>
      </c>
      <c r="G17" s="74"/>
      <c r="H17" s="94"/>
      <c r="I17" s="62" t="s">
        <v>25</v>
      </c>
      <c r="J17" s="59" t="s">
        <v>26</v>
      </c>
      <c r="K17" s="59" t="s">
        <v>27</v>
      </c>
      <c r="L17" s="59" t="s">
        <v>28</v>
      </c>
      <c r="M17" s="79" t="s">
        <v>29</v>
      </c>
      <c r="N17" s="91" t="s">
        <v>34</v>
      </c>
      <c r="O17" s="79" t="s">
        <v>30</v>
      </c>
      <c r="P17" s="91" t="s">
        <v>35</v>
      </c>
      <c r="Q17" s="79" t="s">
        <v>31</v>
      </c>
      <c r="R17" s="59" t="s">
        <v>32</v>
      </c>
      <c r="S17" s="63" t="s">
        <v>36</v>
      </c>
      <c r="T17" s="63" t="s">
        <v>37</v>
      </c>
      <c r="U17" s="106" t="s">
        <v>103</v>
      </c>
      <c r="V17" s="107" t="s">
        <v>104</v>
      </c>
      <c r="W17" s="32" t="str">
        <f t="shared" ref="W17:W19" si="15">IF(AND(A17="celkem ks:",B17&gt;0,C17="vzorek ks:"),B17,"")</f>
        <v/>
      </c>
      <c r="X17" s="32" t="str">
        <f t="shared" ref="X17:X19" si="16">IF(AND(A17="celkem ks:",B17&gt;0,C17="vzorek ks:",U17&gt;0),U17,"")</f>
        <v/>
      </c>
      <c r="Y17" s="41">
        <f t="shared" si="13"/>
        <v>71114.92</v>
      </c>
      <c r="Z17" s="35" t="str">
        <f t="shared" si="14"/>
        <v xml:space="preserve">Zatloukalová + </v>
      </c>
    </row>
    <row r="18" spans="1:26" x14ac:dyDescent="0.2">
      <c r="A18" s="69" t="s">
        <v>90</v>
      </c>
      <c r="B18" s="70"/>
      <c r="C18" s="21">
        <v>3614804.96</v>
      </c>
      <c r="D18" s="75"/>
      <c r="E18" s="75" t="s">
        <v>40</v>
      </c>
      <c r="F18" s="76" t="s">
        <v>40</v>
      </c>
      <c r="G18" s="76"/>
      <c r="H18" s="95"/>
      <c r="I18" s="71" t="s">
        <v>25</v>
      </c>
      <c r="J18" s="60" t="s">
        <v>26</v>
      </c>
      <c r="K18" s="60" t="s">
        <v>27</v>
      </c>
      <c r="L18" s="60" t="s">
        <v>28</v>
      </c>
      <c r="M18" s="80" t="s">
        <v>29</v>
      </c>
      <c r="N18" s="92" t="s">
        <v>34</v>
      </c>
      <c r="O18" s="80" t="s">
        <v>30</v>
      </c>
      <c r="P18" s="92" t="s">
        <v>35</v>
      </c>
      <c r="Q18" s="80" t="s">
        <v>31</v>
      </c>
      <c r="R18" s="60" t="s">
        <v>32</v>
      </c>
      <c r="S18" s="72" t="s">
        <v>36</v>
      </c>
      <c r="T18" s="72" t="s">
        <v>37</v>
      </c>
      <c r="U18" s="106" t="s">
        <v>103</v>
      </c>
      <c r="V18" s="107" t="s">
        <v>104</v>
      </c>
      <c r="W18" s="32" t="str">
        <f t="shared" si="15"/>
        <v/>
      </c>
      <c r="X18" s="32" t="str">
        <f t="shared" si="16"/>
        <v/>
      </c>
      <c r="Y18" s="41">
        <f t="shared" si="13"/>
        <v>3614804.96</v>
      </c>
      <c r="Z18" s="35" t="str">
        <f t="shared" si="14"/>
        <v xml:space="preserve">Zatloukalová + </v>
      </c>
    </row>
    <row r="19" spans="1:26" x14ac:dyDescent="0.2">
      <c r="A19" s="4" t="s">
        <v>5</v>
      </c>
      <c r="C19" s="17">
        <f>SUM(C17:C18)</f>
        <v>3685919.88</v>
      </c>
      <c r="U19" s="17">
        <f>SUM(U17:U18)</f>
        <v>0</v>
      </c>
      <c r="W19" s="33" t="str">
        <f t="shared" si="15"/>
        <v/>
      </c>
      <c r="X19" s="33" t="str">
        <f t="shared" si="16"/>
        <v/>
      </c>
      <c r="Y19" s="35" t="str">
        <f t="shared" si="13"/>
        <v/>
      </c>
      <c r="Z19" s="35" t="str">
        <f t="shared" si="14"/>
        <v/>
      </c>
    </row>
  </sheetData>
  <sheetProtection formatColumns="0" formatRows="0" insertColumns="0" insertRows="0" deleteColumns="0" deleteRows="0"/>
  <mergeCells count="13">
    <mergeCell ref="W3:Y3"/>
    <mergeCell ref="A4:A5"/>
    <mergeCell ref="B4:B5"/>
    <mergeCell ref="C4:C5"/>
    <mergeCell ref="U4:U5"/>
    <mergeCell ref="V4:V5"/>
    <mergeCell ref="D4:D5"/>
    <mergeCell ref="E4:E5"/>
    <mergeCell ref="F4:F5"/>
    <mergeCell ref="G4:G5"/>
    <mergeCell ref="D3:E3"/>
    <mergeCell ref="H4:H5"/>
    <mergeCell ref="I4:T5"/>
  </mergeCells>
  <dataValidations count="1">
    <dataValidation type="list" allowBlank="1" showInputMessage="1" showErrorMessage="1" sqref="H7:H13 H17:H18" xr:uid="{33C5EAB0-794A-40C4-B148-ED3F54EE9F06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85" orientation="landscape" r:id="rId1"/>
  <headerFooter alignWithMargins="0">
    <oddHeader>&amp;R60x, 504 (A), 583 (A)</oddHeader>
    <oddFooter>&amp;C&amp;P&amp;R© FIZA, a.s., 2024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E01F-1D4F-4EC5-A33F-0B497BBFCEF4}">
  <dimension ref="A1:AB10"/>
  <sheetViews>
    <sheetView tabSelected="1" zoomScaleNormal="100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26" sqref="V26"/>
    </sheetView>
  </sheetViews>
  <sheetFormatPr defaultColWidth="9.28515625" defaultRowHeight="12.75" x14ac:dyDescent="0.2"/>
  <cols>
    <col min="1" max="1" width="24" style="4" customWidth="1"/>
    <col min="2" max="2" width="5.28515625" style="6" customWidth="1"/>
    <col min="3" max="3" width="15.5703125" style="17" customWidth="1"/>
    <col min="4" max="4" width="6.5703125" style="55" customWidth="1"/>
    <col min="5" max="5" width="5.42578125" style="55" customWidth="1"/>
    <col min="6" max="6" width="8" style="55" customWidth="1"/>
    <col min="7" max="7" width="6.7109375" style="55" customWidth="1"/>
    <col min="8" max="8" width="5.5703125" style="55" customWidth="1"/>
    <col min="9" max="9" width="4.7109375" style="55" customWidth="1"/>
    <col min="10" max="10" width="4.85546875" style="55" customWidth="1"/>
    <col min="11" max="13" width="2.28515625" style="55" bestFit="1" customWidth="1"/>
    <col min="14" max="14" width="3" style="55" bestFit="1" customWidth="1"/>
    <col min="15" max="15" width="2.140625" style="55" bestFit="1" customWidth="1"/>
    <col min="16" max="16" width="2.85546875" style="55" bestFit="1" customWidth="1"/>
    <col min="17" max="17" width="2.42578125" style="55" bestFit="1" customWidth="1"/>
    <col min="18" max="18" width="2.28515625" style="55" bestFit="1" customWidth="1"/>
    <col min="19" max="19" width="3" style="55" bestFit="1" customWidth="1"/>
    <col min="20" max="20" width="1.42578125" style="55" bestFit="1" customWidth="1"/>
    <col min="21" max="21" width="15.5703125" style="17" customWidth="1"/>
    <col min="22" max="22" width="25.7109375" style="18" customWidth="1"/>
    <col min="23" max="24" width="15.7109375" style="33" customWidth="1"/>
    <col min="25" max="26" width="15.7109375" style="35" customWidth="1"/>
    <col min="27" max="16384" width="9.28515625" style="6"/>
  </cols>
  <sheetData>
    <row r="1" spans="1:28" ht="21" customHeight="1" x14ac:dyDescent="0.2">
      <c r="A1" s="90" t="str">
        <f>'50x'!A1</f>
        <v>Období 1/ 2024</v>
      </c>
      <c r="B1" s="83"/>
      <c r="C1" s="83"/>
      <c r="D1" s="53"/>
      <c r="E1" s="53"/>
      <c r="F1" s="53"/>
      <c r="G1" s="53"/>
      <c r="H1" s="53"/>
      <c r="I1" s="84"/>
      <c r="J1" s="88" t="s">
        <v>44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6"/>
      <c r="V1" s="56"/>
      <c r="W1" s="25"/>
      <c r="X1" s="25"/>
      <c r="Y1" s="34"/>
      <c r="AA1" s="5"/>
      <c r="AB1" s="66">
        <v>0.21</v>
      </c>
    </row>
    <row r="2" spans="1:28" ht="18.75" customHeight="1" thickBot="1" x14ac:dyDescent="0.25">
      <c r="A2" s="7" t="s">
        <v>10</v>
      </c>
      <c r="B2" s="82" t="str">
        <f>'50x'!B2</f>
        <v>Fakultní nemocnice Olomouc</v>
      </c>
      <c r="C2" s="82"/>
      <c r="D2" s="57"/>
      <c r="E2" s="57"/>
      <c r="F2" s="57"/>
      <c r="G2" s="57"/>
      <c r="H2" s="57"/>
      <c r="I2" s="85"/>
      <c r="J2" s="88" t="s">
        <v>45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8"/>
      <c r="V2" s="23"/>
      <c r="W2" s="26"/>
      <c r="X2" s="26"/>
      <c r="Y2" s="36"/>
      <c r="AA2" s="5"/>
      <c r="AB2" s="66">
        <v>0.15</v>
      </c>
    </row>
    <row r="3" spans="1:28" ht="21.75" customHeight="1" thickTop="1" thickBot="1" x14ac:dyDescent="0.25">
      <c r="C3" s="8" t="s">
        <v>2</v>
      </c>
      <c r="D3" s="121"/>
      <c r="E3" s="121"/>
      <c r="I3" s="86"/>
      <c r="J3" s="87" t="s">
        <v>46</v>
      </c>
      <c r="U3" s="54"/>
      <c r="V3" s="9"/>
      <c r="W3" s="110" t="s">
        <v>16</v>
      </c>
      <c r="X3" s="111"/>
      <c r="Y3" s="112"/>
      <c r="Z3" s="37">
        <f>COUNT(Z7:Z1915)</f>
        <v>0</v>
      </c>
      <c r="AA3" s="5"/>
      <c r="AB3" s="66">
        <v>0.1</v>
      </c>
    </row>
    <row r="4" spans="1:28" s="3" customFormat="1" ht="36.75" customHeight="1" thickTop="1" thickBot="1" x14ac:dyDescent="0.25">
      <c r="A4" s="113" t="s">
        <v>18</v>
      </c>
      <c r="B4" s="115" t="s">
        <v>19</v>
      </c>
      <c r="C4" s="117" t="s">
        <v>6</v>
      </c>
      <c r="D4" s="117" t="s">
        <v>20</v>
      </c>
      <c r="E4" s="117" t="s">
        <v>33</v>
      </c>
      <c r="F4" s="117" t="s">
        <v>21</v>
      </c>
      <c r="G4" s="117" t="s">
        <v>22</v>
      </c>
      <c r="H4" s="117" t="s">
        <v>23</v>
      </c>
      <c r="I4" s="123" t="s">
        <v>24</v>
      </c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117" t="s">
        <v>7</v>
      </c>
      <c r="V4" s="119" t="s">
        <v>47</v>
      </c>
      <c r="W4" s="27" t="s">
        <v>12</v>
      </c>
      <c r="X4" s="28" t="s">
        <v>11</v>
      </c>
      <c r="Y4" s="38" t="s">
        <v>13</v>
      </c>
      <c r="Z4" s="1" t="s">
        <v>14</v>
      </c>
      <c r="AA4" s="2"/>
      <c r="AB4" s="67" t="s">
        <v>39</v>
      </c>
    </row>
    <row r="5" spans="1:28" ht="18" customHeight="1" thickTop="1" thickBot="1" x14ac:dyDescent="0.25">
      <c r="A5" s="114"/>
      <c r="B5" s="116"/>
      <c r="C5" s="118"/>
      <c r="D5" s="122"/>
      <c r="E5" s="122"/>
      <c r="F5" s="122"/>
      <c r="G5" s="122"/>
      <c r="H5" s="122"/>
      <c r="I5" s="126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116"/>
      <c r="V5" s="120"/>
      <c r="W5" s="29">
        <f>SUM(W6:W1915)</f>
        <v>1127</v>
      </c>
      <c r="X5" s="30">
        <f>D6</f>
        <v>3</v>
      </c>
      <c r="Y5" s="39">
        <f>SUM(Y6:Y1915)</f>
        <v>84713107.760000005</v>
      </c>
      <c r="Z5" s="39">
        <f>SUM(Z6:Z1915)</f>
        <v>0</v>
      </c>
      <c r="AA5" s="5"/>
      <c r="AB5" s="67" t="s">
        <v>38</v>
      </c>
    </row>
    <row r="6" spans="1:28" ht="48" customHeight="1" thickTop="1" x14ac:dyDescent="0.2">
      <c r="A6" s="11" t="s">
        <v>4</v>
      </c>
      <c r="B6" s="96">
        <v>1127</v>
      </c>
      <c r="C6" s="13" t="s">
        <v>3</v>
      </c>
      <c r="D6" s="96">
        <v>3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14"/>
      <c r="V6" s="51" t="s">
        <v>91</v>
      </c>
      <c r="W6" s="31">
        <f>IF(AND(A6="celkem ks:",B6&gt;0,C6="vzorek ks:"),B6,"")</f>
        <v>1127</v>
      </c>
      <c r="X6" s="31">
        <f>D6</f>
        <v>3</v>
      </c>
      <c r="Y6" s="40" t="str">
        <f t="shared" ref="Y6:Y10" si="0">IF(OR(C6="",C6&lt;=0,A6="Suma:",A6="celkem ks:"),"",C6)</f>
        <v/>
      </c>
      <c r="Z6" s="40" t="str">
        <f t="shared" ref="Z6:Z10" si="1">IF(OR(U6="",U6&lt;=0,A6="Suma:",A6="celkem ks:"),"",U6)</f>
        <v/>
      </c>
      <c r="AA6" s="5"/>
    </row>
    <row r="7" spans="1:28" x14ac:dyDescent="0.2">
      <c r="A7" s="65" t="s">
        <v>92</v>
      </c>
      <c r="B7" s="64"/>
      <c r="C7" s="50">
        <v>13220</v>
      </c>
      <c r="D7" s="73"/>
      <c r="E7" s="73"/>
      <c r="F7" s="74"/>
      <c r="G7" s="74"/>
      <c r="H7" s="94"/>
      <c r="I7" s="62" t="s">
        <v>25</v>
      </c>
      <c r="J7" s="59" t="s">
        <v>26</v>
      </c>
      <c r="K7" s="59" t="s">
        <v>27</v>
      </c>
      <c r="L7" s="59" t="s">
        <v>28</v>
      </c>
      <c r="M7" s="59" t="s">
        <v>29</v>
      </c>
      <c r="N7" s="91" t="s">
        <v>34</v>
      </c>
      <c r="O7" s="79" t="s">
        <v>30</v>
      </c>
      <c r="P7" s="91" t="s">
        <v>35</v>
      </c>
      <c r="Q7" s="59" t="s">
        <v>31</v>
      </c>
      <c r="R7" s="59" t="s">
        <v>32</v>
      </c>
      <c r="S7" s="63" t="s">
        <v>36</v>
      </c>
      <c r="T7" s="63" t="s">
        <v>37</v>
      </c>
      <c r="U7" s="97" t="s">
        <v>99</v>
      </c>
      <c r="V7" s="97" t="s">
        <v>100</v>
      </c>
      <c r="W7" s="32" t="str">
        <f t="shared" ref="W7:W9" si="2">IF(AND(A7="celkem ks:",B7&gt;0,C7="vzorek ks:"),B7,"")</f>
        <v/>
      </c>
      <c r="X7" s="32" t="str">
        <f t="shared" ref="X7:X10" si="3">IF(AND(A7="celkem ks:",B7&gt;0,C7="vzorek ks:",U7&gt;0),U7,"")</f>
        <v/>
      </c>
      <c r="Y7" s="41">
        <f t="shared" si="0"/>
        <v>13220</v>
      </c>
      <c r="Z7" s="35" t="str">
        <f t="shared" si="1"/>
        <v>Přikrylová</v>
      </c>
    </row>
    <row r="8" spans="1:28" x14ac:dyDescent="0.2">
      <c r="A8" s="65" t="s">
        <v>93</v>
      </c>
      <c r="B8" s="64"/>
      <c r="C8" s="50">
        <v>15276826.4</v>
      </c>
      <c r="D8" s="73"/>
      <c r="E8" s="73"/>
      <c r="F8" s="74"/>
      <c r="G8" s="74"/>
      <c r="H8" s="94"/>
      <c r="I8" s="62" t="s">
        <v>25</v>
      </c>
      <c r="J8" s="59" t="s">
        <v>26</v>
      </c>
      <c r="K8" s="59" t="s">
        <v>27</v>
      </c>
      <c r="L8" s="59" t="s">
        <v>28</v>
      </c>
      <c r="M8" s="59" t="s">
        <v>29</v>
      </c>
      <c r="N8" s="91" t="s">
        <v>34</v>
      </c>
      <c r="O8" s="79" t="s">
        <v>30</v>
      </c>
      <c r="P8" s="91" t="s">
        <v>35</v>
      </c>
      <c r="Q8" s="59" t="s">
        <v>31</v>
      </c>
      <c r="R8" s="59" t="s">
        <v>32</v>
      </c>
      <c r="S8" s="63" t="s">
        <v>36</v>
      </c>
      <c r="T8" s="63" t="s">
        <v>37</v>
      </c>
      <c r="U8" s="97" t="s">
        <v>96</v>
      </c>
      <c r="V8" s="97" t="s">
        <v>100</v>
      </c>
      <c r="W8" s="32" t="str">
        <f t="shared" si="2"/>
        <v/>
      </c>
      <c r="X8" s="32" t="str">
        <f t="shared" si="3"/>
        <v/>
      </c>
      <c r="Y8" s="41">
        <f t="shared" si="0"/>
        <v>15276826.4</v>
      </c>
      <c r="Z8" s="35" t="str">
        <f t="shared" si="1"/>
        <v>Buzková</v>
      </c>
    </row>
    <row r="9" spans="1:28" x14ac:dyDescent="0.2">
      <c r="A9" s="69" t="s">
        <v>56</v>
      </c>
      <c r="B9" s="70"/>
      <c r="C9" s="21">
        <v>69423061.359999999</v>
      </c>
      <c r="D9" s="75"/>
      <c r="E9" s="75"/>
      <c r="F9" s="76"/>
      <c r="G9" s="76"/>
      <c r="H9" s="95"/>
      <c r="I9" s="71" t="s">
        <v>25</v>
      </c>
      <c r="J9" s="60" t="s">
        <v>26</v>
      </c>
      <c r="K9" s="60" t="s">
        <v>27</v>
      </c>
      <c r="L9" s="60" t="s">
        <v>28</v>
      </c>
      <c r="M9" s="60" t="s">
        <v>29</v>
      </c>
      <c r="N9" s="92" t="s">
        <v>34</v>
      </c>
      <c r="O9" s="80" t="s">
        <v>30</v>
      </c>
      <c r="P9" s="92" t="s">
        <v>35</v>
      </c>
      <c r="Q9" s="60" t="s">
        <v>31</v>
      </c>
      <c r="R9" s="60" t="s">
        <v>32</v>
      </c>
      <c r="S9" s="72" t="s">
        <v>36</v>
      </c>
      <c r="T9" s="72" t="s">
        <v>37</v>
      </c>
      <c r="U9" s="103" t="s">
        <v>96</v>
      </c>
      <c r="V9" s="103" t="s">
        <v>100</v>
      </c>
      <c r="W9" s="32" t="str">
        <f t="shared" si="2"/>
        <v/>
      </c>
      <c r="X9" s="32" t="str">
        <f t="shared" si="3"/>
        <v/>
      </c>
      <c r="Y9" s="41">
        <f t="shared" si="0"/>
        <v>69423061.359999999</v>
      </c>
      <c r="Z9" s="35" t="str">
        <f t="shared" si="1"/>
        <v>Buzková</v>
      </c>
    </row>
    <row r="10" spans="1:28" x14ac:dyDescent="0.2">
      <c r="A10" s="4" t="s">
        <v>5</v>
      </c>
      <c r="C10" s="17">
        <f>SUM(C7:C9)</f>
        <v>84713107.760000005</v>
      </c>
      <c r="U10" s="17">
        <f>SUM(U7:U9)</f>
        <v>0</v>
      </c>
      <c r="W10" s="33" t="str">
        <f>IF(AND(A10="celkem ks:",B10&gt;0,C10="vzorek ks:"),B10,"")</f>
        <v/>
      </c>
      <c r="X10" s="33" t="str">
        <f t="shared" si="3"/>
        <v/>
      </c>
      <c r="Y10" s="35" t="str">
        <f t="shared" si="0"/>
        <v/>
      </c>
      <c r="Z10" s="35" t="str">
        <f t="shared" si="1"/>
        <v/>
      </c>
    </row>
  </sheetData>
  <sheetProtection formatColumns="0" formatRows="0" insertColumns="0" insertRows="0" deleteColumns="0" deleteRows="0"/>
  <mergeCells count="13">
    <mergeCell ref="D3:E3"/>
    <mergeCell ref="W3:Y3"/>
    <mergeCell ref="A4:A5"/>
    <mergeCell ref="B4:B5"/>
    <mergeCell ref="C4:C5"/>
    <mergeCell ref="D4:D5"/>
    <mergeCell ref="E4:E5"/>
    <mergeCell ref="F4:F5"/>
    <mergeCell ref="G4:G5"/>
    <mergeCell ref="H4:H5"/>
    <mergeCell ref="I4:T5"/>
    <mergeCell ref="U4:U5"/>
    <mergeCell ref="V4:V5"/>
  </mergeCells>
  <dataValidations count="1">
    <dataValidation type="list" allowBlank="1" showInputMessage="1" showErrorMessage="1" sqref="H7:H9" xr:uid="{40DB68F6-B799-4CA1-A276-717207734165}">
      <formula1>$AB$1:$AB$5</formula1>
    </dataValidation>
  </dataValidations>
  <pageMargins left="0.59055118110236227" right="0.19685039370078741" top="0.39370078740157483" bottom="0.39370078740157483" header="0.51181102362204722" footer="0.19685039370078741"/>
  <pageSetup paperSize="9" scale="85" orientation="landscape" r:id="rId1"/>
  <headerFooter alignWithMargins="0">
    <oddHeader>&amp;R64x, 542</oddHeader>
    <oddFooter>&amp;C&amp;P&amp;R© FIZA, a.s., 2024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</vt:lpstr>
      <vt:lpstr>BAN</vt:lpstr>
      <vt:lpstr>DPH</vt:lpstr>
      <vt:lpstr>50x</vt:lpstr>
      <vt:lpstr>51x</vt:lpstr>
      <vt:lpstr>60x</vt:lpstr>
      <vt:lpstr>64x, 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Buzková Eva</cp:lastModifiedBy>
  <cp:lastPrinted>2024-04-09T08:48:17Z</cp:lastPrinted>
  <dcterms:created xsi:type="dcterms:W3CDTF">2002-12-04T11:32:57Z</dcterms:created>
  <dcterms:modified xsi:type="dcterms:W3CDTF">2024-04-09T08:48:18Z</dcterms:modified>
</cp:coreProperties>
</file>