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4\04.0FIZA-příloha4.2024 (8._9.4.25)\H002 Vzorek (cuf-off test)\Podklady_leden 2025\"/>
    </mc:Choice>
  </mc:AlternateContent>
  <xr:revisionPtr revIDLastSave="0" documentId="13_ncr:1_{3A7F987F-0E89-4C69-A548-B592D08C2135}" xr6:coauthVersionLast="36" xr6:coauthVersionMax="36" xr10:uidLastSave="{00000000-0000-0000-0000-000000000000}"/>
  <bookViews>
    <workbookView xWindow="0" yWindow="0" windowWidth="28800" windowHeight="12225" tabRatio="664" firstSheet="3" activeTab="3" xr2:uid="{00000000-000D-0000-FFFF-FFFF00000000}"/>
  </bookViews>
  <sheets>
    <sheet name="POK" sheetId="12" state="hidden" r:id="rId1"/>
    <sheet name="BAN" sheetId="13" state="hidden" r:id="rId2"/>
    <sheet name="DPH" sheetId="14" state="hidden" r:id="rId3"/>
    <sheet name="50x" sheetId="41" r:id="rId4"/>
    <sheet name="51x" sheetId="39" r:id="rId5"/>
    <sheet name="60x" sheetId="28" r:id="rId6"/>
    <sheet name="64x" sheetId="33" r:id="rId7"/>
    <sheet name="List1" sheetId="42" state="hidden" r:id="rId8"/>
  </sheets>
  <calcPr calcId="191029"/>
</workbook>
</file>

<file path=xl/calcChain.xml><?xml version="1.0" encoding="utf-8"?>
<calcChain xmlns="http://schemas.openxmlformats.org/spreadsheetml/2006/main">
  <c r="X5" i="33" l="1"/>
  <c r="Z11" i="28" l="1"/>
  <c r="Y11" i="28"/>
  <c r="X11" i="28"/>
  <c r="W11" i="28"/>
  <c r="Z10" i="28"/>
  <c r="Y10" i="28"/>
  <c r="X10" i="28"/>
  <c r="W10" i="28"/>
  <c r="Z9" i="28"/>
  <c r="Y9" i="28"/>
  <c r="X9" i="28"/>
  <c r="W9" i="28"/>
  <c r="Z8" i="28"/>
  <c r="Y8" i="28"/>
  <c r="X8" i="28"/>
  <c r="W8" i="28"/>
  <c r="X16" i="28"/>
  <c r="X6" i="28"/>
  <c r="X5" i="28"/>
  <c r="X6" i="39" l="1"/>
  <c r="Z21" i="41" l="1"/>
  <c r="Y21" i="41"/>
  <c r="X21" i="41"/>
  <c r="W21" i="41"/>
  <c r="Z20" i="41"/>
  <c r="Y20" i="41"/>
  <c r="X20" i="41"/>
  <c r="W20" i="41"/>
  <c r="Z19" i="41"/>
  <c r="Y19" i="41"/>
  <c r="X19" i="41"/>
  <c r="W19" i="41"/>
  <c r="Z18" i="41"/>
  <c r="Y18" i="41"/>
  <c r="X18" i="41"/>
  <c r="W18" i="41"/>
  <c r="Z17" i="41"/>
  <c r="Y17" i="41"/>
  <c r="X17" i="41"/>
  <c r="W17" i="41"/>
  <c r="Z16" i="41"/>
  <c r="Y16" i="41"/>
  <c r="X16" i="41"/>
  <c r="W16" i="41"/>
  <c r="Z15" i="41"/>
  <c r="Y15" i="41"/>
  <c r="X15" i="41"/>
  <c r="W15" i="41"/>
  <c r="Z14" i="41"/>
  <c r="Y14" i="41"/>
  <c r="X14" i="41"/>
  <c r="W14" i="41"/>
  <c r="Z13" i="41"/>
  <c r="Y13" i="41"/>
  <c r="X13" i="41"/>
  <c r="W13" i="41"/>
  <c r="Z12" i="41"/>
  <c r="Y12" i="41"/>
  <c r="X12" i="41"/>
  <c r="W12" i="41"/>
  <c r="Z11" i="41"/>
  <c r="Y11" i="41"/>
  <c r="X11" i="41"/>
  <c r="W11" i="41"/>
  <c r="Z10" i="41"/>
  <c r="Y10" i="41"/>
  <c r="X10" i="41"/>
  <c r="W10" i="41"/>
  <c r="Z9" i="41"/>
  <c r="Y9" i="41"/>
  <c r="X9" i="41"/>
  <c r="W9" i="41"/>
  <c r="Z8" i="41"/>
  <c r="Y8" i="41"/>
  <c r="X8" i="41"/>
  <c r="W8" i="41"/>
  <c r="X30" i="41"/>
  <c r="X26" i="41"/>
  <c r="X6" i="41"/>
  <c r="U32" i="41"/>
  <c r="Z32" i="41" s="1"/>
  <c r="C32" i="41"/>
  <c r="Y32" i="41" s="1"/>
  <c r="Z31" i="41"/>
  <c r="Y31" i="41"/>
  <c r="X31" i="41"/>
  <c r="W31" i="41"/>
  <c r="Z30" i="41"/>
  <c r="Y30" i="41"/>
  <c r="W30" i="41"/>
  <c r="U28" i="41"/>
  <c r="Z28" i="41" s="1"/>
  <c r="C28" i="41"/>
  <c r="W28" i="41" s="1"/>
  <c r="Z27" i="41"/>
  <c r="Y27" i="41"/>
  <c r="X27" i="41"/>
  <c r="W27" i="41"/>
  <c r="Z26" i="41"/>
  <c r="Y26" i="41"/>
  <c r="W26" i="41"/>
  <c r="U24" i="41"/>
  <c r="Z24" i="41" s="1"/>
  <c r="C24" i="41"/>
  <c r="Z23" i="41"/>
  <c r="Y23" i="41"/>
  <c r="X23" i="41"/>
  <c r="W23" i="41"/>
  <c r="Z22" i="41"/>
  <c r="Y22" i="41"/>
  <c r="X22" i="41"/>
  <c r="W22" i="41"/>
  <c r="Z7" i="41"/>
  <c r="Y7" i="41"/>
  <c r="X7" i="41"/>
  <c r="W7" i="41"/>
  <c r="Z6" i="41"/>
  <c r="Y6" i="41"/>
  <c r="W6" i="41"/>
  <c r="X5" i="39"/>
  <c r="X5" i="41"/>
  <c r="A1" i="33"/>
  <c r="B2" i="33"/>
  <c r="A1" i="28"/>
  <c r="B2" i="28"/>
  <c r="B2" i="39"/>
  <c r="A1" i="39"/>
  <c r="X24" i="41" l="1"/>
  <c r="X28" i="41"/>
  <c r="W24" i="41"/>
  <c r="Y28" i="41"/>
  <c r="W32" i="41"/>
  <c r="Y24" i="41"/>
  <c r="X32" i="41"/>
  <c r="W8" i="39"/>
  <c r="U8" i="39"/>
  <c r="Z8" i="39" s="1"/>
  <c r="C8" i="39"/>
  <c r="Y8" i="39" s="1"/>
  <c r="Z7" i="39"/>
  <c r="Y7" i="39"/>
  <c r="X7" i="39"/>
  <c r="W7" i="39"/>
  <c r="Z6" i="39"/>
  <c r="Y6" i="39"/>
  <c r="W6" i="39"/>
  <c r="X8" i="39" l="1"/>
  <c r="W5" i="39"/>
  <c r="Z3" i="39"/>
  <c r="Z5" i="41"/>
  <c r="Z3" i="41"/>
  <c r="Y5" i="41"/>
  <c r="W5" i="41"/>
  <c r="Y5" i="39"/>
  <c r="Z5" i="39"/>
  <c r="U9" i="33"/>
  <c r="Z9" i="33" s="1"/>
  <c r="C9" i="33"/>
  <c r="Y9" i="33" s="1"/>
  <c r="Z8" i="33"/>
  <c r="Y8" i="33"/>
  <c r="X8" i="33"/>
  <c r="W8" i="33"/>
  <c r="Z7" i="33"/>
  <c r="Y7" i="33"/>
  <c r="X7" i="33"/>
  <c r="W7" i="33"/>
  <c r="Z6" i="33"/>
  <c r="Y6" i="33"/>
  <c r="X6" i="33"/>
  <c r="W6" i="33"/>
  <c r="U18" i="28"/>
  <c r="Z18" i="28" s="1"/>
  <c r="C18" i="28"/>
  <c r="Y18" i="28" s="1"/>
  <c r="Z17" i="28"/>
  <c r="Y17" i="28"/>
  <c r="X17" i="28"/>
  <c r="W17" i="28"/>
  <c r="Z16" i="28"/>
  <c r="Y16" i="28"/>
  <c r="W16" i="28"/>
  <c r="Z13" i="28"/>
  <c r="Y13" i="28"/>
  <c r="X13" i="28"/>
  <c r="W13" i="28"/>
  <c r="Z12" i="28"/>
  <c r="Y12" i="28"/>
  <c r="X12" i="28"/>
  <c r="W12" i="28"/>
  <c r="Z7" i="28"/>
  <c r="Y7" i="28"/>
  <c r="X7" i="28"/>
  <c r="W7" i="28"/>
  <c r="W6" i="28"/>
  <c r="W15" i="28"/>
  <c r="I3" i="14"/>
  <c r="I3" i="13"/>
  <c r="I3" i="12"/>
  <c r="W18" i="28" l="1"/>
  <c r="Z5" i="33"/>
  <c r="Z3" i="33"/>
  <c r="Y5" i="33"/>
  <c r="W9" i="33"/>
  <c r="W5" i="33" s="1"/>
  <c r="X9" i="33"/>
  <c r="X18" i="28"/>
  <c r="U14" i="28"/>
  <c r="C14" i="28"/>
  <c r="Z6" i="28"/>
  <c r="Y6" i="28"/>
  <c r="Y14" i="28" l="1"/>
  <c r="W14" i="28"/>
  <c r="X14" i="28"/>
  <c r="Z14" i="28"/>
  <c r="W5" i="28" l="1"/>
  <c r="J27" i="14"/>
  <c r="I27" i="14"/>
  <c r="H27" i="14"/>
  <c r="G27" i="14"/>
  <c r="F27" i="14"/>
  <c r="J25" i="14"/>
  <c r="I25" i="14"/>
  <c r="H25" i="14"/>
  <c r="G25" i="14"/>
  <c r="F25" i="14"/>
  <c r="J24" i="14"/>
  <c r="I24" i="14"/>
  <c r="H24" i="14"/>
  <c r="G24" i="14"/>
  <c r="F24" i="14"/>
  <c r="J23" i="14"/>
  <c r="I23" i="14"/>
  <c r="H23" i="14"/>
  <c r="G23" i="14"/>
  <c r="F23" i="14"/>
  <c r="J22" i="14"/>
  <c r="I22" i="14"/>
  <c r="H22" i="14"/>
  <c r="G22" i="14"/>
  <c r="F22" i="14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J18" i="14"/>
  <c r="I18" i="14"/>
  <c r="H18" i="14"/>
  <c r="G18" i="14"/>
  <c r="F18" i="14"/>
  <c r="J17" i="14"/>
  <c r="I17" i="14"/>
  <c r="H17" i="14"/>
  <c r="G17" i="14"/>
  <c r="F17" i="14"/>
  <c r="J16" i="14"/>
  <c r="I16" i="14"/>
  <c r="H16" i="14"/>
  <c r="G16" i="14"/>
  <c r="F16" i="14"/>
  <c r="J14" i="14"/>
  <c r="I14" i="14"/>
  <c r="H14" i="14"/>
  <c r="G14" i="14"/>
  <c r="F14" i="14"/>
  <c r="J13" i="14"/>
  <c r="I13" i="14"/>
  <c r="H13" i="14"/>
  <c r="G13" i="14"/>
  <c r="F13" i="14"/>
  <c r="J12" i="14"/>
  <c r="I12" i="14"/>
  <c r="H12" i="14"/>
  <c r="G12" i="14"/>
  <c r="F12" i="14"/>
  <c r="J11" i="14"/>
  <c r="I11" i="14"/>
  <c r="H11" i="14"/>
  <c r="G11" i="14"/>
  <c r="F11" i="14"/>
  <c r="J10" i="14"/>
  <c r="I10" i="14"/>
  <c r="H10" i="14"/>
  <c r="G10" i="14"/>
  <c r="F10" i="14"/>
  <c r="J9" i="14"/>
  <c r="I9" i="14"/>
  <c r="H9" i="14"/>
  <c r="G9" i="14"/>
  <c r="F9" i="14"/>
  <c r="J8" i="14"/>
  <c r="I8" i="14"/>
  <c r="H8" i="14"/>
  <c r="G8" i="14"/>
  <c r="F8" i="14"/>
  <c r="J7" i="14"/>
  <c r="I7" i="14"/>
  <c r="H7" i="14"/>
  <c r="G7" i="14"/>
  <c r="F7" i="14"/>
  <c r="J24" i="13"/>
  <c r="I24" i="13"/>
  <c r="H24" i="13"/>
  <c r="G24" i="13"/>
  <c r="F24" i="13"/>
  <c r="J22" i="13"/>
  <c r="I22" i="13"/>
  <c r="H22" i="13"/>
  <c r="G22" i="13"/>
  <c r="F22" i="13"/>
  <c r="J21" i="13"/>
  <c r="I21" i="13"/>
  <c r="H21" i="13"/>
  <c r="G21" i="13"/>
  <c r="F21" i="13"/>
  <c r="J20" i="13"/>
  <c r="I20" i="13"/>
  <c r="H20" i="13"/>
  <c r="G20" i="13"/>
  <c r="F20" i="13"/>
  <c r="J19" i="13"/>
  <c r="I19" i="13"/>
  <c r="H19" i="13"/>
  <c r="G19" i="13"/>
  <c r="F19" i="13"/>
  <c r="J18" i="13"/>
  <c r="I18" i="13"/>
  <c r="H18" i="13"/>
  <c r="G18" i="13"/>
  <c r="F18" i="13"/>
  <c r="J17" i="13"/>
  <c r="I17" i="13"/>
  <c r="H17" i="13"/>
  <c r="G17" i="13"/>
  <c r="F17" i="13"/>
  <c r="J16" i="13"/>
  <c r="I16" i="13"/>
  <c r="H16" i="13"/>
  <c r="G16" i="13"/>
  <c r="F16" i="13"/>
  <c r="J15" i="13"/>
  <c r="I15" i="13"/>
  <c r="H15" i="13"/>
  <c r="G15" i="13"/>
  <c r="F15" i="13"/>
  <c r="J14" i="13"/>
  <c r="I14" i="13"/>
  <c r="H14" i="13"/>
  <c r="G14" i="13"/>
  <c r="F14" i="13"/>
  <c r="J12" i="13"/>
  <c r="I12" i="13"/>
  <c r="H12" i="13"/>
  <c r="G12" i="13"/>
  <c r="F12" i="13"/>
  <c r="J11" i="13"/>
  <c r="I11" i="13"/>
  <c r="H11" i="13"/>
  <c r="G11" i="13"/>
  <c r="F11" i="13"/>
  <c r="J10" i="13"/>
  <c r="I10" i="13"/>
  <c r="H10" i="13"/>
  <c r="G10" i="13"/>
  <c r="F10" i="13"/>
  <c r="J9" i="13"/>
  <c r="I9" i="13"/>
  <c r="H9" i="13"/>
  <c r="G9" i="13"/>
  <c r="F9" i="13"/>
  <c r="J8" i="13"/>
  <c r="I8" i="13"/>
  <c r="H8" i="13"/>
  <c r="G8" i="13"/>
  <c r="F8" i="13"/>
  <c r="J7" i="13"/>
  <c r="I7" i="13"/>
  <c r="H7" i="13"/>
  <c r="G7" i="13"/>
  <c r="F7" i="13"/>
  <c r="J25" i="12"/>
  <c r="I25" i="12"/>
  <c r="H25" i="12"/>
  <c r="G25" i="12"/>
  <c r="F25" i="12"/>
  <c r="J23" i="12"/>
  <c r="I23" i="12"/>
  <c r="H23" i="12"/>
  <c r="G23" i="12"/>
  <c r="F23" i="12"/>
  <c r="J22" i="12"/>
  <c r="I22" i="12"/>
  <c r="H22" i="12"/>
  <c r="G22" i="12"/>
  <c r="F22" i="12"/>
  <c r="J21" i="12"/>
  <c r="I21" i="12"/>
  <c r="H21" i="12"/>
  <c r="G21" i="12"/>
  <c r="F21" i="12"/>
  <c r="J20" i="12"/>
  <c r="I20" i="12"/>
  <c r="H20" i="12"/>
  <c r="G20" i="12"/>
  <c r="F20" i="12"/>
  <c r="J19" i="12"/>
  <c r="I19" i="12"/>
  <c r="H19" i="12"/>
  <c r="G19" i="12"/>
  <c r="F19" i="12"/>
  <c r="J18" i="12"/>
  <c r="I18" i="12"/>
  <c r="H18" i="12"/>
  <c r="G18" i="12"/>
  <c r="F18" i="12"/>
  <c r="J17" i="12"/>
  <c r="I17" i="12"/>
  <c r="H17" i="12"/>
  <c r="G17" i="12"/>
  <c r="F17" i="12"/>
  <c r="J16" i="12"/>
  <c r="I16" i="12"/>
  <c r="H16" i="12"/>
  <c r="G16" i="12"/>
  <c r="F16" i="12"/>
  <c r="J15" i="12"/>
  <c r="I15" i="12"/>
  <c r="H15" i="12"/>
  <c r="G15" i="12"/>
  <c r="F15" i="12"/>
  <c r="J13" i="12"/>
  <c r="I13" i="12"/>
  <c r="H13" i="12"/>
  <c r="G13" i="12"/>
  <c r="F13" i="12"/>
  <c r="J12" i="12"/>
  <c r="I12" i="12"/>
  <c r="H12" i="12"/>
  <c r="G12" i="12"/>
  <c r="F12" i="12"/>
  <c r="J11" i="12"/>
  <c r="I11" i="12"/>
  <c r="H11" i="12"/>
  <c r="G11" i="12"/>
  <c r="F11" i="12"/>
  <c r="J10" i="12"/>
  <c r="I10" i="12"/>
  <c r="H10" i="12"/>
  <c r="G10" i="12"/>
  <c r="F10" i="12"/>
  <c r="J9" i="12"/>
  <c r="I9" i="12"/>
  <c r="H9" i="12"/>
  <c r="G9" i="12"/>
  <c r="F9" i="12"/>
  <c r="J8" i="12"/>
  <c r="I8" i="12"/>
  <c r="H8" i="12"/>
  <c r="G8" i="12"/>
  <c r="F8" i="12"/>
  <c r="J7" i="12"/>
  <c r="I7" i="12"/>
  <c r="H7" i="12"/>
  <c r="G7" i="12"/>
  <c r="F7" i="12"/>
  <c r="Z15" i="28" l="1"/>
  <c r="Z3" i="28" s="1"/>
  <c r="Y15" i="28"/>
  <c r="X15" i="28"/>
  <c r="Y5" i="28" l="1"/>
  <c r="Z5" i="28"/>
  <c r="D26" i="14" l="1"/>
  <c r="C26" i="14"/>
  <c r="D15" i="14"/>
  <c r="C15" i="14"/>
  <c r="J6" i="14"/>
  <c r="I6" i="14"/>
  <c r="H6" i="14"/>
  <c r="G6" i="14"/>
  <c r="F6" i="14"/>
  <c r="B2" i="14"/>
  <c r="A1" i="14"/>
  <c r="J15" i="14" l="1"/>
  <c r="I15" i="14"/>
  <c r="G26" i="14"/>
  <c r="F26" i="14"/>
  <c r="F5" i="14" s="1"/>
  <c r="H26" i="14"/>
  <c r="F15" i="14"/>
  <c r="H15" i="14"/>
  <c r="G15" i="14"/>
  <c r="I26" i="14"/>
  <c r="J26" i="14"/>
  <c r="J5" i="14"/>
  <c r="I5" i="14"/>
  <c r="D23" i="13"/>
  <c r="C23" i="13"/>
  <c r="D13" i="13"/>
  <c r="C13" i="13"/>
  <c r="J6" i="13"/>
  <c r="I6" i="13"/>
  <c r="H6" i="13"/>
  <c r="G6" i="13"/>
  <c r="F6" i="13"/>
  <c r="B2" i="13"/>
  <c r="A1" i="13"/>
  <c r="J23" i="13" l="1"/>
  <c r="I23" i="13"/>
  <c r="F13" i="13"/>
  <c r="G13" i="13"/>
  <c r="H13" i="13"/>
  <c r="H23" i="13"/>
  <c r="G23" i="13"/>
  <c r="F23" i="13"/>
  <c r="J13" i="13"/>
  <c r="I13" i="13"/>
  <c r="H5" i="14"/>
  <c r="G5" i="14"/>
  <c r="E2" i="14" s="1"/>
  <c r="J5" i="13"/>
  <c r="H5" i="13" l="1"/>
  <c r="F5" i="13"/>
  <c r="G5" i="13"/>
  <c r="I5" i="13"/>
  <c r="E2" i="13" l="1"/>
  <c r="D24" i="12"/>
  <c r="C24" i="12"/>
  <c r="D14" i="12"/>
  <c r="C14" i="12"/>
  <c r="J24" i="12" l="1"/>
  <c r="I24" i="12"/>
  <c r="J14" i="12"/>
  <c r="I14" i="12"/>
  <c r="F24" i="12"/>
  <c r="G24" i="12"/>
  <c r="H24" i="12"/>
  <c r="H14" i="12"/>
  <c r="F14" i="12"/>
  <c r="G14" i="12"/>
  <c r="J6" i="12"/>
  <c r="I6" i="12"/>
  <c r="H6" i="12"/>
  <c r="G6" i="12"/>
  <c r="F6" i="12"/>
  <c r="B2" i="12"/>
  <c r="A1" i="12"/>
  <c r="G5" i="12" l="1"/>
  <c r="F5" i="12"/>
  <c r="J5" i="12"/>
  <c r="H5" i="12"/>
  <c r="E2" i="12" l="1"/>
  <c r="I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</authors>
  <commentList>
    <comment ref="A1" authorId="0" shapeId="0" xr:uid="{2806C1D7-405B-4ACD-BB7A-AB80B3B58C46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CE470603-97F8-4DAE-A9E5-243BF360EB29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</authors>
  <commentList>
    <comment ref="A1" authorId="0" shapeId="0" xr:uid="{B2DD0EB8-612B-413C-B895-B564386F10DB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BE25DE39-0238-441B-9B47-4D24AFF97809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</authors>
  <commentList>
    <comment ref="A1" authorId="0" shapeId="0" xr:uid="{19DB205A-C359-4C1E-836C-EF1A722FCA53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3D9BCE16-94A3-445C-9924-CEB32C2ABF18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B2" authorId="0" shapeId="0" xr:uid="{01FAF19D-3972-465E-99EC-592A3B437A83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EFE0A073-6BA0-43F9-A1BC-1C78223D5A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3B9973C8-7CCD-4E7D-8486-110125FECC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05A21CEF-F812-4AF6-9BC2-10C51EFCEC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7" authorId="1" shapeId="0" xr:uid="{0F21EB9D-D3BB-41AF-9709-E896E7A283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7" authorId="1" shapeId="0" xr:uid="{6A7D5029-54EE-40A1-BB14-C3A424CDA0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7" authorId="1" shapeId="0" xr:uid="{EBDAC23B-F3CE-47D1-B745-4CC457A74D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7FD69D54-3858-4480-AF3B-E96FA64383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1478D5A4-138C-466D-B240-3E7F01BDA3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18D09E20-6ACD-4E3D-9B6D-93A329763D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A19920B4-52BC-4132-A348-6D70258FB4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7" authorId="1" shapeId="0" xr:uid="{FD2AFF46-55F4-46A8-B237-51DA8CEF6C0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7" authorId="1" shapeId="0" xr:uid="{E12D8530-0E4C-4224-A086-E297AC7124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D24F2A31-1E68-4F53-9F13-4DBF532A48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D2D34D56-BEF4-4211-B8B6-1383ECCAF3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5519EC88-6456-44DE-8065-B6A34A82F3D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8" authorId="1" shapeId="0" xr:uid="{281985B0-B842-4041-9262-DEE0F19C5E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8" authorId="1" shapeId="0" xr:uid="{F94F8128-1E3C-4C92-9879-59FFD747545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8" authorId="1" shapeId="0" xr:uid="{308CD38F-5C86-4A4F-AF2E-C0596E3F60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6914F1BF-C58E-4374-A1E6-4C11FF4A82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4A15ECE4-82F4-4711-9D34-FD5935381B0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F5BFF573-3EB6-4F3D-9439-24E991A6534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F04492EE-E738-40B4-B85B-6ADEA4A349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8" authorId="1" shapeId="0" xr:uid="{EA6F86FB-93D5-4164-9B8C-36A52386BB7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8" authorId="1" shapeId="0" xr:uid="{B2E4AEFA-AC5F-4C4A-9875-7CB56E4BB9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611D7C3C-5A06-4A4A-B23B-B701C6FFC2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672B258F-380B-4CBD-8C4C-F6BA7D6156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5D4A4F19-581E-439D-AA71-CDFDD0E196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9" authorId="1" shapeId="0" xr:uid="{21374C1C-9516-4CA6-9CC7-59F84263C02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9" authorId="1" shapeId="0" xr:uid="{5A3BBFE2-5F42-4042-BD78-686890241D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9" authorId="1" shapeId="0" xr:uid="{7F7AAE97-B47C-47F2-95CD-FC879405560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520F34FD-A6EC-4C0E-B452-CFA6B8262E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9" authorId="1" shapeId="0" xr:uid="{692CB097-3C28-4127-99D6-B4F4EFA35A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C57686DA-22DC-4FA1-A8E0-AB7EBFA1BE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66D77FC9-F6A8-4EF9-B4B7-FFF4A06512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9" authorId="1" shapeId="0" xr:uid="{5D99A0C9-80F1-400B-BFF2-05391ECFBE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9" authorId="1" shapeId="0" xr:uid="{92533C11-7217-4E19-A31A-742B2A2B933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0" authorId="1" shapeId="0" xr:uid="{52ACBEC5-FC6A-460C-AB45-486B59CA239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0" authorId="1" shapeId="0" xr:uid="{8B90B1C1-07F6-4609-A25C-DD84657AF4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0" authorId="1" shapeId="0" xr:uid="{35E3DC5E-D2CF-4516-B2D9-973C379AAD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0" authorId="1" shapeId="0" xr:uid="{D94FC835-A5F8-40E6-8B18-12881307E88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0" authorId="1" shapeId="0" xr:uid="{C31D938B-134A-4712-B62F-B784F9F8260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0" authorId="1" shapeId="0" xr:uid="{E8DEE025-39E5-40D0-98D1-ED48312D98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0" authorId="1" shapeId="0" xr:uid="{366C66F9-0F6F-4016-B995-57DE993509A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0" authorId="1" shapeId="0" xr:uid="{191199A9-7382-46EB-8C3F-977391B920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0" authorId="1" shapeId="0" xr:uid="{81E3A54C-D5AD-43E3-B2C5-C3F147C5F6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0" authorId="1" shapeId="0" xr:uid="{060C7163-179B-4938-A159-5EB716182D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0" authorId="1" shapeId="0" xr:uid="{752D798E-A2DB-412B-894D-DE10C1A35D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0" authorId="1" shapeId="0" xr:uid="{B2FA4E48-D6A1-4B46-B338-A6A1300104B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1" authorId="1" shapeId="0" xr:uid="{AB11E240-4680-4B2B-97F4-4BF8C7EC02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1" authorId="1" shapeId="0" xr:uid="{F65BF71D-02A2-4644-A9F8-E8160B240F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1" authorId="1" shapeId="0" xr:uid="{E2541B00-5A25-4D22-A7D8-B42C00FD69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1" authorId="1" shapeId="0" xr:uid="{0F250ADC-61D4-47E1-A493-8481DC1362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1" authorId="1" shapeId="0" xr:uid="{54942D65-347B-462D-9903-E40AECEF87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1" authorId="1" shapeId="0" xr:uid="{44E65180-A586-4B38-A3BD-D1995E2DBAE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1" authorId="1" shapeId="0" xr:uid="{922A5631-FFC0-49F5-B447-845D292E7D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1" authorId="1" shapeId="0" xr:uid="{34E39D23-6234-49BD-81C8-43E9ED2198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1" authorId="1" shapeId="0" xr:uid="{03E5B9C5-E38E-4B99-8969-D38CC9BB69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1" authorId="1" shapeId="0" xr:uid="{1360DF0D-FF68-4AC1-AC46-42B477303E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1" authorId="1" shapeId="0" xr:uid="{3886A361-4210-4B16-8F6A-915D1BA9DE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1" authorId="1" shapeId="0" xr:uid="{D58E2842-C515-45B3-B94E-DFA60D7C08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2" authorId="1" shapeId="0" xr:uid="{6071B7DE-6D5C-4875-9964-90D82B283A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2" authorId="1" shapeId="0" xr:uid="{06771DC3-2F0F-4732-B8DC-9F1A530CC4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2" authorId="1" shapeId="0" xr:uid="{909087B8-2B71-4D54-9A7C-E1DF898866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2" authorId="1" shapeId="0" xr:uid="{1D1445DD-9B80-472E-BE0F-38E866DFE5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2" authorId="1" shapeId="0" xr:uid="{C4820D49-FD63-4AD9-8250-EA013DDB13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2" authorId="1" shapeId="0" xr:uid="{0505D5C5-5578-4A8B-A0A5-20BCBF3D697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2" authorId="1" shapeId="0" xr:uid="{4AC699D8-5A27-4E2B-9B6B-C2C4B343E4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2" authorId="1" shapeId="0" xr:uid="{2DA2D709-1741-429A-B25F-E808C51EDF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2" authorId="1" shapeId="0" xr:uid="{3FE169D4-4CF2-4DF9-BE08-86BC24DB98C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2" authorId="1" shapeId="0" xr:uid="{537A87BF-E127-49A7-AB17-6C36B34845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2" authorId="1" shapeId="0" xr:uid="{96A449CE-B563-455F-AC94-60CAAEA3C5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2" authorId="1" shapeId="0" xr:uid="{F4730FF6-F65F-4AB0-AFF7-7CC232B988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3" authorId="1" shapeId="0" xr:uid="{DCC2ABE2-36B1-42D2-94CA-FFC90EDEA7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3" authorId="1" shapeId="0" xr:uid="{D8DDFBA0-13F8-4FF4-9F50-0048D68379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3" authorId="1" shapeId="0" xr:uid="{7888D8D1-F582-40CC-AB89-ADAE7CDB8F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3" authorId="1" shapeId="0" xr:uid="{9615D24E-1E20-45AF-B223-55B84C6EE8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3" authorId="1" shapeId="0" xr:uid="{EBDDCC2D-F57F-4967-80BE-6D7BBC5F46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3" authorId="1" shapeId="0" xr:uid="{6BB02008-67EF-4E65-B147-8336BD4671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3" authorId="1" shapeId="0" xr:uid="{48B4A3BF-D169-4B8D-9B40-4B1FEDC723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3" authorId="1" shapeId="0" xr:uid="{14E8DD1E-59FA-4A8D-8FFF-BCE7C7CE8C3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3" authorId="1" shapeId="0" xr:uid="{F62A3DA6-CEA1-4C6C-9600-B7775E4E9E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3" authorId="1" shapeId="0" xr:uid="{05B669B2-7386-40CE-B47E-DE9ADFB0BC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3" authorId="1" shapeId="0" xr:uid="{63E74167-92AF-43D7-8713-CB863ACC5B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3" authorId="1" shapeId="0" xr:uid="{643408E3-1C3D-433F-876F-921DFC075D0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4" authorId="1" shapeId="0" xr:uid="{50E6250C-BE81-4FB1-ACB4-1F2430E9903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4" authorId="1" shapeId="0" xr:uid="{006AECF9-C466-4B28-973B-830BC3680A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4" authorId="1" shapeId="0" xr:uid="{2E166FF0-B2D9-4420-8F7D-E4C23A56F7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4" authorId="1" shapeId="0" xr:uid="{05067433-C399-4683-B3CA-2CD07B4A47C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4" authorId="1" shapeId="0" xr:uid="{100D3B65-80C3-4495-81C0-95BCCDF518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4" authorId="1" shapeId="0" xr:uid="{A64003C8-8000-42BB-9DB4-4B6ED1BA51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4" authorId="1" shapeId="0" xr:uid="{5690D9D0-63D3-4713-A98F-C0626DC0D5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4" authorId="1" shapeId="0" xr:uid="{C9E46FD4-95A7-4436-93AF-ADBDE8C27E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4" authorId="1" shapeId="0" xr:uid="{82C000C0-2E9F-42AD-8B3A-D14006AFC7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4" authorId="1" shapeId="0" xr:uid="{03E8EC18-AF65-40D8-A3B1-49FE69CC16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4" authorId="1" shapeId="0" xr:uid="{8C799883-207A-4557-90AA-394A92D1D6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4" authorId="1" shapeId="0" xr:uid="{684FFFA3-9D02-4FC1-9573-F317FFFB26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5" authorId="1" shapeId="0" xr:uid="{7F52D585-2D5A-4FD4-B2CB-E5672A41D7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5" authorId="1" shapeId="0" xr:uid="{DC49365E-BEB2-4F00-9335-BF43B0663F5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5" authorId="1" shapeId="0" xr:uid="{63360549-D7DE-4C06-AEDB-C343DB7241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5" authorId="1" shapeId="0" xr:uid="{EEBF75E3-6814-4ECF-BB71-A50FB32EEF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5" authorId="1" shapeId="0" xr:uid="{BEE64DE7-C167-4CDB-9A06-8D49341A7B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5" authorId="1" shapeId="0" xr:uid="{2DD49E55-D506-473A-96E6-FFC8FDCB0B0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5" authorId="1" shapeId="0" xr:uid="{DB0F931B-2CFC-4D2C-B61E-023B93C944A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5" authorId="1" shapeId="0" xr:uid="{1B0AE2B4-31C7-4702-8525-8F2CBB65A63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5" authorId="1" shapeId="0" xr:uid="{F521D171-B490-41D6-BA38-A0981A2F60A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5" authorId="1" shapeId="0" xr:uid="{9B44A6AC-25A3-47F1-AED9-82B9F80514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5" authorId="1" shapeId="0" xr:uid="{E85E4587-3D96-4B95-892E-5F47EEBAC6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5" authorId="1" shapeId="0" xr:uid="{200182F9-6E52-4CCD-B549-5D9B3B1B45A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6" authorId="1" shapeId="0" xr:uid="{9162D11C-BB69-4563-817A-A6D488A2E1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6" authorId="1" shapeId="0" xr:uid="{B7948EE9-1B69-4A3B-B368-40BA7FF9C43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6" authorId="1" shapeId="0" xr:uid="{B9020539-51AA-49C0-84BF-0329702579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6" authorId="1" shapeId="0" xr:uid="{5D15C84F-7C6F-4924-88B0-6F291DC4F8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6" authorId="1" shapeId="0" xr:uid="{5803B0EB-3049-49ED-AAC1-80B2E60A10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6" authorId="1" shapeId="0" xr:uid="{C0290E98-2143-4F8C-BAE8-0E40BA4C0F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6" authorId="1" shapeId="0" xr:uid="{C67D1AAB-995C-4F40-92B6-65DD4A035D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6" authorId="1" shapeId="0" xr:uid="{B88CDA0F-6FA1-4BB8-8D6D-5F14E8213FC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6" authorId="1" shapeId="0" xr:uid="{FC42213D-0CAF-4884-9C95-8C44F96252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6" authorId="1" shapeId="0" xr:uid="{8090256A-A6AF-4F9A-92F4-46CD3E92FD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6" authorId="1" shapeId="0" xr:uid="{23039DF6-FA6B-435E-8F56-14F71CC4A5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6" authorId="1" shapeId="0" xr:uid="{D3715D31-3EA5-4311-AC18-F62372995D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7" authorId="1" shapeId="0" xr:uid="{9909B121-959E-46B6-A90C-7F8F0060EC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7" authorId="1" shapeId="0" xr:uid="{05BC1D3C-EF1C-4400-ABC2-BEB6909C9D0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7" authorId="1" shapeId="0" xr:uid="{C0B64F0D-BCCD-497B-B07E-2CDE532C4A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7" authorId="1" shapeId="0" xr:uid="{32678AF4-6F36-4DF7-BDB8-4598AC838C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7" authorId="1" shapeId="0" xr:uid="{5496AA0C-F505-419D-9F69-92C3EDCD3A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7" authorId="1" shapeId="0" xr:uid="{F7648A99-6E67-431F-BF3F-7961FB1FAE4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7" authorId="1" shapeId="0" xr:uid="{C3A74E65-AED7-44CB-97AB-CA14557AAA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7" authorId="1" shapeId="0" xr:uid="{61FBA684-342D-4FD3-9BE2-FA77BBDDDF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7" authorId="1" shapeId="0" xr:uid="{A948B2B9-2293-4963-B1DD-11B2630DEC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7" authorId="1" shapeId="0" xr:uid="{4182E8A3-20C1-4424-9E2C-6BE98B50E0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7" authorId="1" shapeId="0" xr:uid="{8A1C71EB-53BE-4CE4-9D09-283BF5F1E55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7" authorId="1" shapeId="0" xr:uid="{71F75755-90C1-49CB-B9A2-F02CC4F4917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8" authorId="1" shapeId="0" xr:uid="{9EED3825-AFE7-400F-BE9B-84D2750220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8" authorId="1" shapeId="0" xr:uid="{18E88C97-ED8B-4BB7-BBF6-371ADB42A2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8" authorId="1" shapeId="0" xr:uid="{D9BD5EC5-EE5C-4CD7-B6BD-049D13519C5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8" authorId="1" shapeId="0" xr:uid="{2149B3C8-D807-4A1C-9BD6-DF2C6170C7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8" authorId="1" shapeId="0" xr:uid="{A1E3A251-404A-4884-9DA1-A115A07B4CC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8" authorId="1" shapeId="0" xr:uid="{24317D09-B300-46CA-AD42-E97CA61054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8" authorId="1" shapeId="0" xr:uid="{9DFA6BA8-5339-4655-8031-CEC0079952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8" authorId="1" shapeId="0" xr:uid="{D1976838-D629-494C-9C8F-B3C1B5F200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8" authorId="1" shapeId="0" xr:uid="{CC9200D3-8EE7-415C-9D7A-C39C560443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8" authorId="1" shapeId="0" xr:uid="{2780A44D-B036-470A-9194-8BBB0B9A53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8" authorId="1" shapeId="0" xr:uid="{9243F989-5E11-480B-A2EB-B355D16876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8" authorId="1" shapeId="0" xr:uid="{718AB2A5-F1A4-4698-A798-5FB1D4450C0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9" authorId="1" shapeId="0" xr:uid="{7E26AEB4-A73A-4D06-A517-D2C5EEAF44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9" authorId="1" shapeId="0" xr:uid="{5EB517F7-62AC-4CE6-B65A-103C486CE0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9" authorId="1" shapeId="0" xr:uid="{A080077A-1EDC-4FA3-8A5B-68E4594B6A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9" authorId="1" shapeId="0" xr:uid="{6F39C259-CA45-4F5D-A94E-A3B8D7102A2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9" authorId="1" shapeId="0" xr:uid="{A52F5F1F-5BD3-41A7-AE19-885FC50EB7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9" authorId="1" shapeId="0" xr:uid="{02F01315-0728-479E-9A9C-BB147D5C643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9" authorId="1" shapeId="0" xr:uid="{B69021AB-9C7F-4C41-89AB-606790634A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9" authorId="1" shapeId="0" xr:uid="{72EDC862-6A3D-423F-884D-8C0F75199A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9" authorId="1" shapeId="0" xr:uid="{7E50B2D8-B6B2-4FA0-8F72-CFF84FAC1E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9" authorId="1" shapeId="0" xr:uid="{F20058AA-79D5-4EE9-86FC-92E3FBAC94A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9" authorId="1" shapeId="0" xr:uid="{AA1E7422-3B74-43E1-AA79-8DA3E36B6C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9" authorId="1" shapeId="0" xr:uid="{339110B3-A4A4-4CDB-A715-680B251F97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0" authorId="1" shapeId="0" xr:uid="{31D334E3-33C8-49AB-8C75-CBD0B84F0C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0" authorId="1" shapeId="0" xr:uid="{43A6B3DB-2821-47AB-BB02-0705E86F3CF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0" authorId="1" shapeId="0" xr:uid="{8243F2FC-2022-44CC-9509-A638994696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0" authorId="1" shapeId="0" xr:uid="{F0E851B5-1DFC-419C-94C1-A066F389FC2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0" authorId="1" shapeId="0" xr:uid="{1EEFACE8-B3C5-4EC6-A47E-CCBD302CD49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0" authorId="1" shapeId="0" xr:uid="{7B9F67BC-ECAB-418A-A3CA-231D9EC3C2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0" authorId="1" shapeId="0" xr:uid="{6C71E724-DA26-4BFC-B6C0-170AB7C79A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0" authorId="1" shapeId="0" xr:uid="{B6B9156B-6006-4A71-86A9-F50A8AF53C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0" authorId="1" shapeId="0" xr:uid="{7098EE26-0938-44B1-B45C-FB4167904F0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0" authorId="1" shapeId="0" xr:uid="{40F48E1C-5C9F-4664-A087-865C7AF67DB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0" authorId="1" shapeId="0" xr:uid="{992A6558-704D-4719-8A1B-3E4A5C79D4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0" authorId="1" shapeId="0" xr:uid="{52BE0FA5-40BB-4232-AEAF-CB8F957A3C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1" authorId="1" shapeId="0" xr:uid="{4F8765AA-67B2-4787-86CF-F500B2EBC8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1" authorId="1" shapeId="0" xr:uid="{FC4AF012-F5BA-40B6-A00E-9835132F2B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1" authorId="1" shapeId="0" xr:uid="{386DB2DE-C221-40A6-BA30-68408C9E0E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1" authorId="1" shapeId="0" xr:uid="{77F28DA2-19D1-4342-9739-29C184789E7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1" authorId="1" shapeId="0" xr:uid="{AD2CBEFE-02BA-4461-B319-BCD6F64F80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1" authorId="1" shapeId="0" xr:uid="{670384DC-85A3-4E92-A25E-C904FF93CA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1" authorId="1" shapeId="0" xr:uid="{C38EB1AF-EDC0-4240-A02C-4EB65E4A24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1" authorId="1" shapeId="0" xr:uid="{BB788DF8-92F2-4037-8313-37B96D47185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1" authorId="1" shapeId="0" xr:uid="{A0F870C3-628F-49B6-A0DD-D57A00CC94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1" authorId="1" shapeId="0" xr:uid="{7CB9BD57-2569-419B-A367-BFA26F1F2F3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1" authorId="1" shapeId="0" xr:uid="{1283943D-947B-4796-B297-FCD68EAD24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1" authorId="1" shapeId="0" xr:uid="{374FBAF5-4B20-456B-8152-5B0A65519C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2" authorId="1" shapeId="0" xr:uid="{2A7DC13E-F05A-440C-AAF7-2B6AD1703C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2" authorId="1" shapeId="0" xr:uid="{198F9468-F2E4-4DA2-AB96-334DF128BB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2" authorId="1" shapeId="0" xr:uid="{57E1272D-471E-4D88-8637-5CA5CABFA3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2" authorId="1" shapeId="0" xr:uid="{A4456423-9966-4FB5-9526-960C7571B65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2" authorId="1" shapeId="0" xr:uid="{46F9F160-8BC2-490F-A1B4-13C7CA5DE6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2" authorId="1" shapeId="0" xr:uid="{8A757F32-5111-426C-9761-C2FC82C298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2" authorId="1" shapeId="0" xr:uid="{1534629A-F110-4A95-8491-092809C369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2" authorId="1" shapeId="0" xr:uid="{3C8FEFD5-7FF1-4283-A4FD-2DDC6CF149E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2" authorId="1" shapeId="0" xr:uid="{6455EEC5-93E9-41E4-81E4-4395100B19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2" authorId="1" shapeId="0" xr:uid="{0667D58C-071A-464D-A3DD-23D3ADB6F7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2" authorId="1" shapeId="0" xr:uid="{1FA9C361-2968-4914-94FC-1F36104D5C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2" authorId="1" shapeId="0" xr:uid="{E8A768DF-8730-4130-B48C-881F51A79F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3" authorId="1" shapeId="0" xr:uid="{D023F3B5-865A-4F07-9ED5-BB4B085413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3" authorId="1" shapeId="0" xr:uid="{408C2C8C-CDE7-45A2-AA1F-9A3032D216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3" authorId="1" shapeId="0" xr:uid="{BEF534AD-6FA8-4907-9895-B8CCC76108C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3" authorId="1" shapeId="0" xr:uid="{DF887FBE-E276-49EB-9C4C-4D6537F306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3" authorId="1" shapeId="0" xr:uid="{C3AC0FEE-F7CB-4767-B7D7-03963D0ED0C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3" authorId="1" shapeId="0" xr:uid="{2FFD9C5A-B9FB-424E-AAD5-BF15F163F3E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3" authorId="1" shapeId="0" xr:uid="{DCBB7902-31E1-48D3-AD68-29C8246F7A3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3" authorId="1" shapeId="0" xr:uid="{09C2F213-6EBC-4777-8EA4-3FA2F091C6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3" authorId="1" shapeId="0" xr:uid="{AE5305B4-8859-4028-8FE0-2AD12B3712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3" authorId="1" shapeId="0" xr:uid="{D41CADD4-A58E-47D3-8E5D-612F4DB443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3" authorId="1" shapeId="0" xr:uid="{29CCAF58-C26C-4FCB-B2AA-FF72940464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3" authorId="1" shapeId="0" xr:uid="{963FF6FB-AA0D-4200-83B7-8DA6418006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7" authorId="1" shapeId="0" xr:uid="{C1975FED-7149-47BF-8066-ACD9A98ED8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7" authorId="1" shapeId="0" xr:uid="{6CDD16A4-DF3B-492D-9A9C-447CEBC4BF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7" authorId="1" shapeId="0" xr:uid="{7C6B5517-EB62-47C4-B56B-CD3A10B0F1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7" authorId="1" shapeId="0" xr:uid="{B37C082B-A7E1-4335-8E88-F9E39BB39D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7" authorId="1" shapeId="0" xr:uid="{09827F5B-041E-48D6-87FE-4FCA179164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7" authorId="1" shapeId="0" xr:uid="{5DB1BE06-B1F3-4141-B522-C67C6E1DFE0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7" authorId="1" shapeId="0" xr:uid="{483EC6A8-1CDC-48A5-B908-451CE60054D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7" authorId="1" shapeId="0" xr:uid="{2E920C5B-23DE-43A5-B1AA-208224F8CF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7" authorId="1" shapeId="0" xr:uid="{60648FA7-815A-40AB-8D58-2276C3C957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7" authorId="1" shapeId="0" xr:uid="{814EDF5E-2515-40CF-9FC8-2F899EC3AA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7" authorId="1" shapeId="0" xr:uid="{99720D36-6134-461A-858D-4A5A02C31B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7" authorId="1" shapeId="0" xr:uid="{EABFAC3C-2817-467B-9262-A9AD80E899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1" authorId="1" shapeId="0" xr:uid="{5AFA26E1-3B8E-4EB7-A863-5E72E6588B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1" authorId="1" shapeId="0" xr:uid="{257ED28E-AC6F-4254-A697-674F7A116A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1" authorId="1" shapeId="0" xr:uid="{443B923E-354A-4B8E-B715-CB80C1F25D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1" authorId="1" shapeId="0" xr:uid="{C8A3D133-0D73-430E-A71E-12F454EE4C3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1" authorId="1" shapeId="0" xr:uid="{4ABFBB65-265E-4EE8-9D19-63C134B8F0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1" authorId="1" shapeId="0" xr:uid="{01AB55A3-3B5E-4F21-A452-7B5F4D4436A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1" authorId="1" shapeId="0" xr:uid="{BA8F5D8E-EB52-42C6-9186-AB5C4B0AD4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1" authorId="1" shapeId="0" xr:uid="{6EDE4CFE-5F27-4106-895A-5E2AF8860C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1" authorId="1" shapeId="0" xr:uid="{FB57E101-6B44-414F-A1E7-CC21610EA9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1" authorId="1" shapeId="0" xr:uid="{86103517-3E6B-4449-883F-F0B264974C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1" authorId="1" shapeId="0" xr:uid="{C7196D8F-75AD-4ED7-AC17-99B3769D0A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1" authorId="1" shapeId="0" xr:uid="{56FBA6EB-81B5-42CB-8386-6439328B80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88AF015C-0D13-4D5B-B655-095107C33C3B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FFE771FF-FE97-4252-AB59-E2638FC3134F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5F77D6F5-14B6-4E75-9CC6-18ED9DDB6B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E6EA6C22-4613-4D70-B91F-1619544C4B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A51D6769-CCB8-4D0F-B30E-C154038FDC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7" authorId="1" shapeId="0" xr:uid="{46DDB4ED-7E74-415D-A0B3-1911159EEC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7" authorId="1" shapeId="0" xr:uid="{FDEA4C2E-A0FE-43C8-8CDF-B7705F051B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7" authorId="1" shapeId="0" xr:uid="{26FECDB6-6DBB-48A4-B62C-43C913DEE5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40DA0544-8171-4BF2-989F-13B21945EF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24142CBB-A31B-40CE-AD3D-DC3086276F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004418B0-AE1F-4413-B578-A8662BEC34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F4E478BE-410E-491A-B1DF-4E5AA69756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7" authorId="1" shapeId="0" xr:uid="{D7E07D71-4205-4198-8F14-51EC7F6B35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7" authorId="1" shapeId="0" xr:uid="{D571CE96-9386-4001-B970-C6F496076F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AAA2A402-F4BB-474F-9C55-18E7DB319011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25DF58D5-8088-4D52-80D1-A520A8118ECA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10355787-4508-47EE-93CF-64D1FCBABF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A87B6893-166D-443B-BC64-A07DA31D36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9FEA2014-42A3-486F-8034-93C7C14C5DB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7" authorId="1" shapeId="0" xr:uid="{EAEA143A-2DD2-4EA0-8FD8-3DD6A2714B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7" authorId="1" shapeId="0" xr:uid="{716CF962-2894-4915-A8AB-6446C7C7E3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7" authorId="1" shapeId="0" xr:uid="{C29A28FF-1230-4578-8240-A7E41E3BF4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95DBB15D-6857-443D-B8C3-CE5A2F7AEF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87AA9FB8-6CAB-4F03-968B-E5B3D0FF19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CDAFA7DE-D302-4978-AEEF-8FCA4F459A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8D13AA83-EB36-46CD-B4C4-CFFD161440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7" authorId="1" shapeId="0" xr:uid="{7C4A03A6-F15F-46CD-A9C3-10C55E88D3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7" authorId="1" shapeId="0" xr:uid="{96D0C685-8ECB-4971-8E05-C63C2CE3B5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E0821A83-6625-4BA4-A2A7-82C4EF23D6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4962028E-F52C-4ACB-BF53-B3A4054DB4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7CA243F4-2BC1-4C1B-A501-388AFAB2EF5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8" authorId="1" shapeId="0" xr:uid="{639AAB6F-D846-4C22-A371-8845FEE4A94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8" authorId="1" shapeId="0" xr:uid="{BB89C590-4E37-4B7F-81C5-9E53C02C89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8" authorId="1" shapeId="0" xr:uid="{C4EE3D53-5B2A-4131-A071-5131293177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059D8608-C09E-4CCC-9FCF-F096A2969E5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93B2FEEE-A27D-4493-BB47-574329AB41A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7078BC47-C79E-4029-B4BE-1C775D5B76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579A0304-51ED-45AE-9F1E-32821C0FADE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8" authorId="1" shapeId="0" xr:uid="{E6F75C8D-3A36-4CC4-9471-CC8BC6CC84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8" authorId="1" shapeId="0" xr:uid="{23F95F63-CF19-4AEB-AD94-7F9B689FB3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6811D925-8457-485E-AA91-6D8EEA0C89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BDC47872-6A72-45E6-911C-69442C974B0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B3D77F7A-1ADE-4EB3-945B-04C6A24795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9" authorId="1" shapeId="0" xr:uid="{527D7333-695F-43F2-B717-D7221A42BD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9" authorId="1" shapeId="0" xr:uid="{65030062-460B-480F-BD52-4163D7631B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9" authorId="1" shapeId="0" xr:uid="{FAA89987-045C-4F91-BE56-D55259AC14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32209B85-3DDA-4C30-9427-8BF43E4748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9" authorId="1" shapeId="0" xr:uid="{C839E3F3-F1CE-4954-BD06-FB695089F8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6895381D-A460-4B79-A194-6133AE48F5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C987FF44-958D-4CBB-8F23-0B6F22DAEB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9" authorId="1" shapeId="0" xr:uid="{A617B222-5930-4180-8B6A-005E9CB66F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9" authorId="1" shapeId="0" xr:uid="{7D5628C7-C127-4FAA-9680-9604869508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0" authorId="1" shapeId="0" xr:uid="{53BF9D7B-AAA8-47FC-BFFA-F9E772B482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0" authorId="1" shapeId="0" xr:uid="{9D2D2760-741A-4902-98AF-F2D7D5AFF0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0" authorId="1" shapeId="0" xr:uid="{1CF6051F-2F33-4B53-AE2D-2F85778AE5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0" authorId="1" shapeId="0" xr:uid="{D99CAE05-3812-423F-833C-3BDCA3769A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0" authorId="1" shapeId="0" xr:uid="{1985FF62-0FC2-475A-82C3-CE98F22809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0" authorId="1" shapeId="0" xr:uid="{058F2612-4097-4BCC-B30F-0DA706DDFAC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0" authorId="1" shapeId="0" xr:uid="{40FF7098-FC83-4E88-85EB-0C6EE9BE63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0" authorId="1" shapeId="0" xr:uid="{D3E4DC10-0DF2-4560-A1F0-FEB2A9738CA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0" authorId="1" shapeId="0" xr:uid="{E0614BF2-027F-4549-A2EF-2AEB5BE50C5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0" authorId="1" shapeId="0" xr:uid="{36CFB06E-644B-4A34-AC66-F6254A26B3C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0" authorId="1" shapeId="0" xr:uid="{39FDF485-5E18-4688-9B0F-F400BFC2ABA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0" authorId="1" shapeId="0" xr:uid="{F811DBAF-E79F-4E51-BC0C-9A4960B8F4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1" authorId="1" shapeId="0" xr:uid="{F02C97AF-4FA2-462D-836D-D82D42C191C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1" authorId="1" shapeId="0" xr:uid="{62077001-8CF8-4B15-B385-654492DEB3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1" authorId="1" shapeId="0" xr:uid="{0B44F4C9-2196-473D-AD4F-7425484E595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1" authorId="1" shapeId="0" xr:uid="{1B4ECFA2-EFCA-4C02-A351-F69BC69CA53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1" authorId="1" shapeId="0" xr:uid="{8BE2B406-F78D-4EEA-AD96-73BD12BB26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1" authorId="1" shapeId="0" xr:uid="{6E5ECFF5-5FDB-4635-8F8D-E9237F850E7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1" authorId="1" shapeId="0" xr:uid="{AE6CBB74-0132-4B39-A13C-C1D1B44BDC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1" authorId="1" shapeId="0" xr:uid="{7CCB65FD-B25B-4E06-A952-2FDE18F5A1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1" authorId="1" shapeId="0" xr:uid="{D4BC7567-0D97-4576-AE11-8D6A067447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1" authorId="1" shapeId="0" xr:uid="{C7EF1C1F-559A-4E37-B1F0-3F8A84912AD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1" authorId="1" shapeId="0" xr:uid="{E093219C-F8E1-404C-BED3-7264327A81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1" authorId="1" shapeId="0" xr:uid="{FE4F2CDD-A122-4CAD-8A2E-B227EED242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2" authorId="1" shapeId="0" xr:uid="{262EAAA6-3815-44FF-BA30-987A39DCC6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2" authorId="1" shapeId="0" xr:uid="{DAD07EE0-3D15-476E-8333-601BD0D72F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2" authorId="1" shapeId="0" xr:uid="{55B4F385-82D1-4088-BB28-6C8A6EE5A85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2" authorId="1" shapeId="0" xr:uid="{77E8DEDE-2419-403D-BEC8-AE8FFA1507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2" authorId="1" shapeId="0" xr:uid="{E5B642AA-DC3C-4666-BBA5-A23006D80E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2" authorId="1" shapeId="0" xr:uid="{9995ACEA-9BE3-4FAB-86F8-023138362D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2" authorId="1" shapeId="0" xr:uid="{B5B25B15-97E3-43DD-B3EC-B5FB597899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2" authorId="1" shapeId="0" xr:uid="{72BD0FB5-1F05-4056-8DE6-C161E5FDEE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2" authorId="1" shapeId="0" xr:uid="{C78A7988-7E20-4F82-95E0-60285334014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2" authorId="1" shapeId="0" xr:uid="{93B69EAF-3BEB-44F4-BE0C-A1DF7F1347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2" authorId="1" shapeId="0" xr:uid="{F6EA41C6-C6F5-4ACF-85F3-F4F6823221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2" authorId="1" shapeId="0" xr:uid="{203014D5-FB53-4D42-9A77-EB08DCFE64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3" authorId="1" shapeId="0" xr:uid="{FD859425-1147-41EE-85E6-2E1FE3877D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3" authorId="1" shapeId="0" xr:uid="{C2B61653-BE5B-491C-B35D-40B02A6073B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3" authorId="1" shapeId="0" xr:uid="{E8DBD547-4155-42FF-AAA5-4C3F526AA8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3" authorId="1" shapeId="0" xr:uid="{A9FC1F2A-7557-40C2-B051-BCAFE2CCD5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3" authorId="1" shapeId="0" xr:uid="{512F331C-8BD9-4692-B85D-70AE963156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3" authorId="1" shapeId="0" xr:uid="{1C8070F6-95C6-4BAE-9780-269422B6C7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3" authorId="1" shapeId="0" xr:uid="{ED992773-44F1-4614-BD16-08B65B29CE6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3" authorId="1" shapeId="0" xr:uid="{EE52412F-8EC8-4BE4-AAF0-153937FED2E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3" authorId="1" shapeId="0" xr:uid="{BC516D24-3ECE-4277-81B1-0C72675CF5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3" authorId="1" shapeId="0" xr:uid="{AE895632-43A0-4DDC-A201-CB52B7C11F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3" authorId="1" shapeId="0" xr:uid="{2560BAF5-21EF-4E08-97EA-95D22B063F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3" authorId="1" shapeId="0" xr:uid="{1C3EC96D-33BB-4904-86D0-0CD37E0F5D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7" authorId="1" shapeId="0" xr:uid="{6D798524-D5FD-4CA4-A3E4-4513A877C6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7" authorId="1" shapeId="0" xr:uid="{19F56FBB-69E4-40DB-8825-ACDC73A2EA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7" authorId="1" shapeId="0" xr:uid="{26ACF383-E566-4812-9C03-0F5D78A6A9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7" authorId="1" shapeId="0" xr:uid="{301F9015-9291-489A-B0CC-389BABAFB85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7" authorId="1" shapeId="0" xr:uid="{394B1F5D-6E7D-449C-BA25-F0C385D368A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7" authorId="1" shapeId="0" xr:uid="{7DDD76FA-E210-4EB9-A8DF-88A96B5BB9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7" authorId="1" shapeId="0" xr:uid="{3E9F45E8-C935-484A-A71F-EFB6B32BF84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7" authorId="1" shapeId="0" xr:uid="{9F592056-2A48-4A81-87D6-357593EE14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7" authorId="1" shapeId="0" xr:uid="{7DAEC1F3-A16D-4BE7-9DD1-A86C0A9BBC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7" authorId="1" shapeId="0" xr:uid="{96120A6D-0B20-42B5-B8E6-4F9E98CB93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7" authorId="1" shapeId="0" xr:uid="{EDFF9DB4-AD86-4B68-9459-886FC93ABC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7" authorId="1" shapeId="0" xr:uid="{735FF7B8-3D42-4F65-86F4-2FA754B8714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88FB839B-9437-42EC-8EAC-48D4F4CE25AD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450D07B1-DD1F-44B2-9476-BB5CA35F3F2F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CE610E7D-A90D-484F-8BF8-CD6CC870E8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82CBD1B8-0435-4364-9583-8943CE6E07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058FB24F-A97E-42A9-89B2-CF20FDDE3C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7" authorId="1" shapeId="0" xr:uid="{BCCF427E-30A0-482A-A4BB-25B41C5481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7" authorId="1" shapeId="0" xr:uid="{A6D7B249-4267-454E-ACEB-F53E3C9689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7" authorId="1" shapeId="0" xr:uid="{AECDC7A3-B5A5-4EE7-95D4-71AAE1AD5F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FE227DEF-6F0D-4324-879B-431D73F83B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353ED2A2-D1B6-4B0E-84AE-34C40D5A7B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5157D28F-CB52-44B2-9883-A81DF059C0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0F73C83F-EAF2-4482-B65E-30DCAD47948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7" authorId="1" shapeId="0" xr:uid="{7A3D7771-0BF2-4B27-B590-2699668DD67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7" authorId="1" shapeId="0" xr:uid="{9F0460B0-7EE7-44B9-860E-60A53D7575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728864D2-8789-471C-A711-FCCF0E2D32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7927697F-B6EA-457F-9B7A-05DF6FB9E3C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6A8BD72C-21B4-4BB6-9069-06C50C4706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8" authorId="1" shapeId="0" xr:uid="{4A041F2A-4216-40F0-B441-15DE16F079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8" authorId="1" shapeId="0" xr:uid="{6FE6841D-C240-4335-A0DE-7680EC886C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8" authorId="1" shapeId="0" xr:uid="{B792E828-4900-436A-8BFE-2255191EC20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F45DBA97-974A-4AB9-B9D9-CE0283BF6D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5D93A5AD-4CC5-4FDA-9F5C-456632A5FB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D695CF51-B684-4CE6-8D0F-E8533F6E67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EF7A7DB7-A3B2-4EAC-AC99-D5A2C29404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8" authorId="1" shapeId="0" xr:uid="{1C54FCEE-58C2-4AAE-A88D-55BF5FB453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8" authorId="1" shapeId="0" xr:uid="{AE103650-A527-49E9-9940-67856ABF29A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sharedStrings.xml><?xml version="1.0" encoding="utf-8"?>
<sst xmlns="http://schemas.openxmlformats.org/spreadsheetml/2006/main" count="652" uniqueCount="104">
  <si>
    <t>Jméno a Příjmení</t>
  </si>
  <si>
    <t>Výběr:</t>
  </si>
  <si>
    <t>Zpracoval:</t>
  </si>
  <si>
    <t>vzorek ks:</t>
  </si>
  <si>
    <t>celkem ks:</t>
  </si>
  <si>
    <t>Suma:</t>
  </si>
  <si>
    <t>Částka dokladu v CZK</t>
  </si>
  <si>
    <t>Hodnota chyby dokladu v CZK</t>
  </si>
  <si>
    <t>Popis chyby</t>
  </si>
  <si>
    <t>Pořadové číslo</t>
  </si>
  <si>
    <t>Název firmy:</t>
  </si>
  <si>
    <t>Vzorek dokladů (ks)</t>
  </si>
  <si>
    <t>Dokladů celkem (ks)</t>
  </si>
  <si>
    <t>Celková hodnota ve vzorku (CZK)</t>
  </si>
  <si>
    <t>Suma chyb (CZK)</t>
  </si>
  <si>
    <t>Suma druhých mocnin chyb (CZK)</t>
  </si>
  <si>
    <t>Četnost chyb (ks):</t>
  </si>
  <si>
    <t>Číslo dokladu</t>
  </si>
  <si>
    <t>Číslo dokladu dle účetního deníku</t>
  </si>
  <si>
    <t>Datum zaúčtování dokladu</t>
  </si>
  <si>
    <t>Číslo objednávky</t>
  </si>
  <si>
    <t>Datum vyskladnění</t>
  </si>
  <si>
    <t>Datum úhrady zákazníkem</t>
  </si>
  <si>
    <t>Sazba DPH</t>
  </si>
  <si>
    <t>Testované atributy</t>
  </si>
  <si>
    <t>A</t>
  </si>
  <si>
    <t>B</t>
  </si>
  <si>
    <t>C</t>
  </si>
  <si>
    <t>D</t>
  </si>
  <si>
    <t>E</t>
  </si>
  <si>
    <t>F</t>
  </si>
  <si>
    <t>G</t>
  </si>
  <si>
    <t>H</t>
  </si>
  <si>
    <t>Číslo dodacího listu</t>
  </si>
  <si>
    <t>E*</t>
  </si>
  <si>
    <t>F*</t>
  </si>
  <si>
    <t>H*</t>
  </si>
  <si>
    <t>I</t>
  </si>
  <si>
    <t>rev. charge</t>
  </si>
  <si>
    <t>0% osvobozeno</t>
  </si>
  <si>
    <t>N/A</t>
  </si>
  <si>
    <t>Datum úhrady</t>
  </si>
  <si>
    <t>Datum naskladnění</t>
  </si>
  <si>
    <r>
      <t xml:space="preserve">účet 501 (způsob B) - doložit: </t>
    </r>
    <r>
      <rPr>
        <b/>
        <sz val="10"/>
        <color rgb="FF0070C0"/>
        <rFont val="Arial"/>
        <family val="2"/>
        <charset val="238"/>
      </rPr>
      <t>faktura, objednávka, dodací list, úhrada</t>
    </r>
  </si>
  <si>
    <r>
      <t xml:space="preserve">účet 504 (způsob B) - doložit: </t>
    </r>
    <r>
      <rPr>
        <b/>
        <sz val="10"/>
        <color rgb="FF0070C0"/>
        <rFont val="Arial"/>
        <family val="2"/>
        <charset val="238"/>
      </rPr>
      <t>faktura, objednávka, dodací list, úhrada</t>
    </r>
  </si>
  <si>
    <t>atribut zkontrolován, vše ok</t>
  </si>
  <si>
    <t>atribut N/A</t>
  </si>
  <si>
    <t>atribut zkontrolován, nalezena chyba</t>
  </si>
  <si>
    <t>Popis chyby, poznámky</t>
  </si>
  <si>
    <t>David Ficbauer</t>
  </si>
  <si>
    <t>Petra Borovcová</t>
  </si>
  <si>
    <t>Michaela Podhorská</t>
  </si>
  <si>
    <t>Michaela Beránková</t>
  </si>
  <si>
    <t>Období 1/2025</t>
  </si>
  <si>
    <t>FN OL</t>
  </si>
  <si>
    <t>DP-2025-10-000008</t>
  </si>
  <si>
    <t>FP-2025-25-000013</t>
  </si>
  <si>
    <t>FP-2025-25-000015</t>
  </si>
  <si>
    <t>ID-2025-01-000118</t>
  </si>
  <si>
    <t>ID-2025-733-000003</t>
  </si>
  <si>
    <t>ID-2025-733-000008</t>
  </si>
  <si>
    <t>ID-2025-733-000014</t>
  </si>
  <si>
    <t>ID-2025-733-000030</t>
  </si>
  <si>
    <t>ID-2025-733-000044</t>
  </si>
  <si>
    <t>ID-2025-733-000070</t>
  </si>
  <si>
    <t>ID-2025-733-000089</t>
  </si>
  <si>
    <t>ID-2025-733-000111</t>
  </si>
  <si>
    <t>ID-2025-733-000169</t>
  </si>
  <si>
    <t>SVIOP-2025-SVM2-000879</t>
  </si>
  <si>
    <t>SVIOP-2025-SZM2-001705</t>
  </si>
  <si>
    <t>SVIOP-2025-SZMK-000300</t>
  </si>
  <si>
    <t>SVIOP-2025-SZMK-000565</t>
  </si>
  <si>
    <t>FP-2025-10-000060</t>
  </si>
  <si>
    <t>DP-2025-707-000001</t>
  </si>
  <si>
    <r>
      <t xml:space="preserve">účet 518 - doložit: </t>
    </r>
    <r>
      <rPr>
        <b/>
        <sz val="10"/>
        <color rgb="FF0070C0"/>
        <rFont val="Arial"/>
        <family val="2"/>
        <charset val="238"/>
      </rPr>
      <t>faktura, smlouva/objednávka, úhrada</t>
    </r>
  </si>
  <si>
    <r>
      <t xml:space="preserve">účet 502 - doložit: </t>
    </r>
    <r>
      <rPr>
        <b/>
        <sz val="10"/>
        <color rgb="FF0070C0"/>
        <rFont val="Arial"/>
        <family val="2"/>
        <charset val="238"/>
      </rPr>
      <t>faktura, smlouva/objednávka, úhrada</t>
    </r>
  </si>
  <si>
    <t>BV-2025-01KT-0004(4)</t>
  </si>
  <si>
    <r>
      <t xml:space="preserve">účet 602 - doložit: </t>
    </r>
    <r>
      <rPr>
        <b/>
        <sz val="10"/>
        <color rgb="FF0070C0"/>
        <rFont val="Arial"/>
        <family val="2"/>
        <charset val="238"/>
      </rPr>
      <t>faktura, objednávka/smlouva, úhrada</t>
    </r>
    <r>
      <rPr>
        <b/>
        <sz val="10"/>
        <rFont val="Arial"/>
        <family val="2"/>
      </rPr>
      <t xml:space="preserve"> </t>
    </r>
  </si>
  <si>
    <r>
      <t xml:space="preserve">účet 604, 504 (A) - doložit: </t>
    </r>
    <r>
      <rPr>
        <b/>
        <sz val="10"/>
        <color rgb="FF0070C0"/>
        <rFont val="Arial"/>
        <family val="2"/>
        <charset val="238"/>
      </rPr>
      <t xml:space="preserve"> faktura, objednávka, úhrada, číslo skladové výdejky (dle úč. deníku)</t>
    </r>
  </si>
  <si>
    <t>BV-2025-01CA-0001(102)</t>
  </si>
  <si>
    <t>FV-2025-22-900001</t>
  </si>
  <si>
    <t>FV-2025-23-900001</t>
  </si>
  <si>
    <t>FV-2025-23-900002</t>
  </si>
  <si>
    <t>FV-2025-23-900003</t>
  </si>
  <si>
    <t>FV-2025-23-900004</t>
  </si>
  <si>
    <t>FV-2025-23-900005</t>
  </si>
  <si>
    <t>DV-2025-822-000001</t>
  </si>
  <si>
    <r>
      <t xml:space="preserve">účet 649 - doložit: </t>
    </r>
    <r>
      <rPr>
        <b/>
        <sz val="10"/>
        <color rgb="FF0070C0"/>
        <rFont val="Arial"/>
        <family val="2"/>
        <charset val="238"/>
      </rPr>
      <t>faktura, smlouva/objednávka, úhrada</t>
    </r>
  </si>
  <si>
    <t>BV-2025-01CA-0005(61)</t>
  </si>
  <si>
    <t>Doloží vedoucí OUC do 7.4.2025</t>
  </si>
  <si>
    <t>Kunická</t>
  </si>
  <si>
    <t>OUC - elektronicky</t>
  </si>
  <si>
    <t>Jankowská</t>
  </si>
  <si>
    <t>OFI - elektronicky</t>
  </si>
  <si>
    <t>Buzková</t>
  </si>
  <si>
    <t>OUC - doklad</t>
  </si>
  <si>
    <t>Applová, Šmelková</t>
  </si>
  <si>
    <t>OFI - doklad</t>
  </si>
  <si>
    <t>Nováková - Kopečná</t>
  </si>
  <si>
    <t>Přikrylová</t>
  </si>
  <si>
    <t>Zatloukalová + Procházková</t>
  </si>
  <si>
    <t>LEK - OZPI - doklad</t>
  </si>
  <si>
    <r>
      <t xml:space="preserve">OUC - doklad - </t>
    </r>
    <r>
      <rPr>
        <sz val="10"/>
        <color rgb="FFFF0000"/>
        <rFont val="Arial"/>
        <family val="2"/>
        <charset val="238"/>
      </rPr>
      <t>doloženo u 50x</t>
    </r>
  </si>
  <si>
    <t>OZPI - elektron.+doklad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</si>
</sst>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Times New Roman CE"/>
      <family val="1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Times New Roman CE"/>
      <family val="1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70C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6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0">
    <xf numFmtId="0" fontId="0" fillId="0" borderId="0" xfId="0"/>
    <xf numFmtId="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1" applyNumberFormat="1" applyFont="1" applyAlignment="1" applyProtection="1">
      <alignment horizontal="right" vertical="center"/>
      <protection locked="0"/>
    </xf>
    <xf numFmtId="0" fontId="0" fillId="0" borderId="5" xfId="0" applyBorder="1" applyAlignment="1">
      <alignment vertical="center"/>
    </xf>
    <xf numFmtId="11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0" fillId="2" borderId="11" xfId="1" applyNumberFormat="1" applyFont="1" applyFill="1" applyBorder="1" applyAlignment="1" applyProtection="1">
      <alignment horizontal="right" vertical="center"/>
      <protection locked="0"/>
    </xf>
    <xf numFmtId="3" fontId="2" fillId="2" borderId="11" xfId="1" applyNumberFormat="1" applyFont="1" applyFill="1" applyBorder="1" applyAlignment="1" applyProtection="1">
      <alignment horizontal="left" vertical="center"/>
      <protection locked="0"/>
    </xf>
    <xf numFmtId="43" fontId="2" fillId="2" borderId="11" xfId="1" applyFont="1" applyFill="1" applyBorder="1" applyAlignment="1" applyProtection="1">
      <alignment vertical="center" wrapText="1"/>
      <protection locked="0"/>
    </xf>
    <xf numFmtId="11" fontId="6" fillId="0" borderId="0" xfId="1" applyNumberFormat="1" applyFont="1" applyFill="1" applyAlignment="1" applyProtection="1">
      <alignment horizontal="center" vertical="center" wrapText="1"/>
      <protection locked="0"/>
    </xf>
    <xf numFmtId="4" fontId="0" fillId="0" borderId="0" xfId="1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2" xfId="1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10" fontId="5" fillId="0" borderId="0" xfId="0" applyNumberFormat="1" applyFont="1" applyAlignment="1" applyProtection="1">
      <alignment horizontal="left" vertical="center" wrapText="1"/>
      <protection locked="0"/>
    </xf>
    <xf numFmtId="4" fontId="0" fillId="3" borderId="4" xfId="0" applyNumberFormat="1" applyFill="1" applyBorder="1" applyAlignment="1" applyProtection="1">
      <alignment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6" xfId="0" applyNumberFormat="1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1" applyNumberFormat="1" applyFont="1" applyFill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11" fontId="0" fillId="0" borderId="0" xfId="0" applyNumberFormat="1" applyAlignment="1" applyProtection="1">
      <alignment horizontal="center" vertical="center"/>
      <protection locked="0"/>
    </xf>
    <xf numFmtId="11" fontId="0" fillId="0" borderId="7" xfId="0" applyNumberFormat="1" applyBorder="1" applyAlignment="1" applyProtection="1">
      <alignment horizontal="center" vertical="center"/>
      <protection locked="0"/>
    </xf>
    <xf numFmtId="11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0" fillId="2" borderId="0" xfId="1" applyNumberFormat="1" applyFont="1" applyFill="1" applyBorder="1" applyAlignment="1" applyProtection="1">
      <alignment horizontal="right" vertical="center"/>
      <protection locked="0"/>
    </xf>
    <xf numFmtId="3" fontId="2" fillId="2" borderId="0" xfId="1" applyNumberFormat="1" applyFont="1" applyFill="1" applyBorder="1" applyAlignment="1" applyProtection="1">
      <alignment horizontal="left" vertical="center"/>
      <protection locked="0"/>
    </xf>
    <xf numFmtId="43" fontId="2" fillId="2" borderId="0" xfId="1" applyFont="1" applyFill="1" applyBorder="1" applyAlignment="1" applyProtection="1">
      <alignment vertical="center" wrapText="1"/>
      <protection locked="0"/>
    </xf>
    <xf numFmtId="4" fontId="0" fillId="0" borderId="0" xfId="1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0" fillId="0" borderId="4" xfId="0" applyNumberFormat="1" applyBorder="1" applyAlignment="1" applyProtection="1">
      <alignment vertical="center" wrapText="1"/>
      <protection locked="0"/>
    </xf>
    <xf numFmtId="4" fontId="0" fillId="0" borderId="0" xfId="1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" fontId="0" fillId="0" borderId="0" xfId="1" applyNumberFormat="1" applyFont="1" applyBorder="1" applyAlignment="1" applyProtection="1">
      <alignment horizontal="center" vertical="center"/>
      <protection locked="0"/>
    </xf>
    <xf numFmtId="4" fontId="0" fillId="0" borderId="12" xfId="1" applyNumberFormat="1" applyFont="1" applyBorder="1" applyAlignment="1" applyProtection="1">
      <alignment horizontal="center" vertical="center"/>
      <protection locked="0"/>
    </xf>
    <xf numFmtId="4" fontId="0" fillId="2" borderId="0" xfId="1" applyNumberFormat="1" applyFont="1" applyFill="1" applyBorder="1" applyAlignment="1" applyProtection="1">
      <alignment horizontal="center" vertical="center"/>
      <protection locked="0"/>
    </xf>
    <xf numFmtId="4" fontId="0" fillId="0" borderId="0" xfId="1" applyNumberFormat="1" applyFont="1" applyFill="1" applyBorder="1" applyAlignment="1" applyProtection="1">
      <alignment horizontal="center" vertical="center"/>
      <protection locked="0"/>
    </xf>
    <xf numFmtId="4" fontId="1" fillId="0" borderId="0" xfId="1" applyNumberFormat="1" applyFont="1" applyBorder="1" applyAlignment="1" applyProtection="1">
      <alignment horizontal="center" vertical="center"/>
      <protection locked="0"/>
    </xf>
    <xf numFmtId="14" fontId="0" fillId="4" borderId="0" xfId="0" applyNumberForma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14" fontId="0" fillId="4" borderId="12" xfId="0" applyNumberForma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 applyProtection="1">
      <alignment horizontal="center" vertical="center"/>
      <protection locked="0"/>
    </xf>
    <xf numFmtId="4" fontId="1" fillId="0" borderId="12" xfId="1" applyNumberFormat="1" applyFont="1" applyBorder="1" applyAlignment="1" applyProtection="1">
      <alignment horizontal="center" vertical="center"/>
      <protection locked="0"/>
    </xf>
    <xf numFmtId="49" fontId="0" fillId="4" borderId="0" xfId="1" applyNumberFormat="1" applyFont="1" applyFill="1" applyBorder="1" applyAlignment="1" applyProtection="1">
      <alignment horizontal="center" vertical="center"/>
      <protection locked="0"/>
    </xf>
    <xf numFmtId="14" fontId="0" fillId="4" borderId="0" xfId="1" applyNumberFormat="1" applyFont="1" applyFill="1" applyBorder="1" applyAlignment="1" applyProtection="1">
      <alignment horizontal="center" vertical="center"/>
      <protection locked="0"/>
    </xf>
    <xf numFmtId="49" fontId="0" fillId="4" borderId="12" xfId="1" applyNumberFormat="1" applyFont="1" applyFill="1" applyBorder="1" applyAlignment="1" applyProtection="1">
      <alignment horizontal="center" vertical="center"/>
      <protection locked="0"/>
    </xf>
    <xf numFmtId="14" fontId="0" fillId="4" borderId="12" xfId="1" applyNumberFormat="1" applyFont="1" applyFill="1" applyBorder="1" applyAlignment="1" applyProtection="1">
      <alignment horizontal="center" vertical="center"/>
      <protection locked="0"/>
    </xf>
    <xf numFmtId="4" fontId="1" fillId="0" borderId="0" xfId="1" applyNumberFormat="1" applyFont="1" applyFill="1" applyBorder="1" applyAlignment="1" applyProtection="1">
      <alignment horizontal="center" vertical="center"/>
      <protection locked="0"/>
    </xf>
    <xf numFmtId="4" fontId="1" fillId="0" borderId="12" xfId="1" applyNumberFormat="1" applyFont="1" applyFill="1" applyBorder="1" applyAlignment="1" applyProtection="1">
      <alignment horizontal="center" vertical="center"/>
      <protection locked="0"/>
    </xf>
    <xf numFmtId="4" fontId="0" fillId="5" borderId="0" xfId="1" applyNumberFormat="1" applyFont="1" applyFill="1" applyBorder="1" applyAlignment="1" applyProtection="1">
      <alignment horizontal="center" vertical="center"/>
      <protection locked="0"/>
    </xf>
    <xf numFmtId="4" fontId="0" fillId="5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4" fontId="0" fillId="7" borderId="0" xfId="1" applyNumberFormat="1" applyFont="1" applyFill="1" applyAlignment="1" applyProtection="1">
      <alignment horizontal="center" vertical="center"/>
      <protection locked="0"/>
    </xf>
    <xf numFmtId="4" fontId="12" fillId="0" borderId="0" xfId="1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" fontId="1" fillId="5" borderId="0" xfId="1" applyNumberFormat="1" applyFont="1" applyFill="1" applyBorder="1" applyAlignment="1" applyProtection="1">
      <alignment horizontal="center" vertical="center"/>
      <protection locked="0"/>
    </xf>
    <xf numFmtId="4" fontId="1" fillId="5" borderId="12" xfId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9" fontId="0" fillId="4" borderId="0" xfId="2" applyFont="1" applyFill="1" applyBorder="1" applyAlignment="1" applyProtection="1">
      <alignment horizontal="center" vertical="center"/>
      <protection locked="0"/>
    </xf>
    <xf numFmtId="9" fontId="0" fillId="4" borderId="12" xfId="2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vertical="center"/>
      <protection locked="0"/>
    </xf>
    <xf numFmtId="4" fontId="0" fillId="8" borderId="12" xfId="1" applyNumberFormat="1" applyFont="1" applyFill="1" applyBorder="1" applyAlignment="1" applyProtection="1">
      <alignment horizontal="center" vertical="center"/>
      <protection locked="0"/>
    </xf>
    <xf numFmtId="4" fontId="1" fillId="8" borderId="12" xfId="1" applyNumberFormat="1" applyFont="1" applyFill="1" applyBorder="1" applyAlignment="1" applyProtection="1">
      <alignment horizontal="center" vertical="center"/>
      <protection locked="0"/>
    </xf>
    <xf numFmtId="4" fontId="14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4" fillId="0" borderId="12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2" fillId="3" borderId="0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4" fontId="5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4" fontId="0" fillId="3" borderId="4" xfId="1" applyNumberFormat="1" applyFont="1" applyFill="1" applyBorder="1" applyAlignment="1" applyProtection="1">
      <alignment horizontal="center" vertical="center"/>
      <protection locked="0"/>
    </xf>
    <xf numFmtId="4" fontId="5" fillId="0" borderId="17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0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3" xfId="1" applyNumberFormat="1" applyFont="1" applyFill="1" applyBorder="1" applyAlignment="1" applyProtection="1">
      <alignment horizontal="center" vertical="center" wrapText="1"/>
      <protection locked="0"/>
    </xf>
    <xf numFmtId="4" fontId="14" fillId="3" borderId="16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4" fontId="14" fillId="0" borderId="12" xfId="1" applyNumberFormat="1" applyFont="1" applyBorder="1" applyAlignment="1" applyProtection="1">
      <alignment horizontal="left" vertical="center"/>
      <protection locked="0"/>
    </xf>
    <xf numFmtId="4" fontId="14" fillId="0" borderId="12" xfId="1" applyNumberFormat="1" applyFont="1" applyBorder="1" applyAlignment="1" applyProtection="1">
      <alignment vertical="center"/>
      <protection locked="0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85E7-133B-40A9-B392-9F6C8D4CB338}">
  <dimension ref="A1:K25"/>
  <sheetViews>
    <sheetView zoomScaleNormal="100" zoomScalePageLayoutView="75" workbookViewId="0">
      <pane ySplit="5" topLeftCell="A6" activePane="bottomLeft" state="frozen"/>
      <selection activeCell="I3" sqref="I3"/>
      <selection pane="bottomLeft" activeCell="I3" sqref="I3"/>
    </sheetView>
  </sheetViews>
  <sheetFormatPr defaultColWidth="9.28515625" defaultRowHeight="12.75" x14ac:dyDescent="0.2"/>
  <cols>
    <col min="1" max="1" width="10.5703125" style="4" customWidth="1"/>
    <col min="2" max="2" width="10.5703125" style="6" customWidth="1"/>
    <col min="3" max="4" width="15.5703125" style="17" customWidth="1"/>
    <col min="5" max="5" width="39.7109375" style="18" customWidth="1"/>
    <col min="6" max="7" width="15.7109375" style="33" customWidth="1"/>
    <col min="8" max="9" width="15.7109375" style="35" customWidth="1"/>
    <col min="10" max="10" width="15.7109375" style="42" customWidth="1"/>
    <col min="11" max="16384" width="9.28515625" style="6"/>
  </cols>
  <sheetData>
    <row r="1" spans="1:11" ht="21" customHeight="1" x14ac:dyDescent="0.2">
      <c r="A1" s="105" t="e">
        <f>#REF!</f>
        <v>#REF!</v>
      </c>
      <c r="B1" s="105"/>
      <c r="C1" s="105"/>
      <c r="D1" s="105"/>
      <c r="E1" s="105"/>
      <c r="F1" s="25"/>
      <c r="G1" s="25"/>
      <c r="H1" s="34"/>
      <c r="K1" s="5"/>
    </row>
    <row r="2" spans="1:11" ht="18.75" customHeight="1" thickBot="1" x14ac:dyDescent="0.25">
      <c r="A2" s="7" t="s">
        <v>10</v>
      </c>
      <c r="B2" s="106" t="e">
        <f>#REF!</f>
        <v>#REF!</v>
      </c>
      <c r="C2" s="106"/>
      <c r="D2" s="8" t="s">
        <v>1</v>
      </c>
      <c r="E2" s="23" t="e">
        <f>G5/F5</f>
        <v>#DIV/0!</v>
      </c>
      <c r="F2" s="26"/>
      <c r="G2" s="26"/>
      <c r="H2" s="36"/>
      <c r="K2" s="5"/>
    </row>
    <row r="3" spans="1:11" ht="14.25" thickTop="1" thickBot="1" x14ac:dyDescent="0.25">
      <c r="C3" s="8" t="s">
        <v>2</v>
      </c>
      <c r="D3" s="24" t="s">
        <v>0</v>
      </c>
      <c r="E3" s="9"/>
      <c r="F3" s="107" t="s">
        <v>16</v>
      </c>
      <c r="G3" s="108"/>
      <c r="H3" s="109"/>
      <c r="I3" s="37">
        <f>COUNT(I7:I1978)</f>
        <v>0</v>
      </c>
      <c r="J3" s="43"/>
      <c r="K3" s="5"/>
    </row>
    <row r="4" spans="1:11" s="3" customFormat="1" ht="36.75" customHeight="1" thickTop="1" thickBot="1" x14ac:dyDescent="0.25">
      <c r="A4" s="110" t="s">
        <v>9</v>
      </c>
      <c r="B4" s="112" t="s">
        <v>17</v>
      </c>
      <c r="C4" s="114" t="s">
        <v>6</v>
      </c>
      <c r="D4" s="114" t="s">
        <v>7</v>
      </c>
      <c r="E4" s="116" t="s">
        <v>8</v>
      </c>
      <c r="F4" s="27" t="s">
        <v>12</v>
      </c>
      <c r="G4" s="28" t="s">
        <v>11</v>
      </c>
      <c r="H4" s="38" t="s">
        <v>13</v>
      </c>
      <c r="I4" s="1" t="s">
        <v>14</v>
      </c>
      <c r="J4" s="44" t="s">
        <v>15</v>
      </c>
      <c r="K4" s="2"/>
    </row>
    <row r="5" spans="1:11" ht="18" customHeight="1" thickTop="1" thickBot="1" x14ac:dyDescent="0.25">
      <c r="A5" s="111"/>
      <c r="B5" s="113"/>
      <c r="C5" s="115"/>
      <c r="D5" s="113"/>
      <c r="E5" s="117"/>
      <c r="F5" s="29">
        <f>SUM(F6:F1978)</f>
        <v>0</v>
      </c>
      <c r="G5" s="30">
        <f>SUM(G6:G1978)</f>
        <v>0</v>
      </c>
      <c r="H5" s="39">
        <f>SUM(H6:H1978)</f>
        <v>0</v>
      </c>
      <c r="I5" s="39">
        <f>SUM(I6:I1978)</f>
        <v>0</v>
      </c>
      <c r="J5" s="10">
        <f>SUM(J6:J1978)</f>
        <v>0</v>
      </c>
      <c r="K5" s="5"/>
    </row>
    <row r="6" spans="1:11" ht="18" customHeight="1" thickTop="1" x14ac:dyDescent="0.2">
      <c r="A6" s="11" t="s">
        <v>4</v>
      </c>
      <c r="B6" s="12"/>
      <c r="C6" s="13" t="s">
        <v>3</v>
      </c>
      <c r="D6" s="14"/>
      <c r="E6" s="15"/>
      <c r="F6" s="31" t="str">
        <f>IF(AND(A6="celkem ks:",B6&gt;0,C6="vzorek ks:"),B6,"")</f>
        <v/>
      </c>
      <c r="G6" s="31" t="str">
        <f>IF(AND(A6="celkem ks:",B6&gt;0,C6="vzorek ks:",D6&gt;0),D6,"")</f>
        <v/>
      </c>
      <c r="H6" s="40" t="str">
        <f>IF(OR(C6="",C6&lt;=0,A6="Suma:",A6="celkem ks:"),"",C6)</f>
        <v/>
      </c>
      <c r="I6" s="40" t="str">
        <f>IF(OR(D6="",D6&lt;=0,A6="Suma:",A6="celkem ks:"),"",D6)</f>
        <v/>
      </c>
      <c r="J6" s="16" t="str">
        <f>IF(OR(D6="",D6&lt;=0,A6="Suma:",A6="celkem ks:"),"",D6*D6)</f>
        <v/>
      </c>
      <c r="K6" s="5"/>
    </row>
    <row r="7" spans="1:11" x14ac:dyDescent="0.2">
      <c r="C7" s="50"/>
      <c r="D7" s="50"/>
      <c r="F7" s="32" t="str">
        <f t="shared" ref="F7:F25" si="0">IF(AND(A7="celkem ks:",B7&gt;0,C7="vzorek ks:"),B7,"")</f>
        <v/>
      </c>
      <c r="G7" s="32" t="str">
        <f t="shared" ref="G7:G25" si="1">IF(AND(A7="celkem ks:",B7&gt;0,C7="vzorek ks:",D7&gt;0),D7,"")</f>
        <v/>
      </c>
      <c r="H7" s="41" t="str">
        <f t="shared" ref="H7:H25" si="2">IF(OR(C7="",C7&lt;=0,A7="Suma:",A7="celkem ks:"),"",C7)</f>
        <v/>
      </c>
      <c r="I7" s="35" t="str">
        <f t="shared" ref="I7:I25" si="3">IF(OR(D7="",D7&lt;=0,A7="Suma:",A7="celkem ks:"),"",D7)</f>
        <v/>
      </c>
      <c r="J7" s="42" t="str">
        <f t="shared" ref="J7:J25" si="4">IF(OR(D7="",D7&lt;=0,A7="Suma:",A7="celkem ks:"),"",D7*D7)</f>
        <v/>
      </c>
    </row>
    <row r="8" spans="1:11" x14ac:dyDescent="0.2">
      <c r="C8" s="50"/>
      <c r="D8" s="50"/>
      <c r="F8" s="32" t="str">
        <f t="shared" si="0"/>
        <v/>
      </c>
      <c r="G8" s="32" t="str">
        <f t="shared" si="1"/>
        <v/>
      </c>
      <c r="H8" s="41" t="str">
        <f t="shared" si="2"/>
        <v/>
      </c>
      <c r="I8" s="35" t="str">
        <f t="shared" si="3"/>
        <v/>
      </c>
      <c r="J8" s="42" t="str">
        <f t="shared" si="4"/>
        <v/>
      </c>
    </row>
    <row r="9" spans="1:11" x14ac:dyDescent="0.2">
      <c r="C9" s="50"/>
      <c r="D9" s="50"/>
      <c r="F9" s="32" t="str">
        <f t="shared" si="0"/>
        <v/>
      </c>
      <c r="G9" s="32" t="str">
        <f t="shared" si="1"/>
        <v/>
      </c>
      <c r="H9" s="41" t="str">
        <f t="shared" si="2"/>
        <v/>
      </c>
      <c r="I9" s="35" t="str">
        <f t="shared" si="3"/>
        <v/>
      </c>
      <c r="J9" s="42" t="str">
        <f t="shared" si="4"/>
        <v/>
      </c>
    </row>
    <row r="10" spans="1:11" x14ac:dyDescent="0.2">
      <c r="C10" s="50"/>
      <c r="D10" s="50"/>
      <c r="F10" s="32" t="str">
        <f t="shared" si="0"/>
        <v/>
      </c>
      <c r="G10" s="32" t="str">
        <f t="shared" si="1"/>
        <v/>
      </c>
      <c r="H10" s="41" t="str">
        <f t="shared" si="2"/>
        <v/>
      </c>
      <c r="I10" s="35" t="str">
        <f t="shared" si="3"/>
        <v/>
      </c>
      <c r="J10" s="42" t="str">
        <f t="shared" si="4"/>
        <v/>
      </c>
    </row>
    <row r="11" spans="1:11" x14ac:dyDescent="0.2">
      <c r="C11" s="50"/>
      <c r="D11" s="50"/>
      <c r="F11" s="32" t="str">
        <f t="shared" si="0"/>
        <v/>
      </c>
      <c r="G11" s="32" t="str">
        <f t="shared" si="1"/>
        <v/>
      </c>
      <c r="H11" s="41" t="str">
        <f t="shared" si="2"/>
        <v/>
      </c>
      <c r="I11" s="35" t="str">
        <f t="shared" si="3"/>
        <v/>
      </c>
      <c r="J11" s="42" t="str">
        <f t="shared" si="4"/>
        <v/>
      </c>
    </row>
    <row r="12" spans="1:11" x14ac:dyDescent="0.2">
      <c r="C12" s="50"/>
      <c r="D12" s="50"/>
      <c r="F12" s="32" t="str">
        <f t="shared" si="0"/>
        <v/>
      </c>
      <c r="G12" s="32" t="str">
        <f t="shared" si="1"/>
        <v/>
      </c>
      <c r="H12" s="41" t="str">
        <f t="shared" si="2"/>
        <v/>
      </c>
      <c r="I12" s="35" t="str">
        <f t="shared" si="3"/>
        <v/>
      </c>
      <c r="J12" s="42" t="str">
        <f t="shared" si="4"/>
        <v/>
      </c>
    </row>
    <row r="13" spans="1:11" x14ac:dyDescent="0.2">
      <c r="A13" s="19"/>
      <c r="B13" s="20"/>
      <c r="C13" s="21"/>
      <c r="D13" s="21"/>
      <c r="E13" s="22"/>
      <c r="F13" s="32" t="str">
        <f t="shared" si="0"/>
        <v/>
      </c>
      <c r="G13" s="32" t="str">
        <f t="shared" si="1"/>
        <v/>
      </c>
      <c r="H13" s="41" t="str">
        <f t="shared" si="2"/>
        <v/>
      </c>
      <c r="I13" s="35" t="str">
        <f t="shared" si="3"/>
        <v/>
      </c>
      <c r="J13" s="42" t="str">
        <f t="shared" si="4"/>
        <v/>
      </c>
    </row>
    <row r="14" spans="1:11" x14ac:dyDescent="0.2">
      <c r="A14" s="4" t="s">
        <v>5</v>
      </c>
      <c r="C14" s="17">
        <f>SUM(C7:C13)</f>
        <v>0</v>
      </c>
      <c r="D14" s="17">
        <f>SUM(D7:D13)</f>
        <v>0</v>
      </c>
      <c r="F14" s="33" t="str">
        <f t="shared" si="0"/>
        <v/>
      </c>
      <c r="G14" s="33" t="str">
        <f t="shared" si="1"/>
        <v/>
      </c>
      <c r="H14" s="35" t="str">
        <f t="shared" si="2"/>
        <v/>
      </c>
      <c r="I14" s="35" t="str">
        <f t="shared" si="3"/>
        <v/>
      </c>
      <c r="J14" s="42" t="str">
        <f t="shared" si="4"/>
        <v/>
      </c>
    </row>
    <row r="15" spans="1:11" x14ac:dyDescent="0.2">
      <c r="F15" s="33" t="str">
        <f t="shared" si="0"/>
        <v/>
      </c>
      <c r="G15" s="33" t="str">
        <f t="shared" si="1"/>
        <v/>
      </c>
      <c r="H15" s="35" t="str">
        <f t="shared" si="2"/>
        <v/>
      </c>
      <c r="I15" s="35" t="str">
        <f t="shared" si="3"/>
        <v/>
      </c>
      <c r="J15" s="42" t="str">
        <f t="shared" si="4"/>
        <v/>
      </c>
    </row>
    <row r="16" spans="1:11" ht="18" customHeight="1" x14ac:dyDescent="0.2">
      <c r="A16" s="45" t="s">
        <v>4</v>
      </c>
      <c r="B16" s="46"/>
      <c r="C16" s="47" t="s">
        <v>3</v>
      </c>
      <c r="D16" s="48"/>
      <c r="E16" s="49"/>
      <c r="F16" s="31" t="str">
        <f t="shared" si="0"/>
        <v/>
      </c>
      <c r="G16" s="31" t="str">
        <f t="shared" si="1"/>
        <v/>
      </c>
      <c r="H16" s="40" t="str">
        <f t="shared" si="2"/>
        <v/>
      </c>
      <c r="I16" s="40" t="str">
        <f t="shared" si="3"/>
        <v/>
      </c>
      <c r="J16" s="16" t="str">
        <f t="shared" si="4"/>
        <v/>
      </c>
      <c r="K16" s="5"/>
    </row>
    <row r="17" spans="1:10" x14ac:dyDescent="0.2">
      <c r="C17" s="50"/>
      <c r="D17" s="50"/>
      <c r="F17" s="32" t="str">
        <f t="shared" si="0"/>
        <v/>
      </c>
      <c r="G17" s="32" t="str">
        <f t="shared" si="1"/>
        <v/>
      </c>
      <c r="H17" s="41" t="str">
        <f t="shared" si="2"/>
        <v/>
      </c>
      <c r="I17" s="35" t="str">
        <f t="shared" si="3"/>
        <v/>
      </c>
      <c r="J17" s="42" t="str">
        <f t="shared" si="4"/>
        <v/>
      </c>
    </row>
    <row r="18" spans="1:10" x14ac:dyDescent="0.2">
      <c r="C18" s="50"/>
      <c r="D18" s="50"/>
      <c r="F18" s="32" t="str">
        <f t="shared" si="0"/>
        <v/>
      </c>
      <c r="G18" s="32" t="str">
        <f t="shared" si="1"/>
        <v/>
      </c>
      <c r="H18" s="41" t="str">
        <f t="shared" si="2"/>
        <v/>
      </c>
      <c r="I18" s="35" t="str">
        <f t="shared" si="3"/>
        <v/>
      </c>
      <c r="J18" s="42" t="str">
        <f t="shared" si="4"/>
        <v/>
      </c>
    </row>
    <row r="19" spans="1:10" x14ac:dyDescent="0.2">
      <c r="C19" s="50"/>
      <c r="D19" s="50"/>
      <c r="F19" s="32" t="str">
        <f t="shared" si="0"/>
        <v/>
      </c>
      <c r="G19" s="32" t="str">
        <f t="shared" si="1"/>
        <v/>
      </c>
      <c r="H19" s="41" t="str">
        <f t="shared" si="2"/>
        <v/>
      </c>
      <c r="I19" s="35" t="str">
        <f t="shared" si="3"/>
        <v/>
      </c>
      <c r="J19" s="42" t="str">
        <f t="shared" si="4"/>
        <v/>
      </c>
    </row>
    <row r="20" spans="1:10" x14ac:dyDescent="0.2">
      <c r="C20" s="50"/>
      <c r="D20" s="50"/>
      <c r="F20" s="32" t="str">
        <f t="shared" si="0"/>
        <v/>
      </c>
      <c r="G20" s="32" t="str">
        <f t="shared" si="1"/>
        <v/>
      </c>
      <c r="H20" s="41" t="str">
        <f t="shared" si="2"/>
        <v/>
      </c>
      <c r="I20" s="35" t="str">
        <f t="shared" si="3"/>
        <v/>
      </c>
      <c r="J20" s="42" t="str">
        <f t="shared" si="4"/>
        <v/>
      </c>
    </row>
    <row r="21" spans="1:10" x14ac:dyDescent="0.2">
      <c r="C21" s="50"/>
      <c r="D21" s="50"/>
      <c r="F21" s="32" t="str">
        <f t="shared" si="0"/>
        <v/>
      </c>
      <c r="G21" s="32" t="str">
        <f t="shared" si="1"/>
        <v/>
      </c>
      <c r="H21" s="41" t="str">
        <f t="shared" si="2"/>
        <v/>
      </c>
      <c r="I21" s="35" t="str">
        <f t="shared" si="3"/>
        <v/>
      </c>
      <c r="J21" s="42" t="str">
        <f t="shared" si="4"/>
        <v/>
      </c>
    </row>
    <row r="22" spans="1:10" x14ac:dyDescent="0.2">
      <c r="C22" s="50"/>
      <c r="D22" s="50"/>
      <c r="F22" s="32" t="str">
        <f t="shared" si="0"/>
        <v/>
      </c>
      <c r="G22" s="32" t="str">
        <f t="shared" si="1"/>
        <v/>
      </c>
      <c r="H22" s="41" t="str">
        <f t="shared" si="2"/>
        <v/>
      </c>
      <c r="I22" s="35" t="str">
        <f t="shared" si="3"/>
        <v/>
      </c>
      <c r="J22" s="42" t="str">
        <f t="shared" si="4"/>
        <v/>
      </c>
    </row>
    <row r="23" spans="1:10" x14ac:dyDescent="0.2">
      <c r="A23" s="19"/>
      <c r="B23" s="20"/>
      <c r="C23" s="21"/>
      <c r="D23" s="21"/>
      <c r="E23" s="22"/>
      <c r="F23" s="32" t="str">
        <f t="shared" si="0"/>
        <v/>
      </c>
      <c r="G23" s="32" t="str">
        <f t="shared" si="1"/>
        <v/>
      </c>
      <c r="H23" s="41" t="str">
        <f t="shared" si="2"/>
        <v/>
      </c>
      <c r="I23" s="35" t="str">
        <f t="shared" si="3"/>
        <v/>
      </c>
      <c r="J23" s="42" t="str">
        <f t="shared" si="4"/>
        <v/>
      </c>
    </row>
    <row r="24" spans="1:10" x14ac:dyDescent="0.2">
      <c r="A24" s="4" t="s">
        <v>5</v>
      </c>
      <c r="C24" s="17">
        <f>SUM(C17:C23)</f>
        <v>0</v>
      </c>
      <c r="D24" s="17">
        <f>SUM(D17:D23)</f>
        <v>0</v>
      </c>
      <c r="F24" s="33" t="str">
        <f t="shared" si="0"/>
        <v/>
      </c>
      <c r="G24" s="33" t="str">
        <f t="shared" si="1"/>
        <v/>
      </c>
      <c r="H24" s="35" t="str">
        <f t="shared" si="2"/>
        <v/>
      </c>
      <c r="I24" s="35" t="str">
        <f t="shared" si="3"/>
        <v/>
      </c>
      <c r="J24" s="42" t="str">
        <f t="shared" si="4"/>
        <v/>
      </c>
    </row>
    <row r="25" spans="1:10" x14ac:dyDescent="0.2">
      <c r="F25" s="33" t="str">
        <f t="shared" si="0"/>
        <v/>
      </c>
      <c r="G25" s="33" t="str">
        <f t="shared" si="1"/>
        <v/>
      </c>
      <c r="H25" s="35" t="str">
        <f t="shared" si="2"/>
        <v/>
      </c>
      <c r="I25" s="35" t="str">
        <f t="shared" si="3"/>
        <v/>
      </c>
      <c r="J25" s="42" t="str">
        <f t="shared" si="4"/>
        <v/>
      </c>
    </row>
  </sheetData>
  <sheetProtection formatColumns="0" formatRows="0" insertColumns="0" insertRows="0" deleteColumns="0" deleteRows="0"/>
  <mergeCells count="8">
    <mergeCell ref="A1:E1"/>
    <mergeCell ref="B2:C2"/>
    <mergeCell ref="F3:H3"/>
    <mergeCell ref="A4:A5"/>
    <mergeCell ref="B4:B5"/>
    <mergeCell ref="C4:C5"/>
    <mergeCell ref="D4:D5"/>
    <mergeCell ref="E4:E5"/>
  </mergeCells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&amp;RPOK</oddHeader>
    <oddFooter>&amp;C&amp;P&amp;R© FIZA, a.s., 2020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1A5E-8FFB-4937-A090-D5D13376AABE}">
  <dimension ref="A1:K24"/>
  <sheetViews>
    <sheetView zoomScaleNormal="100" zoomScalePageLayoutView="75" workbookViewId="0">
      <pane ySplit="5" topLeftCell="A6" activePane="bottomLeft" state="frozen"/>
      <selection activeCell="I3" sqref="I3"/>
      <selection pane="bottomLeft" activeCell="I3" sqref="I3"/>
    </sheetView>
  </sheetViews>
  <sheetFormatPr defaultColWidth="9.28515625" defaultRowHeight="12.75" x14ac:dyDescent="0.2"/>
  <cols>
    <col min="1" max="1" width="10.5703125" style="4" customWidth="1"/>
    <col min="2" max="2" width="10.5703125" style="6" customWidth="1"/>
    <col min="3" max="4" width="15.5703125" style="17" customWidth="1"/>
    <col min="5" max="5" width="39.7109375" style="18" customWidth="1"/>
    <col min="6" max="7" width="15.7109375" style="33" customWidth="1"/>
    <col min="8" max="9" width="15.7109375" style="35" customWidth="1"/>
    <col min="10" max="10" width="15.7109375" style="42" customWidth="1"/>
    <col min="11" max="16384" width="9.28515625" style="6"/>
  </cols>
  <sheetData>
    <row r="1" spans="1:11" ht="21" customHeight="1" x14ac:dyDescent="0.2">
      <c r="A1" s="105" t="e">
        <f>#REF!</f>
        <v>#REF!</v>
      </c>
      <c r="B1" s="105"/>
      <c r="C1" s="105"/>
      <c r="D1" s="105"/>
      <c r="E1" s="105"/>
      <c r="F1" s="25"/>
      <c r="G1" s="25"/>
      <c r="H1" s="34"/>
      <c r="K1" s="5"/>
    </row>
    <row r="2" spans="1:11" ht="18.75" customHeight="1" thickBot="1" x14ac:dyDescent="0.25">
      <c r="A2" s="7" t="s">
        <v>10</v>
      </c>
      <c r="B2" s="106" t="e">
        <f>#REF!</f>
        <v>#REF!</v>
      </c>
      <c r="C2" s="106"/>
      <c r="D2" s="8" t="s">
        <v>1</v>
      </c>
      <c r="E2" s="23" t="e">
        <f>G5/F5</f>
        <v>#DIV/0!</v>
      </c>
      <c r="F2" s="26"/>
      <c r="G2" s="26"/>
      <c r="H2" s="36"/>
      <c r="K2" s="5"/>
    </row>
    <row r="3" spans="1:11" ht="14.25" thickTop="1" thickBot="1" x14ac:dyDescent="0.25">
      <c r="C3" s="8" t="s">
        <v>2</v>
      </c>
      <c r="D3" s="24" t="s">
        <v>0</v>
      </c>
      <c r="E3" s="9"/>
      <c r="F3" s="107" t="s">
        <v>16</v>
      </c>
      <c r="G3" s="108"/>
      <c r="H3" s="109"/>
      <c r="I3" s="37">
        <f>COUNT(I7:I1977)</f>
        <v>0</v>
      </c>
      <c r="J3" s="43"/>
      <c r="K3" s="5"/>
    </row>
    <row r="4" spans="1:11" s="3" customFormat="1" ht="36.75" customHeight="1" thickTop="1" thickBot="1" x14ac:dyDescent="0.25">
      <c r="A4" s="110" t="s">
        <v>9</v>
      </c>
      <c r="B4" s="112" t="s">
        <v>17</v>
      </c>
      <c r="C4" s="114" t="s">
        <v>6</v>
      </c>
      <c r="D4" s="114" t="s">
        <v>7</v>
      </c>
      <c r="E4" s="116" t="s">
        <v>8</v>
      </c>
      <c r="F4" s="27" t="s">
        <v>12</v>
      </c>
      <c r="G4" s="28" t="s">
        <v>11</v>
      </c>
      <c r="H4" s="38" t="s">
        <v>13</v>
      </c>
      <c r="I4" s="1" t="s">
        <v>14</v>
      </c>
      <c r="J4" s="44" t="s">
        <v>15</v>
      </c>
      <c r="K4" s="2"/>
    </row>
    <row r="5" spans="1:11" ht="18" customHeight="1" thickTop="1" thickBot="1" x14ac:dyDescent="0.25">
      <c r="A5" s="111"/>
      <c r="B5" s="113"/>
      <c r="C5" s="115"/>
      <c r="D5" s="113"/>
      <c r="E5" s="117"/>
      <c r="F5" s="29">
        <f>SUM(F6:F1977)</f>
        <v>0</v>
      </c>
      <c r="G5" s="30">
        <f>SUM(G6:G1977)</f>
        <v>0</v>
      </c>
      <c r="H5" s="39">
        <f>SUM(H6:H1977)</f>
        <v>0</v>
      </c>
      <c r="I5" s="39">
        <f>SUM(I6:I1977)</f>
        <v>0</v>
      </c>
      <c r="J5" s="10">
        <f>SUM(J6:J1977)</f>
        <v>0</v>
      </c>
      <c r="K5" s="5"/>
    </row>
    <row r="6" spans="1:11" ht="18" customHeight="1" thickTop="1" x14ac:dyDescent="0.2">
      <c r="A6" s="11" t="s">
        <v>4</v>
      </c>
      <c r="B6" s="12"/>
      <c r="C6" s="13" t="s">
        <v>3</v>
      </c>
      <c r="D6" s="14"/>
      <c r="E6" s="15"/>
      <c r="F6" s="31" t="str">
        <f>IF(AND(A6="celkem ks:",B6&gt;0,C6="vzorek ks:"),B6,"")</f>
        <v/>
      </c>
      <c r="G6" s="31" t="str">
        <f>IF(AND(A6="celkem ks:",B6&gt;0,C6="vzorek ks:",D6&gt;0),D6,"")</f>
        <v/>
      </c>
      <c r="H6" s="40" t="str">
        <f>IF(OR(C6="",C6&lt;=0,A6="Suma:",A6="celkem ks:"),"",C6)</f>
        <v/>
      </c>
      <c r="I6" s="40" t="str">
        <f>IF(OR(D6="",D6&lt;=0,A6="Suma:",A6="celkem ks:"),"",D6)</f>
        <v/>
      </c>
      <c r="J6" s="16" t="str">
        <f>IF(OR(D6="",D6&lt;=0,A6="Suma:",A6="celkem ks:"),"",D6*D6)</f>
        <v/>
      </c>
      <c r="K6" s="5"/>
    </row>
    <row r="7" spans="1:11" x14ac:dyDescent="0.2">
      <c r="C7" s="50"/>
      <c r="D7" s="50"/>
      <c r="F7" s="32" t="str">
        <f t="shared" ref="F7:F24" si="0">IF(AND(A7="celkem ks:",B7&gt;0,C7="vzorek ks:"),B7,"")</f>
        <v/>
      </c>
      <c r="G7" s="32" t="str">
        <f t="shared" ref="G7:G24" si="1">IF(AND(A7="celkem ks:",B7&gt;0,C7="vzorek ks:",D7&gt;0),D7,"")</f>
        <v/>
      </c>
      <c r="H7" s="41" t="str">
        <f t="shared" ref="H7:H24" si="2">IF(OR(C7="",C7&lt;=0,A7="Suma:",A7="celkem ks:"),"",C7)</f>
        <v/>
      </c>
      <c r="I7" s="35" t="str">
        <f t="shared" ref="I7:I24" si="3">IF(OR(D7="",D7&lt;=0,A7="Suma:",A7="celkem ks:"),"",D7)</f>
        <v/>
      </c>
      <c r="J7" s="42" t="str">
        <f t="shared" ref="J7:J24" si="4">IF(OR(D7="",D7&lt;=0,A7="Suma:",A7="celkem ks:"),"",D7*D7)</f>
        <v/>
      </c>
    </row>
    <row r="8" spans="1:11" x14ac:dyDescent="0.2">
      <c r="C8" s="50"/>
      <c r="D8" s="50"/>
      <c r="F8" s="32" t="str">
        <f t="shared" si="0"/>
        <v/>
      </c>
      <c r="G8" s="32" t="str">
        <f t="shared" si="1"/>
        <v/>
      </c>
      <c r="H8" s="41" t="str">
        <f t="shared" si="2"/>
        <v/>
      </c>
      <c r="I8" s="35" t="str">
        <f t="shared" si="3"/>
        <v/>
      </c>
      <c r="J8" s="42" t="str">
        <f t="shared" si="4"/>
        <v/>
      </c>
    </row>
    <row r="9" spans="1:11" x14ac:dyDescent="0.2">
      <c r="C9" s="50"/>
      <c r="D9" s="50"/>
      <c r="F9" s="32" t="str">
        <f t="shared" si="0"/>
        <v/>
      </c>
      <c r="G9" s="32" t="str">
        <f t="shared" si="1"/>
        <v/>
      </c>
      <c r="H9" s="41" t="str">
        <f t="shared" si="2"/>
        <v/>
      </c>
      <c r="I9" s="35" t="str">
        <f t="shared" si="3"/>
        <v/>
      </c>
      <c r="J9" s="42" t="str">
        <f t="shared" si="4"/>
        <v/>
      </c>
    </row>
    <row r="10" spans="1:11" x14ac:dyDescent="0.2">
      <c r="C10" s="50"/>
      <c r="D10" s="50"/>
      <c r="F10" s="32" t="str">
        <f t="shared" si="0"/>
        <v/>
      </c>
      <c r="G10" s="32" t="str">
        <f t="shared" si="1"/>
        <v/>
      </c>
      <c r="H10" s="41" t="str">
        <f t="shared" si="2"/>
        <v/>
      </c>
      <c r="I10" s="35" t="str">
        <f t="shared" si="3"/>
        <v/>
      </c>
      <c r="J10" s="42" t="str">
        <f t="shared" si="4"/>
        <v/>
      </c>
    </row>
    <row r="11" spans="1:11" x14ac:dyDescent="0.2">
      <c r="C11" s="50"/>
      <c r="D11" s="50"/>
      <c r="F11" s="32" t="str">
        <f t="shared" si="0"/>
        <v/>
      </c>
      <c r="G11" s="32" t="str">
        <f t="shared" si="1"/>
        <v/>
      </c>
      <c r="H11" s="41" t="str">
        <f t="shared" si="2"/>
        <v/>
      </c>
      <c r="I11" s="35" t="str">
        <f t="shared" si="3"/>
        <v/>
      </c>
      <c r="J11" s="42" t="str">
        <f t="shared" si="4"/>
        <v/>
      </c>
    </row>
    <row r="12" spans="1:11" x14ac:dyDescent="0.2">
      <c r="A12" s="19"/>
      <c r="B12" s="20"/>
      <c r="C12" s="21"/>
      <c r="D12" s="21"/>
      <c r="E12" s="22"/>
      <c r="F12" s="32" t="str">
        <f t="shared" si="0"/>
        <v/>
      </c>
      <c r="G12" s="32" t="str">
        <f t="shared" si="1"/>
        <v/>
      </c>
      <c r="H12" s="41" t="str">
        <f t="shared" si="2"/>
        <v/>
      </c>
      <c r="I12" s="35" t="str">
        <f t="shared" si="3"/>
        <v/>
      </c>
      <c r="J12" s="42" t="str">
        <f t="shared" si="4"/>
        <v/>
      </c>
    </row>
    <row r="13" spans="1:11" x14ac:dyDescent="0.2">
      <c r="A13" s="4" t="s">
        <v>5</v>
      </c>
      <c r="C13" s="17">
        <f>SUM(C7:C12)</f>
        <v>0</v>
      </c>
      <c r="D13" s="17">
        <f>SUM(D7:D12)</f>
        <v>0</v>
      </c>
      <c r="F13" s="33" t="str">
        <f t="shared" si="0"/>
        <v/>
      </c>
      <c r="G13" s="33" t="str">
        <f t="shared" si="1"/>
        <v/>
      </c>
      <c r="H13" s="35" t="str">
        <f t="shared" si="2"/>
        <v/>
      </c>
      <c r="I13" s="35" t="str">
        <f t="shared" si="3"/>
        <v/>
      </c>
      <c r="J13" s="42" t="str">
        <f t="shared" si="4"/>
        <v/>
      </c>
    </row>
    <row r="14" spans="1:11" x14ac:dyDescent="0.2">
      <c r="F14" s="33" t="str">
        <f t="shared" si="0"/>
        <v/>
      </c>
      <c r="G14" s="33" t="str">
        <f t="shared" si="1"/>
        <v/>
      </c>
      <c r="H14" s="35" t="str">
        <f t="shared" si="2"/>
        <v/>
      </c>
      <c r="I14" s="35" t="str">
        <f t="shared" si="3"/>
        <v/>
      </c>
      <c r="J14" s="42" t="str">
        <f t="shared" si="4"/>
        <v/>
      </c>
    </row>
    <row r="15" spans="1:11" ht="18" customHeight="1" x14ac:dyDescent="0.2">
      <c r="A15" s="45" t="s">
        <v>4</v>
      </c>
      <c r="B15" s="46"/>
      <c r="C15" s="47" t="s">
        <v>3</v>
      </c>
      <c r="D15" s="48"/>
      <c r="E15" s="49"/>
      <c r="F15" s="31" t="str">
        <f t="shared" si="0"/>
        <v/>
      </c>
      <c r="G15" s="31" t="str">
        <f t="shared" si="1"/>
        <v/>
      </c>
      <c r="H15" s="40" t="str">
        <f t="shared" si="2"/>
        <v/>
      </c>
      <c r="I15" s="40" t="str">
        <f t="shared" si="3"/>
        <v/>
      </c>
      <c r="J15" s="16" t="str">
        <f t="shared" si="4"/>
        <v/>
      </c>
      <c r="K15" s="5"/>
    </row>
    <row r="16" spans="1:11" x14ac:dyDescent="0.2">
      <c r="C16" s="50"/>
      <c r="D16" s="50"/>
      <c r="F16" s="32" t="str">
        <f t="shared" si="0"/>
        <v/>
      </c>
      <c r="G16" s="32" t="str">
        <f t="shared" si="1"/>
        <v/>
      </c>
      <c r="H16" s="41" t="str">
        <f t="shared" si="2"/>
        <v/>
      </c>
      <c r="I16" s="35" t="str">
        <f t="shared" si="3"/>
        <v/>
      </c>
      <c r="J16" s="42" t="str">
        <f t="shared" si="4"/>
        <v/>
      </c>
    </row>
    <row r="17" spans="1:10" x14ac:dyDescent="0.2">
      <c r="C17" s="50"/>
      <c r="D17" s="50"/>
      <c r="F17" s="32" t="str">
        <f t="shared" si="0"/>
        <v/>
      </c>
      <c r="G17" s="32" t="str">
        <f t="shared" si="1"/>
        <v/>
      </c>
      <c r="H17" s="41" t="str">
        <f t="shared" si="2"/>
        <v/>
      </c>
      <c r="I17" s="35" t="str">
        <f t="shared" si="3"/>
        <v/>
      </c>
      <c r="J17" s="42" t="str">
        <f t="shared" si="4"/>
        <v/>
      </c>
    </row>
    <row r="18" spans="1:10" x14ac:dyDescent="0.2">
      <c r="C18" s="50"/>
      <c r="D18" s="50"/>
      <c r="F18" s="32" t="str">
        <f t="shared" si="0"/>
        <v/>
      </c>
      <c r="G18" s="32" t="str">
        <f t="shared" si="1"/>
        <v/>
      </c>
      <c r="H18" s="41" t="str">
        <f t="shared" si="2"/>
        <v/>
      </c>
      <c r="I18" s="35" t="str">
        <f t="shared" si="3"/>
        <v/>
      </c>
      <c r="J18" s="42" t="str">
        <f t="shared" si="4"/>
        <v/>
      </c>
    </row>
    <row r="19" spans="1:10" x14ac:dyDescent="0.2">
      <c r="C19" s="50"/>
      <c r="D19" s="50"/>
      <c r="F19" s="32" t="str">
        <f t="shared" si="0"/>
        <v/>
      </c>
      <c r="G19" s="32" t="str">
        <f t="shared" si="1"/>
        <v/>
      </c>
      <c r="H19" s="41" t="str">
        <f t="shared" si="2"/>
        <v/>
      </c>
      <c r="I19" s="35" t="str">
        <f t="shared" si="3"/>
        <v/>
      </c>
      <c r="J19" s="42" t="str">
        <f t="shared" si="4"/>
        <v/>
      </c>
    </row>
    <row r="20" spans="1:10" x14ac:dyDescent="0.2">
      <c r="C20" s="50"/>
      <c r="D20" s="50"/>
      <c r="F20" s="32" t="str">
        <f t="shared" si="0"/>
        <v/>
      </c>
      <c r="G20" s="32" t="str">
        <f t="shared" si="1"/>
        <v/>
      </c>
      <c r="H20" s="41" t="str">
        <f t="shared" si="2"/>
        <v/>
      </c>
      <c r="I20" s="35" t="str">
        <f t="shared" si="3"/>
        <v/>
      </c>
      <c r="J20" s="42" t="str">
        <f t="shared" si="4"/>
        <v/>
      </c>
    </row>
    <row r="21" spans="1:10" x14ac:dyDescent="0.2">
      <c r="C21" s="50"/>
      <c r="D21" s="50"/>
      <c r="F21" s="32" t="str">
        <f t="shared" si="0"/>
        <v/>
      </c>
      <c r="G21" s="32" t="str">
        <f t="shared" si="1"/>
        <v/>
      </c>
      <c r="H21" s="41" t="str">
        <f t="shared" si="2"/>
        <v/>
      </c>
      <c r="I21" s="35" t="str">
        <f t="shared" si="3"/>
        <v/>
      </c>
      <c r="J21" s="42" t="str">
        <f t="shared" si="4"/>
        <v/>
      </c>
    </row>
    <row r="22" spans="1:10" x14ac:dyDescent="0.2">
      <c r="A22" s="19"/>
      <c r="B22" s="20"/>
      <c r="C22" s="21"/>
      <c r="D22" s="21"/>
      <c r="E22" s="22"/>
      <c r="F22" s="32" t="str">
        <f t="shared" si="0"/>
        <v/>
      </c>
      <c r="G22" s="32" t="str">
        <f t="shared" si="1"/>
        <v/>
      </c>
      <c r="H22" s="41" t="str">
        <f t="shared" si="2"/>
        <v/>
      </c>
      <c r="I22" s="35" t="str">
        <f t="shared" si="3"/>
        <v/>
      </c>
      <c r="J22" s="42" t="str">
        <f t="shared" si="4"/>
        <v/>
      </c>
    </row>
    <row r="23" spans="1:10" x14ac:dyDescent="0.2">
      <c r="A23" s="4" t="s">
        <v>5</v>
      </c>
      <c r="C23" s="17">
        <f>SUM(C16:C22)</f>
        <v>0</v>
      </c>
      <c r="D23" s="17">
        <f>SUM(D16:D22)</f>
        <v>0</v>
      </c>
      <c r="F23" s="33" t="str">
        <f t="shared" si="0"/>
        <v/>
      </c>
      <c r="G23" s="33" t="str">
        <f t="shared" si="1"/>
        <v/>
      </c>
      <c r="H23" s="35" t="str">
        <f t="shared" si="2"/>
        <v/>
      </c>
      <c r="I23" s="35" t="str">
        <f t="shared" si="3"/>
        <v/>
      </c>
      <c r="J23" s="42" t="str">
        <f t="shared" si="4"/>
        <v/>
      </c>
    </row>
    <row r="24" spans="1:10" x14ac:dyDescent="0.2">
      <c r="F24" s="33" t="str">
        <f t="shared" si="0"/>
        <v/>
      </c>
      <c r="G24" s="33" t="str">
        <f t="shared" si="1"/>
        <v/>
      </c>
      <c r="H24" s="35" t="str">
        <f t="shared" si="2"/>
        <v/>
      </c>
      <c r="I24" s="35" t="str">
        <f t="shared" si="3"/>
        <v/>
      </c>
      <c r="J24" s="42" t="str">
        <f t="shared" si="4"/>
        <v/>
      </c>
    </row>
  </sheetData>
  <sheetProtection formatColumns="0" formatRows="0" insertColumns="0" insertRows="0" deleteColumns="0" deleteRows="0"/>
  <mergeCells count="8">
    <mergeCell ref="A1:E1"/>
    <mergeCell ref="B2:C2"/>
    <mergeCell ref="F3:H3"/>
    <mergeCell ref="A4:A5"/>
    <mergeCell ref="B4:B5"/>
    <mergeCell ref="C4:C5"/>
    <mergeCell ref="D4:D5"/>
    <mergeCell ref="E4:E5"/>
  </mergeCells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&amp;RBAN</oddHeader>
    <oddFooter>&amp;C&amp;P&amp;R© FIZA, a.s., 2020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8F4A-EBB1-4AC1-A596-0F366BBB4B96}">
  <dimension ref="A1:K27"/>
  <sheetViews>
    <sheetView zoomScaleNormal="100" zoomScalePageLayoutView="75" workbookViewId="0">
      <pane ySplit="5" topLeftCell="A6" activePane="bottomLeft" state="frozen"/>
      <selection activeCell="I3" sqref="I3"/>
      <selection pane="bottomLeft" activeCell="I3" sqref="I3"/>
    </sheetView>
  </sheetViews>
  <sheetFormatPr defaultColWidth="9.28515625" defaultRowHeight="12.75" x14ac:dyDescent="0.2"/>
  <cols>
    <col min="1" max="1" width="10.5703125" style="4" customWidth="1"/>
    <col min="2" max="2" width="10.5703125" style="6" customWidth="1"/>
    <col min="3" max="4" width="15.5703125" style="17" customWidth="1"/>
    <col min="5" max="5" width="39.7109375" style="18" customWidth="1"/>
    <col min="6" max="7" width="15.7109375" style="33" customWidth="1"/>
    <col min="8" max="9" width="15.7109375" style="35" customWidth="1"/>
    <col min="10" max="10" width="15.7109375" style="42" customWidth="1"/>
    <col min="11" max="16384" width="9.28515625" style="6"/>
  </cols>
  <sheetData>
    <row r="1" spans="1:11" ht="21" customHeight="1" x14ac:dyDescent="0.2">
      <c r="A1" s="105" t="e">
        <f>#REF!</f>
        <v>#REF!</v>
      </c>
      <c r="B1" s="105"/>
      <c r="C1" s="105"/>
      <c r="D1" s="105"/>
      <c r="E1" s="105"/>
      <c r="F1" s="25"/>
      <c r="G1" s="25"/>
      <c r="H1" s="34"/>
      <c r="K1" s="5"/>
    </row>
    <row r="2" spans="1:11" ht="18.75" customHeight="1" thickBot="1" x14ac:dyDescent="0.25">
      <c r="A2" s="7" t="s">
        <v>10</v>
      </c>
      <c r="B2" s="106" t="e">
        <f>#REF!</f>
        <v>#REF!</v>
      </c>
      <c r="C2" s="106"/>
      <c r="D2" s="8" t="s">
        <v>1</v>
      </c>
      <c r="E2" s="23" t="e">
        <f>G5/F5</f>
        <v>#DIV/0!</v>
      </c>
      <c r="F2" s="26"/>
      <c r="G2" s="26"/>
      <c r="H2" s="36"/>
      <c r="K2" s="5"/>
    </row>
    <row r="3" spans="1:11" ht="14.25" thickTop="1" thickBot="1" x14ac:dyDescent="0.25">
      <c r="C3" s="8" t="s">
        <v>2</v>
      </c>
      <c r="D3" s="24" t="s">
        <v>0</v>
      </c>
      <c r="E3" s="9"/>
      <c r="F3" s="107" t="s">
        <v>16</v>
      </c>
      <c r="G3" s="108"/>
      <c r="H3" s="109"/>
      <c r="I3" s="37">
        <f>COUNT(I7:I1980)</f>
        <v>0</v>
      </c>
      <c r="J3" s="43"/>
      <c r="K3" s="5"/>
    </row>
    <row r="4" spans="1:11" s="3" customFormat="1" ht="36.75" customHeight="1" thickTop="1" thickBot="1" x14ac:dyDescent="0.25">
      <c r="A4" s="110" t="s">
        <v>9</v>
      </c>
      <c r="B4" s="112" t="s">
        <v>17</v>
      </c>
      <c r="C4" s="114" t="s">
        <v>6</v>
      </c>
      <c r="D4" s="114" t="s">
        <v>7</v>
      </c>
      <c r="E4" s="116" t="s">
        <v>8</v>
      </c>
      <c r="F4" s="27" t="s">
        <v>12</v>
      </c>
      <c r="G4" s="28" t="s">
        <v>11</v>
      </c>
      <c r="H4" s="38" t="s">
        <v>13</v>
      </c>
      <c r="I4" s="1" t="s">
        <v>14</v>
      </c>
      <c r="J4" s="44" t="s">
        <v>15</v>
      </c>
      <c r="K4" s="2"/>
    </row>
    <row r="5" spans="1:11" ht="18" customHeight="1" thickTop="1" thickBot="1" x14ac:dyDescent="0.25">
      <c r="A5" s="111"/>
      <c r="B5" s="113"/>
      <c r="C5" s="115"/>
      <c r="D5" s="113"/>
      <c r="E5" s="117"/>
      <c r="F5" s="29">
        <f>SUM(F6:F1980)</f>
        <v>0</v>
      </c>
      <c r="G5" s="30">
        <f>SUM(G6:G1980)</f>
        <v>0</v>
      </c>
      <c r="H5" s="39">
        <f>SUM(H6:H1980)</f>
        <v>0</v>
      </c>
      <c r="I5" s="39">
        <f>SUM(I6:I1980)</f>
        <v>0</v>
      </c>
      <c r="J5" s="10">
        <f>SUM(J6:J1980)</f>
        <v>0</v>
      </c>
      <c r="K5" s="5"/>
    </row>
    <row r="6" spans="1:11" ht="18" customHeight="1" thickTop="1" x14ac:dyDescent="0.2">
      <c r="A6" s="11" t="s">
        <v>4</v>
      </c>
      <c r="B6" s="12"/>
      <c r="C6" s="13" t="s">
        <v>3</v>
      </c>
      <c r="D6" s="14"/>
      <c r="E6" s="15"/>
      <c r="F6" s="31" t="str">
        <f>IF(AND(A6="celkem ks:",B6&gt;0,C6="vzorek ks:"),B6,"")</f>
        <v/>
      </c>
      <c r="G6" s="31" t="str">
        <f>IF(AND(A6="celkem ks:",B6&gt;0,C6="vzorek ks:",D6&gt;0),D6,"")</f>
        <v/>
      </c>
      <c r="H6" s="40" t="str">
        <f>IF(OR(C6="",C6&lt;=0,A6="Suma:",A6="celkem ks:"),"",C6)</f>
        <v/>
      </c>
      <c r="I6" s="40" t="str">
        <f>IF(OR(D6="",D6&lt;=0,A6="Suma:",A6="celkem ks:"),"",D6)</f>
        <v/>
      </c>
      <c r="J6" s="16" t="str">
        <f>IF(OR(D6="",D6&lt;=0,A6="Suma:",A6="celkem ks:"),"",D6*D6)</f>
        <v/>
      </c>
      <c r="K6" s="5"/>
    </row>
    <row r="7" spans="1:11" x14ac:dyDescent="0.2">
      <c r="C7" s="50"/>
      <c r="D7" s="50"/>
      <c r="F7" s="32" t="str">
        <f t="shared" ref="F7:F27" si="0">IF(AND(A7="celkem ks:",B7&gt;0,C7="vzorek ks:"),B7,"")</f>
        <v/>
      </c>
      <c r="G7" s="32" t="str">
        <f t="shared" ref="G7:G27" si="1">IF(AND(A7="celkem ks:",B7&gt;0,C7="vzorek ks:",D7&gt;0),D7,"")</f>
        <v/>
      </c>
      <c r="H7" s="41" t="str">
        <f t="shared" ref="H7:H27" si="2">IF(OR(C7="",C7&lt;=0,A7="Suma:",A7="celkem ks:"),"",C7)</f>
        <v/>
      </c>
      <c r="I7" s="35" t="str">
        <f t="shared" ref="I7:I27" si="3">IF(OR(D7="",D7&lt;=0,A7="Suma:",A7="celkem ks:"),"",D7)</f>
        <v/>
      </c>
      <c r="J7" s="42" t="str">
        <f t="shared" ref="J7:J27" si="4">IF(OR(D7="",D7&lt;=0,A7="Suma:",A7="celkem ks:"),"",D7*D7)</f>
        <v/>
      </c>
    </row>
    <row r="8" spans="1:11" x14ac:dyDescent="0.2">
      <c r="C8" s="50"/>
      <c r="D8" s="50"/>
      <c r="F8" s="32" t="str">
        <f t="shared" si="0"/>
        <v/>
      </c>
      <c r="G8" s="32" t="str">
        <f t="shared" si="1"/>
        <v/>
      </c>
      <c r="H8" s="41" t="str">
        <f t="shared" si="2"/>
        <v/>
      </c>
      <c r="I8" s="35" t="str">
        <f t="shared" si="3"/>
        <v/>
      </c>
      <c r="J8" s="42" t="str">
        <f t="shared" si="4"/>
        <v/>
      </c>
    </row>
    <row r="9" spans="1:11" x14ac:dyDescent="0.2">
      <c r="C9" s="50"/>
      <c r="D9" s="50"/>
      <c r="F9" s="32" t="str">
        <f t="shared" si="0"/>
        <v/>
      </c>
      <c r="G9" s="32" t="str">
        <f t="shared" si="1"/>
        <v/>
      </c>
      <c r="H9" s="41" t="str">
        <f t="shared" si="2"/>
        <v/>
      </c>
      <c r="I9" s="35" t="str">
        <f t="shared" si="3"/>
        <v/>
      </c>
      <c r="J9" s="42" t="str">
        <f t="shared" si="4"/>
        <v/>
      </c>
    </row>
    <row r="10" spans="1:11" x14ac:dyDescent="0.2">
      <c r="C10" s="50"/>
      <c r="D10" s="50"/>
      <c r="F10" s="32" t="str">
        <f t="shared" si="0"/>
        <v/>
      </c>
      <c r="G10" s="32" t="str">
        <f t="shared" si="1"/>
        <v/>
      </c>
      <c r="H10" s="41" t="str">
        <f t="shared" si="2"/>
        <v/>
      </c>
      <c r="I10" s="35" t="str">
        <f t="shared" si="3"/>
        <v/>
      </c>
      <c r="J10" s="42" t="str">
        <f t="shared" si="4"/>
        <v/>
      </c>
    </row>
    <row r="11" spans="1:11" x14ac:dyDescent="0.2">
      <c r="C11" s="50"/>
      <c r="D11" s="50"/>
      <c r="F11" s="32" t="str">
        <f t="shared" si="0"/>
        <v/>
      </c>
      <c r="G11" s="32" t="str">
        <f t="shared" si="1"/>
        <v/>
      </c>
      <c r="H11" s="41" t="str">
        <f t="shared" si="2"/>
        <v/>
      </c>
      <c r="I11" s="35" t="str">
        <f t="shared" si="3"/>
        <v/>
      </c>
      <c r="J11" s="42" t="str">
        <f t="shared" si="4"/>
        <v/>
      </c>
    </row>
    <row r="12" spans="1:11" x14ac:dyDescent="0.2">
      <c r="C12" s="50"/>
      <c r="D12" s="50"/>
      <c r="F12" s="32" t="str">
        <f t="shared" si="0"/>
        <v/>
      </c>
      <c r="G12" s="32" t="str">
        <f t="shared" si="1"/>
        <v/>
      </c>
      <c r="H12" s="41" t="str">
        <f t="shared" si="2"/>
        <v/>
      </c>
      <c r="I12" s="35" t="str">
        <f t="shared" si="3"/>
        <v/>
      </c>
      <c r="J12" s="42" t="str">
        <f t="shared" si="4"/>
        <v/>
      </c>
    </row>
    <row r="13" spans="1:11" x14ac:dyDescent="0.2">
      <c r="C13" s="50"/>
      <c r="D13" s="50"/>
      <c r="F13" s="32" t="str">
        <f t="shared" si="0"/>
        <v/>
      </c>
      <c r="G13" s="32" t="str">
        <f t="shared" si="1"/>
        <v/>
      </c>
      <c r="H13" s="41" t="str">
        <f t="shared" si="2"/>
        <v/>
      </c>
      <c r="I13" s="35" t="str">
        <f t="shared" si="3"/>
        <v/>
      </c>
      <c r="J13" s="42" t="str">
        <f t="shared" si="4"/>
        <v/>
      </c>
    </row>
    <row r="14" spans="1:11" x14ac:dyDescent="0.2">
      <c r="A14" s="19"/>
      <c r="B14" s="20"/>
      <c r="C14" s="21"/>
      <c r="D14" s="21"/>
      <c r="E14" s="22"/>
      <c r="F14" s="32" t="str">
        <f t="shared" si="0"/>
        <v/>
      </c>
      <c r="G14" s="32" t="str">
        <f t="shared" si="1"/>
        <v/>
      </c>
      <c r="H14" s="41" t="str">
        <f t="shared" si="2"/>
        <v/>
      </c>
      <c r="I14" s="35" t="str">
        <f t="shared" si="3"/>
        <v/>
      </c>
      <c r="J14" s="42" t="str">
        <f t="shared" si="4"/>
        <v/>
      </c>
    </row>
    <row r="15" spans="1:11" x14ac:dyDescent="0.2">
      <c r="A15" s="4" t="s">
        <v>5</v>
      </c>
      <c r="C15" s="17">
        <f>SUM(C7:C14)</f>
        <v>0</v>
      </c>
      <c r="D15" s="17">
        <f>SUM(D7:D14)</f>
        <v>0</v>
      </c>
      <c r="F15" s="33" t="str">
        <f t="shared" si="0"/>
        <v/>
      </c>
      <c r="G15" s="33" t="str">
        <f t="shared" si="1"/>
        <v/>
      </c>
      <c r="H15" s="35" t="str">
        <f t="shared" si="2"/>
        <v/>
      </c>
      <c r="I15" s="35" t="str">
        <f t="shared" si="3"/>
        <v/>
      </c>
      <c r="J15" s="42" t="str">
        <f t="shared" si="4"/>
        <v/>
      </c>
    </row>
    <row r="16" spans="1:11" x14ac:dyDescent="0.2">
      <c r="F16" s="33" t="str">
        <f t="shared" si="0"/>
        <v/>
      </c>
      <c r="G16" s="33" t="str">
        <f t="shared" si="1"/>
        <v/>
      </c>
      <c r="H16" s="35" t="str">
        <f t="shared" si="2"/>
        <v/>
      </c>
      <c r="I16" s="35" t="str">
        <f t="shared" si="3"/>
        <v/>
      </c>
      <c r="J16" s="42" t="str">
        <f t="shared" si="4"/>
        <v/>
      </c>
    </row>
    <row r="17" spans="1:11" ht="18" customHeight="1" x14ac:dyDescent="0.2">
      <c r="A17" s="45" t="s">
        <v>4</v>
      </c>
      <c r="B17" s="46"/>
      <c r="C17" s="47" t="s">
        <v>3</v>
      </c>
      <c r="D17" s="48"/>
      <c r="E17" s="49"/>
      <c r="F17" s="31" t="str">
        <f t="shared" si="0"/>
        <v/>
      </c>
      <c r="G17" s="31" t="str">
        <f t="shared" si="1"/>
        <v/>
      </c>
      <c r="H17" s="40" t="str">
        <f t="shared" si="2"/>
        <v/>
      </c>
      <c r="I17" s="40" t="str">
        <f t="shared" si="3"/>
        <v/>
      </c>
      <c r="J17" s="16" t="str">
        <f t="shared" si="4"/>
        <v/>
      </c>
      <c r="K17" s="5"/>
    </row>
    <row r="18" spans="1:11" x14ac:dyDescent="0.2">
      <c r="C18" s="50"/>
      <c r="D18" s="50"/>
      <c r="F18" s="32" t="str">
        <f t="shared" si="0"/>
        <v/>
      </c>
      <c r="G18" s="32" t="str">
        <f t="shared" si="1"/>
        <v/>
      </c>
      <c r="H18" s="41" t="str">
        <f t="shared" si="2"/>
        <v/>
      </c>
      <c r="I18" s="35" t="str">
        <f t="shared" si="3"/>
        <v/>
      </c>
      <c r="J18" s="42" t="str">
        <f t="shared" si="4"/>
        <v/>
      </c>
    </row>
    <row r="19" spans="1:11" x14ac:dyDescent="0.2">
      <c r="C19" s="50"/>
      <c r="D19" s="50"/>
      <c r="F19" s="32" t="str">
        <f t="shared" si="0"/>
        <v/>
      </c>
      <c r="G19" s="32" t="str">
        <f t="shared" si="1"/>
        <v/>
      </c>
      <c r="H19" s="41" t="str">
        <f t="shared" si="2"/>
        <v/>
      </c>
      <c r="I19" s="35" t="str">
        <f t="shared" si="3"/>
        <v/>
      </c>
      <c r="J19" s="42" t="str">
        <f t="shared" si="4"/>
        <v/>
      </c>
    </row>
    <row r="20" spans="1:11" x14ac:dyDescent="0.2">
      <c r="C20" s="50"/>
      <c r="D20" s="50"/>
      <c r="F20" s="32" t="str">
        <f t="shared" si="0"/>
        <v/>
      </c>
      <c r="G20" s="32" t="str">
        <f t="shared" si="1"/>
        <v/>
      </c>
      <c r="H20" s="41" t="str">
        <f t="shared" si="2"/>
        <v/>
      </c>
      <c r="I20" s="35" t="str">
        <f t="shared" si="3"/>
        <v/>
      </c>
      <c r="J20" s="42" t="str">
        <f t="shared" si="4"/>
        <v/>
      </c>
    </row>
    <row r="21" spans="1:11" x14ac:dyDescent="0.2">
      <c r="C21" s="50"/>
      <c r="D21" s="50"/>
      <c r="F21" s="32" t="str">
        <f t="shared" si="0"/>
        <v/>
      </c>
      <c r="G21" s="32" t="str">
        <f t="shared" si="1"/>
        <v/>
      </c>
      <c r="H21" s="41" t="str">
        <f t="shared" si="2"/>
        <v/>
      </c>
      <c r="I21" s="35" t="str">
        <f t="shared" si="3"/>
        <v/>
      </c>
      <c r="J21" s="42" t="str">
        <f t="shared" si="4"/>
        <v/>
      </c>
    </row>
    <row r="22" spans="1:11" x14ac:dyDescent="0.2">
      <c r="C22" s="50"/>
      <c r="D22" s="50"/>
      <c r="F22" s="32" t="str">
        <f t="shared" si="0"/>
        <v/>
      </c>
      <c r="G22" s="32" t="str">
        <f t="shared" si="1"/>
        <v/>
      </c>
      <c r="H22" s="41" t="str">
        <f t="shared" si="2"/>
        <v/>
      </c>
      <c r="I22" s="35" t="str">
        <f t="shared" si="3"/>
        <v/>
      </c>
      <c r="J22" s="42" t="str">
        <f t="shared" si="4"/>
        <v/>
      </c>
    </row>
    <row r="23" spans="1:11" x14ac:dyDescent="0.2">
      <c r="C23" s="50"/>
      <c r="D23" s="50"/>
      <c r="F23" s="32" t="str">
        <f t="shared" si="0"/>
        <v/>
      </c>
      <c r="G23" s="32" t="str">
        <f t="shared" si="1"/>
        <v/>
      </c>
      <c r="H23" s="41" t="str">
        <f t="shared" si="2"/>
        <v/>
      </c>
      <c r="I23" s="35" t="str">
        <f t="shared" si="3"/>
        <v/>
      </c>
      <c r="J23" s="42" t="str">
        <f t="shared" si="4"/>
        <v/>
      </c>
    </row>
    <row r="24" spans="1:11" x14ac:dyDescent="0.2">
      <c r="C24" s="50"/>
      <c r="D24" s="50"/>
      <c r="F24" s="32" t="str">
        <f t="shared" si="0"/>
        <v/>
      </c>
      <c r="G24" s="32" t="str">
        <f t="shared" si="1"/>
        <v/>
      </c>
      <c r="H24" s="41" t="str">
        <f t="shared" si="2"/>
        <v/>
      </c>
      <c r="I24" s="35" t="str">
        <f t="shared" si="3"/>
        <v/>
      </c>
      <c r="J24" s="42" t="str">
        <f t="shared" si="4"/>
        <v/>
      </c>
    </row>
    <row r="25" spans="1:11" x14ac:dyDescent="0.2">
      <c r="A25" s="19"/>
      <c r="B25" s="20"/>
      <c r="C25" s="21"/>
      <c r="D25" s="21"/>
      <c r="E25" s="22"/>
      <c r="F25" s="32" t="str">
        <f t="shared" si="0"/>
        <v/>
      </c>
      <c r="G25" s="32" t="str">
        <f t="shared" si="1"/>
        <v/>
      </c>
      <c r="H25" s="41" t="str">
        <f t="shared" si="2"/>
        <v/>
      </c>
      <c r="I25" s="35" t="str">
        <f t="shared" si="3"/>
        <v/>
      </c>
      <c r="J25" s="42" t="str">
        <f t="shared" si="4"/>
        <v/>
      </c>
    </row>
    <row r="26" spans="1:11" x14ac:dyDescent="0.2">
      <c r="A26" s="4" t="s">
        <v>5</v>
      </c>
      <c r="C26" s="17">
        <f>SUM(C18:C25)</f>
        <v>0</v>
      </c>
      <c r="D26" s="17">
        <f>SUM(D18:D25)</f>
        <v>0</v>
      </c>
      <c r="F26" s="33" t="str">
        <f t="shared" si="0"/>
        <v/>
      </c>
      <c r="G26" s="33" t="str">
        <f t="shared" si="1"/>
        <v/>
      </c>
      <c r="H26" s="35" t="str">
        <f t="shared" si="2"/>
        <v/>
      </c>
      <c r="I26" s="35" t="str">
        <f t="shared" si="3"/>
        <v/>
      </c>
      <c r="J26" s="42" t="str">
        <f t="shared" si="4"/>
        <v/>
      </c>
    </row>
    <row r="27" spans="1:11" x14ac:dyDescent="0.2">
      <c r="F27" s="33" t="str">
        <f t="shared" si="0"/>
        <v/>
      </c>
      <c r="G27" s="33" t="str">
        <f t="shared" si="1"/>
        <v/>
      </c>
      <c r="H27" s="35" t="str">
        <f t="shared" si="2"/>
        <v/>
      </c>
      <c r="I27" s="35" t="str">
        <f t="shared" si="3"/>
        <v/>
      </c>
      <c r="J27" s="42" t="str">
        <f t="shared" si="4"/>
        <v/>
      </c>
    </row>
  </sheetData>
  <sheetProtection formatColumns="0" formatRows="0" insertColumns="0" insertRows="0" deleteColumns="0" deleteRows="0"/>
  <mergeCells count="8">
    <mergeCell ref="A1:E1"/>
    <mergeCell ref="B2:C2"/>
    <mergeCell ref="F3:H3"/>
    <mergeCell ref="A4:A5"/>
    <mergeCell ref="B4:B5"/>
    <mergeCell ref="C4:C5"/>
    <mergeCell ref="D4:D5"/>
    <mergeCell ref="E4:E5"/>
  </mergeCells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&amp;RDPH</oddHeader>
    <oddFooter>&amp;C&amp;P&amp;R© FIZA, a.s., 2020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8024-06EC-4BCD-BEEB-400CC45A629B}">
  <dimension ref="A1:AB32"/>
  <sheetViews>
    <sheetView tabSelected="1"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31" sqref="U31:V31"/>
    </sheetView>
  </sheetViews>
  <sheetFormatPr defaultColWidth="9.28515625" defaultRowHeight="12.75" x14ac:dyDescent="0.2"/>
  <cols>
    <col min="1" max="1" width="26.28515625" style="4" customWidth="1"/>
    <col min="2" max="2" width="8.85546875" style="6" customWidth="1"/>
    <col min="3" max="3" width="15" style="17" bestFit="1" customWidth="1"/>
    <col min="4" max="8" width="6.85546875" style="53" customWidth="1"/>
    <col min="9" max="20" width="3" style="53" customWidth="1"/>
    <col min="21" max="21" width="19.85546875" style="17" bestFit="1" customWidth="1"/>
    <col min="22" max="22" width="34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100" t="s">
        <v>53</v>
      </c>
      <c r="B1" s="78"/>
      <c r="C1" s="78"/>
      <c r="D1" s="78"/>
      <c r="E1" s="78"/>
      <c r="F1" s="51"/>
      <c r="G1" s="51"/>
      <c r="H1" s="51"/>
      <c r="I1" s="81"/>
      <c r="J1" s="85" t="s">
        <v>45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4"/>
      <c r="V1" s="54"/>
      <c r="W1" s="25"/>
      <c r="X1" s="25"/>
      <c r="Y1" s="34"/>
      <c r="AA1" s="5"/>
      <c r="AB1" s="63"/>
    </row>
    <row r="2" spans="1:28" ht="18.75" customHeight="1" thickBot="1" x14ac:dyDescent="0.25">
      <c r="A2" s="91" t="s">
        <v>10</v>
      </c>
      <c r="B2" s="92" t="s">
        <v>54</v>
      </c>
      <c r="C2" s="65"/>
      <c r="D2" s="55"/>
      <c r="E2" s="55"/>
      <c r="F2" s="55"/>
      <c r="G2" s="55"/>
      <c r="H2" s="55"/>
      <c r="I2" s="82"/>
      <c r="J2" s="85" t="s">
        <v>46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8"/>
      <c r="V2" s="23"/>
      <c r="W2" s="26"/>
      <c r="X2" s="26"/>
      <c r="Y2" s="36"/>
      <c r="AA2" s="5"/>
      <c r="AB2" s="63"/>
    </row>
    <row r="3" spans="1:28" ht="20.25" customHeight="1" thickTop="1" thickBot="1" x14ac:dyDescent="0.25">
      <c r="C3" s="8" t="s">
        <v>2</v>
      </c>
      <c r="D3" s="118"/>
      <c r="E3" s="118"/>
      <c r="I3" s="83"/>
      <c r="J3" s="84" t="s">
        <v>47</v>
      </c>
      <c r="U3" s="52"/>
      <c r="V3" s="9"/>
      <c r="W3" s="107" t="s">
        <v>16</v>
      </c>
      <c r="X3" s="108"/>
      <c r="Y3" s="109"/>
      <c r="Z3" s="37">
        <f>COUNT(Z6:Z1920)</f>
        <v>0</v>
      </c>
      <c r="AA3" s="5"/>
      <c r="AB3" s="63"/>
    </row>
    <row r="4" spans="1:28" s="3" customFormat="1" ht="36.75" customHeight="1" thickTop="1" thickBot="1" x14ac:dyDescent="0.25">
      <c r="A4" s="110" t="s">
        <v>18</v>
      </c>
      <c r="B4" s="112" t="s">
        <v>19</v>
      </c>
      <c r="C4" s="114" t="s">
        <v>6</v>
      </c>
      <c r="D4" s="114" t="s">
        <v>20</v>
      </c>
      <c r="E4" s="114" t="s">
        <v>33</v>
      </c>
      <c r="F4" s="114" t="s">
        <v>42</v>
      </c>
      <c r="G4" s="114" t="s">
        <v>41</v>
      </c>
      <c r="H4" s="114" t="s">
        <v>23</v>
      </c>
      <c r="I4" s="120" t="s">
        <v>24</v>
      </c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2"/>
      <c r="U4" s="126" t="s">
        <v>89</v>
      </c>
      <c r="V4" s="116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4"/>
    </row>
    <row r="5" spans="1:28" ht="18" customHeight="1" thickTop="1" thickBot="1" x14ac:dyDescent="0.25">
      <c r="A5" s="111"/>
      <c r="B5" s="113"/>
      <c r="C5" s="115"/>
      <c r="D5" s="119"/>
      <c r="E5" s="119"/>
      <c r="F5" s="119"/>
      <c r="G5" s="119"/>
      <c r="H5" s="119"/>
      <c r="I5" s="12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5"/>
      <c r="U5" s="127"/>
      <c r="V5" s="117"/>
      <c r="W5" s="29">
        <f>SUM(W6:W1920)</f>
        <v>7746</v>
      </c>
      <c r="X5" s="30">
        <f>D6+D26</f>
        <v>18</v>
      </c>
      <c r="Y5" s="39">
        <f>SUM(Y6:Y1920)</f>
        <v>163243204.28999999</v>
      </c>
      <c r="Z5" s="39">
        <f>SUM(Z6:Z1920)</f>
        <v>0</v>
      </c>
      <c r="AA5" s="5"/>
      <c r="AB5" s="64"/>
    </row>
    <row r="6" spans="1:28" ht="39" customHeight="1" thickTop="1" x14ac:dyDescent="0.2">
      <c r="A6" s="45" t="s">
        <v>4</v>
      </c>
      <c r="B6" s="88">
        <v>7587</v>
      </c>
      <c r="C6" s="47" t="s">
        <v>3</v>
      </c>
      <c r="D6" s="88">
        <v>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48"/>
      <c r="V6" s="104" t="s">
        <v>43</v>
      </c>
      <c r="W6" s="31">
        <f>IF(AND(A6="celkem ks:",B6&gt;0,C6="vzorek ks:"),B6,"")</f>
        <v>7587</v>
      </c>
      <c r="X6" s="31">
        <f>D6</f>
        <v>17</v>
      </c>
      <c r="Y6" s="40" t="str">
        <f t="shared" ref="Y6:Y24" si="0">IF(OR(C6="",C6&lt;=0,A6="Suma:",A6="celkem ks:"),"",C6)</f>
        <v/>
      </c>
      <c r="Z6" s="40" t="str">
        <f t="shared" ref="Z6:Z24" si="1">IF(OR(U6="",U6&lt;=0,A6="Suma:",A6="celkem ks:"),"",U6)</f>
        <v/>
      </c>
      <c r="AA6" s="5"/>
    </row>
    <row r="7" spans="1:28" x14ac:dyDescent="0.2">
      <c r="A7" s="62" t="s">
        <v>55</v>
      </c>
      <c r="B7" s="61"/>
      <c r="C7" s="50">
        <v>33886.42</v>
      </c>
      <c r="D7" s="70"/>
      <c r="E7" s="70"/>
      <c r="F7" s="71"/>
      <c r="G7" s="71"/>
      <c r="H7" s="89"/>
      <c r="I7" s="59" t="s">
        <v>25</v>
      </c>
      <c r="J7" s="59" t="s">
        <v>26</v>
      </c>
      <c r="K7" s="59" t="s">
        <v>27</v>
      </c>
      <c r="L7" s="59" t="s">
        <v>28</v>
      </c>
      <c r="M7" s="59" t="s">
        <v>29</v>
      </c>
      <c r="N7" s="86" t="s">
        <v>34</v>
      </c>
      <c r="O7" s="76" t="s">
        <v>30</v>
      </c>
      <c r="P7" s="86" t="s">
        <v>35</v>
      </c>
      <c r="Q7" s="59" t="s">
        <v>31</v>
      </c>
      <c r="R7" s="59" t="s">
        <v>32</v>
      </c>
      <c r="S7" s="74" t="s">
        <v>36</v>
      </c>
      <c r="T7" s="74" t="s">
        <v>37</v>
      </c>
      <c r="U7" s="95" t="s">
        <v>90</v>
      </c>
      <c r="V7" s="96" t="s">
        <v>91</v>
      </c>
      <c r="W7" s="32" t="str">
        <f>IF(AND(A7="celkem ks:",B7&gt;0,C7="vzorek ks:"),B7,"")</f>
        <v/>
      </c>
      <c r="X7" s="32" t="str">
        <f t="shared" ref="X7:X24" si="2">IF(AND(A7="celkem ks:",B7&gt;0,C7="vzorek ks:",U7&gt;0),U7,"")</f>
        <v/>
      </c>
      <c r="Y7" s="41">
        <f t="shared" si="0"/>
        <v>33886.42</v>
      </c>
      <c r="Z7" s="35" t="str">
        <f t="shared" si="1"/>
        <v>Kunická</v>
      </c>
    </row>
    <row r="8" spans="1:28" x14ac:dyDescent="0.2">
      <c r="A8" s="62" t="s">
        <v>56</v>
      </c>
      <c r="B8" s="61"/>
      <c r="C8" s="50">
        <v>37136877.93</v>
      </c>
      <c r="D8" s="70"/>
      <c r="E8" s="70"/>
      <c r="F8" s="71"/>
      <c r="G8" s="71"/>
      <c r="H8" s="89"/>
      <c r="I8" s="59" t="s">
        <v>25</v>
      </c>
      <c r="J8" s="59" t="s">
        <v>26</v>
      </c>
      <c r="K8" s="59" t="s">
        <v>27</v>
      </c>
      <c r="L8" s="59" t="s">
        <v>28</v>
      </c>
      <c r="M8" s="59" t="s">
        <v>29</v>
      </c>
      <c r="N8" s="86" t="s">
        <v>34</v>
      </c>
      <c r="O8" s="76" t="s">
        <v>30</v>
      </c>
      <c r="P8" s="86" t="s">
        <v>35</v>
      </c>
      <c r="Q8" s="59" t="s">
        <v>31</v>
      </c>
      <c r="R8" s="59" t="s">
        <v>32</v>
      </c>
      <c r="S8" s="74" t="s">
        <v>36</v>
      </c>
      <c r="T8" s="74" t="s">
        <v>37</v>
      </c>
      <c r="U8" s="95" t="s">
        <v>92</v>
      </c>
      <c r="V8" s="96" t="s">
        <v>93</v>
      </c>
      <c r="W8" s="32" t="str">
        <f t="shared" ref="W8:W21" si="3">IF(AND(A8="celkem ks:",B8&gt;0,C8="vzorek ks:"),B8,"")</f>
        <v/>
      </c>
      <c r="X8" s="32" t="str">
        <f t="shared" ref="X8:X21" si="4">IF(AND(A8="celkem ks:",B8&gt;0,C8="vzorek ks:",U8&gt;0),U8,"")</f>
        <v/>
      </c>
      <c r="Y8" s="41">
        <f t="shared" ref="Y8:Y21" si="5">IF(OR(C8="",C8&lt;=0,A8="Suma:",A8="celkem ks:"),"",C8)</f>
        <v>37136877.93</v>
      </c>
      <c r="Z8" s="35" t="str">
        <f t="shared" ref="Z8:Z21" si="6">IF(OR(U8="",U8&lt;=0,A8="Suma:",A8="celkem ks:"),"",U8)</f>
        <v>Jankowská</v>
      </c>
    </row>
    <row r="9" spans="1:28" x14ac:dyDescent="0.2">
      <c r="A9" s="62" t="s">
        <v>57</v>
      </c>
      <c r="B9" s="61"/>
      <c r="C9" s="50">
        <v>919215.02</v>
      </c>
      <c r="D9" s="70"/>
      <c r="E9" s="70"/>
      <c r="F9" s="71"/>
      <c r="G9" s="71"/>
      <c r="H9" s="89"/>
      <c r="I9" s="59" t="s">
        <v>25</v>
      </c>
      <c r="J9" s="59" t="s">
        <v>26</v>
      </c>
      <c r="K9" s="59" t="s">
        <v>27</v>
      </c>
      <c r="L9" s="59" t="s">
        <v>28</v>
      </c>
      <c r="M9" s="59" t="s">
        <v>29</v>
      </c>
      <c r="N9" s="86" t="s">
        <v>34</v>
      </c>
      <c r="O9" s="76" t="s">
        <v>30</v>
      </c>
      <c r="P9" s="86" t="s">
        <v>35</v>
      </c>
      <c r="Q9" s="59" t="s">
        <v>31</v>
      </c>
      <c r="R9" s="59" t="s">
        <v>32</v>
      </c>
      <c r="S9" s="74" t="s">
        <v>36</v>
      </c>
      <c r="T9" s="74" t="s">
        <v>37</v>
      </c>
      <c r="U9" s="95" t="s">
        <v>92</v>
      </c>
      <c r="V9" s="96" t="s">
        <v>93</v>
      </c>
      <c r="W9" s="32" t="str">
        <f t="shared" si="3"/>
        <v/>
      </c>
      <c r="X9" s="32" t="str">
        <f t="shared" si="4"/>
        <v/>
      </c>
      <c r="Y9" s="41">
        <f t="shared" si="5"/>
        <v>919215.02</v>
      </c>
      <c r="Z9" s="35" t="str">
        <f t="shared" si="6"/>
        <v>Jankowská</v>
      </c>
    </row>
    <row r="10" spans="1:28" x14ac:dyDescent="0.2">
      <c r="A10" s="62" t="s">
        <v>58</v>
      </c>
      <c r="B10" s="61"/>
      <c r="C10" s="50">
        <v>67934744.069999993</v>
      </c>
      <c r="D10" s="70"/>
      <c r="E10" s="70"/>
      <c r="F10" s="71"/>
      <c r="G10" s="71"/>
      <c r="H10" s="89"/>
      <c r="I10" s="59" t="s">
        <v>25</v>
      </c>
      <c r="J10" s="59" t="s">
        <v>26</v>
      </c>
      <c r="K10" s="59" t="s">
        <v>27</v>
      </c>
      <c r="L10" s="59" t="s">
        <v>28</v>
      </c>
      <c r="M10" s="59" t="s">
        <v>29</v>
      </c>
      <c r="N10" s="86" t="s">
        <v>34</v>
      </c>
      <c r="O10" s="76" t="s">
        <v>30</v>
      </c>
      <c r="P10" s="86" t="s">
        <v>35</v>
      </c>
      <c r="Q10" s="59" t="s">
        <v>31</v>
      </c>
      <c r="R10" s="59" t="s">
        <v>32</v>
      </c>
      <c r="S10" s="74" t="s">
        <v>36</v>
      </c>
      <c r="T10" s="74" t="s">
        <v>37</v>
      </c>
      <c r="U10" s="95" t="s">
        <v>94</v>
      </c>
      <c r="V10" s="96" t="s">
        <v>95</v>
      </c>
      <c r="W10" s="32" t="str">
        <f t="shared" si="3"/>
        <v/>
      </c>
      <c r="X10" s="32" t="str">
        <f t="shared" si="4"/>
        <v/>
      </c>
      <c r="Y10" s="41">
        <f t="shared" si="5"/>
        <v>67934744.069999993</v>
      </c>
      <c r="Z10" s="35" t="str">
        <f t="shared" si="6"/>
        <v>Buzková</v>
      </c>
    </row>
    <row r="11" spans="1:28" x14ac:dyDescent="0.2">
      <c r="A11" s="62" t="s">
        <v>59</v>
      </c>
      <c r="B11" s="61"/>
      <c r="C11" s="50">
        <v>4656869.53</v>
      </c>
      <c r="D11" s="70"/>
      <c r="E11" s="70"/>
      <c r="F11" s="71"/>
      <c r="G11" s="71"/>
      <c r="H11" s="89"/>
      <c r="I11" s="59" t="s">
        <v>25</v>
      </c>
      <c r="J11" s="59" t="s">
        <v>26</v>
      </c>
      <c r="K11" s="59" t="s">
        <v>27</v>
      </c>
      <c r="L11" s="59" t="s">
        <v>28</v>
      </c>
      <c r="M11" s="59" t="s">
        <v>29</v>
      </c>
      <c r="N11" s="86" t="s">
        <v>34</v>
      </c>
      <c r="O11" s="76" t="s">
        <v>30</v>
      </c>
      <c r="P11" s="86" t="s">
        <v>35</v>
      </c>
      <c r="Q11" s="59" t="s">
        <v>31</v>
      </c>
      <c r="R11" s="59" t="s">
        <v>32</v>
      </c>
      <c r="S11" s="74" t="s">
        <v>36</v>
      </c>
      <c r="T11" s="74" t="s">
        <v>37</v>
      </c>
      <c r="U11" s="95" t="s">
        <v>96</v>
      </c>
      <c r="V11" s="96" t="s">
        <v>97</v>
      </c>
      <c r="W11" s="32" t="str">
        <f t="shared" si="3"/>
        <v/>
      </c>
      <c r="X11" s="32" t="str">
        <f t="shared" si="4"/>
        <v/>
      </c>
      <c r="Y11" s="41">
        <f t="shared" si="5"/>
        <v>4656869.53</v>
      </c>
      <c r="Z11" s="35" t="str">
        <f t="shared" si="6"/>
        <v>Applová, Šmelková</v>
      </c>
    </row>
    <row r="12" spans="1:28" x14ac:dyDescent="0.2">
      <c r="A12" s="62" t="s">
        <v>60</v>
      </c>
      <c r="B12" s="61"/>
      <c r="C12" s="50">
        <v>5736648.7800000003</v>
      </c>
      <c r="D12" s="70"/>
      <c r="E12" s="70"/>
      <c r="F12" s="71"/>
      <c r="G12" s="71"/>
      <c r="H12" s="89"/>
      <c r="I12" s="59" t="s">
        <v>25</v>
      </c>
      <c r="J12" s="59" t="s">
        <v>26</v>
      </c>
      <c r="K12" s="59" t="s">
        <v>27</v>
      </c>
      <c r="L12" s="59" t="s">
        <v>28</v>
      </c>
      <c r="M12" s="59" t="s">
        <v>29</v>
      </c>
      <c r="N12" s="86" t="s">
        <v>34</v>
      </c>
      <c r="O12" s="76" t="s">
        <v>30</v>
      </c>
      <c r="P12" s="86" t="s">
        <v>35</v>
      </c>
      <c r="Q12" s="59" t="s">
        <v>31</v>
      </c>
      <c r="R12" s="59" t="s">
        <v>32</v>
      </c>
      <c r="S12" s="74" t="s">
        <v>36</v>
      </c>
      <c r="T12" s="74" t="s">
        <v>37</v>
      </c>
      <c r="U12" s="95" t="s">
        <v>96</v>
      </c>
      <c r="V12" s="96" t="s">
        <v>97</v>
      </c>
      <c r="W12" s="32" t="str">
        <f t="shared" si="3"/>
        <v/>
      </c>
      <c r="X12" s="32" t="str">
        <f t="shared" si="4"/>
        <v/>
      </c>
      <c r="Y12" s="41">
        <f t="shared" si="5"/>
        <v>5736648.7800000003</v>
      </c>
      <c r="Z12" s="35" t="str">
        <f t="shared" si="6"/>
        <v>Applová, Šmelková</v>
      </c>
    </row>
    <row r="13" spans="1:28" x14ac:dyDescent="0.2">
      <c r="A13" s="62" t="s">
        <v>61</v>
      </c>
      <c r="B13" s="61"/>
      <c r="C13" s="50">
        <v>10246589.34999999</v>
      </c>
      <c r="D13" s="70"/>
      <c r="E13" s="70"/>
      <c r="F13" s="71"/>
      <c r="G13" s="71"/>
      <c r="H13" s="89"/>
      <c r="I13" s="59" t="s">
        <v>25</v>
      </c>
      <c r="J13" s="59" t="s">
        <v>26</v>
      </c>
      <c r="K13" s="59" t="s">
        <v>27</v>
      </c>
      <c r="L13" s="59" t="s">
        <v>28</v>
      </c>
      <c r="M13" s="59" t="s">
        <v>29</v>
      </c>
      <c r="N13" s="86" t="s">
        <v>34</v>
      </c>
      <c r="O13" s="76" t="s">
        <v>30</v>
      </c>
      <c r="P13" s="86" t="s">
        <v>35</v>
      </c>
      <c r="Q13" s="59" t="s">
        <v>31</v>
      </c>
      <c r="R13" s="59" t="s">
        <v>32</v>
      </c>
      <c r="S13" s="74" t="s">
        <v>36</v>
      </c>
      <c r="T13" s="74" t="s">
        <v>37</v>
      </c>
      <c r="U13" s="95" t="s">
        <v>96</v>
      </c>
      <c r="V13" s="96" t="s">
        <v>97</v>
      </c>
      <c r="W13" s="32" t="str">
        <f t="shared" si="3"/>
        <v/>
      </c>
      <c r="X13" s="32" t="str">
        <f t="shared" si="4"/>
        <v/>
      </c>
      <c r="Y13" s="41">
        <f t="shared" si="5"/>
        <v>10246589.34999999</v>
      </c>
      <c r="Z13" s="35" t="str">
        <f t="shared" si="6"/>
        <v>Applová, Šmelková</v>
      </c>
    </row>
    <row r="14" spans="1:28" x14ac:dyDescent="0.2">
      <c r="A14" s="62" t="s">
        <v>62</v>
      </c>
      <c r="B14" s="61"/>
      <c r="C14" s="50">
        <v>87849.14</v>
      </c>
      <c r="D14" s="70"/>
      <c r="E14" s="70"/>
      <c r="F14" s="71"/>
      <c r="G14" s="71"/>
      <c r="H14" s="89"/>
      <c r="I14" s="59" t="s">
        <v>25</v>
      </c>
      <c r="J14" s="59" t="s">
        <v>26</v>
      </c>
      <c r="K14" s="59" t="s">
        <v>27</v>
      </c>
      <c r="L14" s="59" t="s">
        <v>28</v>
      </c>
      <c r="M14" s="59" t="s">
        <v>29</v>
      </c>
      <c r="N14" s="86" t="s">
        <v>34</v>
      </c>
      <c r="O14" s="76" t="s">
        <v>30</v>
      </c>
      <c r="P14" s="86" t="s">
        <v>35</v>
      </c>
      <c r="Q14" s="59" t="s">
        <v>31</v>
      </c>
      <c r="R14" s="59" t="s">
        <v>32</v>
      </c>
      <c r="S14" s="74" t="s">
        <v>36</v>
      </c>
      <c r="T14" s="74" t="s">
        <v>37</v>
      </c>
      <c r="U14" s="95" t="s">
        <v>96</v>
      </c>
      <c r="V14" s="96" t="s">
        <v>97</v>
      </c>
      <c r="W14" s="32" t="str">
        <f t="shared" si="3"/>
        <v/>
      </c>
      <c r="X14" s="32" t="str">
        <f t="shared" si="4"/>
        <v/>
      </c>
      <c r="Y14" s="41">
        <f t="shared" si="5"/>
        <v>87849.14</v>
      </c>
      <c r="Z14" s="35" t="str">
        <f t="shared" si="6"/>
        <v>Applová, Šmelková</v>
      </c>
    </row>
    <row r="15" spans="1:28" x14ac:dyDescent="0.2">
      <c r="A15" s="62" t="s">
        <v>63</v>
      </c>
      <c r="B15" s="61"/>
      <c r="C15" s="50">
        <v>15677101.77</v>
      </c>
      <c r="D15" s="70"/>
      <c r="E15" s="70"/>
      <c r="F15" s="71"/>
      <c r="G15" s="71"/>
      <c r="H15" s="89"/>
      <c r="I15" s="59" t="s">
        <v>25</v>
      </c>
      <c r="J15" s="59" t="s">
        <v>26</v>
      </c>
      <c r="K15" s="59" t="s">
        <v>27</v>
      </c>
      <c r="L15" s="59" t="s">
        <v>28</v>
      </c>
      <c r="M15" s="59" t="s">
        <v>29</v>
      </c>
      <c r="N15" s="86" t="s">
        <v>34</v>
      </c>
      <c r="O15" s="76" t="s">
        <v>30</v>
      </c>
      <c r="P15" s="86" t="s">
        <v>35</v>
      </c>
      <c r="Q15" s="59" t="s">
        <v>31</v>
      </c>
      <c r="R15" s="59" t="s">
        <v>32</v>
      </c>
      <c r="S15" s="74" t="s">
        <v>36</v>
      </c>
      <c r="T15" s="74" t="s">
        <v>37</v>
      </c>
      <c r="U15" s="95" t="s">
        <v>96</v>
      </c>
      <c r="V15" s="96" t="s">
        <v>97</v>
      </c>
      <c r="W15" s="32" t="str">
        <f t="shared" si="3"/>
        <v/>
      </c>
      <c r="X15" s="32" t="str">
        <f t="shared" si="4"/>
        <v/>
      </c>
      <c r="Y15" s="41">
        <f t="shared" si="5"/>
        <v>15677101.77</v>
      </c>
      <c r="Z15" s="35" t="str">
        <f t="shared" si="6"/>
        <v>Applová, Šmelková</v>
      </c>
    </row>
    <row r="16" spans="1:28" x14ac:dyDescent="0.2">
      <c r="A16" s="62" t="s">
        <v>64</v>
      </c>
      <c r="B16" s="61"/>
      <c r="C16" s="50">
        <v>5922789.8699999992</v>
      </c>
      <c r="D16" s="70"/>
      <c r="E16" s="70"/>
      <c r="F16" s="71"/>
      <c r="G16" s="71"/>
      <c r="H16" s="89"/>
      <c r="I16" s="59" t="s">
        <v>25</v>
      </c>
      <c r="J16" s="59" t="s">
        <v>26</v>
      </c>
      <c r="K16" s="59" t="s">
        <v>27</v>
      </c>
      <c r="L16" s="59" t="s">
        <v>28</v>
      </c>
      <c r="M16" s="59" t="s">
        <v>29</v>
      </c>
      <c r="N16" s="86" t="s">
        <v>34</v>
      </c>
      <c r="O16" s="76" t="s">
        <v>30</v>
      </c>
      <c r="P16" s="86" t="s">
        <v>35</v>
      </c>
      <c r="Q16" s="59" t="s">
        <v>31</v>
      </c>
      <c r="R16" s="59" t="s">
        <v>32</v>
      </c>
      <c r="S16" s="74" t="s">
        <v>36</v>
      </c>
      <c r="T16" s="74" t="s">
        <v>37</v>
      </c>
      <c r="U16" s="95" t="s">
        <v>96</v>
      </c>
      <c r="V16" s="96" t="s">
        <v>97</v>
      </c>
      <c r="W16" s="32" t="str">
        <f t="shared" si="3"/>
        <v/>
      </c>
      <c r="X16" s="32" t="str">
        <f t="shared" si="4"/>
        <v/>
      </c>
      <c r="Y16" s="41">
        <f t="shared" si="5"/>
        <v>5922789.8699999992</v>
      </c>
      <c r="Z16" s="35" t="str">
        <f t="shared" si="6"/>
        <v>Applová, Šmelková</v>
      </c>
    </row>
    <row r="17" spans="1:27" x14ac:dyDescent="0.2">
      <c r="A17" s="62" t="s">
        <v>65</v>
      </c>
      <c r="B17" s="61"/>
      <c r="C17" s="50">
        <v>7206969.7300000004</v>
      </c>
      <c r="D17" s="70"/>
      <c r="E17" s="70"/>
      <c r="F17" s="71"/>
      <c r="G17" s="71"/>
      <c r="H17" s="89"/>
      <c r="I17" s="59" t="s">
        <v>25</v>
      </c>
      <c r="J17" s="59" t="s">
        <v>26</v>
      </c>
      <c r="K17" s="59" t="s">
        <v>27</v>
      </c>
      <c r="L17" s="59" t="s">
        <v>28</v>
      </c>
      <c r="M17" s="59" t="s">
        <v>29</v>
      </c>
      <c r="N17" s="86" t="s">
        <v>34</v>
      </c>
      <c r="O17" s="76" t="s">
        <v>30</v>
      </c>
      <c r="P17" s="86" t="s">
        <v>35</v>
      </c>
      <c r="Q17" s="59" t="s">
        <v>31</v>
      </c>
      <c r="R17" s="59" t="s">
        <v>32</v>
      </c>
      <c r="S17" s="74" t="s">
        <v>36</v>
      </c>
      <c r="T17" s="74" t="s">
        <v>37</v>
      </c>
      <c r="U17" s="95" t="s">
        <v>96</v>
      </c>
      <c r="V17" s="96" t="s">
        <v>97</v>
      </c>
      <c r="W17" s="32" t="str">
        <f t="shared" si="3"/>
        <v/>
      </c>
      <c r="X17" s="32" t="str">
        <f t="shared" si="4"/>
        <v/>
      </c>
      <c r="Y17" s="41">
        <f t="shared" si="5"/>
        <v>7206969.7300000004</v>
      </c>
      <c r="Z17" s="35" t="str">
        <f t="shared" si="6"/>
        <v>Applová, Šmelková</v>
      </c>
    </row>
    <row r="18" spans="1:27" x14ac:dyDescent="0.2">
      <c r="A18" s="62" t="s">
        <v>66</v>
      </c>
      <c r="B18" s="61"/>
      <c r="C18" s="50">
        <v>5831666.8900000025</v>
      </c>
      <c r="D18" s="70"/>
      <c r="E18" s="70"/>
      <c r="F18" s="71"/>
      <c r="G18" s="71"/>
      <c r="H18" s="89"/>
      <c r="I18" s="59" t="s">
        <v>25</v>
      </c>
      <c r="J18" s="59" t="s">
        <v>26</v>
      </c>
      <c r="K18" s="59" t="s">
        <v>27</v>
      </c>
      <c r="L18" s="59" t="s">
        <v>28</v>
      </c>
      <c r="M18" s="59" t="s">
        <v>29</v>
      </c>
      <c r="N18" s="86" t="s">
        <v>34</v>
      </c>
      <c r="O18" s="76" t="s">
        <v>30</v>
      </c>
      <c r="P18" s="86" t="s">
        <v>35</v>
      </c>
      <c r="Q18" s="59" t="s">
        <v>31</v>
      </c>
      <c r="R18" s="59" t="s">
        <v>32</v>
      </c>
      <c r="S18" s="74" t="s">
        <v>36</v>
      </c>
      <c r="T18" s="74" t="s">
        <v>37</v>
      </c>
      <c r="U18" s="95" t="s">
        <v>96</v>
      </c>
      <c r="V18" s="96" t="s">
        <v>97</v>
      </c>
      <c r="W18" s="32" t="str">
        <f t="shared" si="3"/>
        <v/>
      </c>
      <c r="X18" s="32" t="str">
        <f t="shared" si="4"/>
        <v/>
      </c>
      <c r="Y18" s="41">
        <f t="shared" si="5"/>
        <v>5831666.8900000025</v>
      </c>
      <c r="Z18" s="35" t="str">
        <f t="shared" si="6"/>
        <v>Applová, Šmelková</v>
      </c>
    </row>
    <row r="19" spans="1:27" x14ac:dyDescent="0.2">
      <c r="A19" s="62" t="s">
        <v>67</v>
      </c>
      <c r="B19" s="61"/>
      <c r="C19" s="50">
        <v>654976.52</v>
      </c>
      <c r="D19" s="70"/>
      <c r="E19" s="70"/>
      <c r="F19" s="71"/>
      <c r="G19" s="71"/>
      <c r="H19" s="89"/>
      <c r="I19" s="59" t="s">
        <v>25</v>
      </c>
      <c r="J19" s="59" t="s">
        <v>26</v>
      </c>
      <c r="K19" s="59" t="s">
        <v>27</v>
      </c>
      <c r="L19" s="59" t="s">
        <v>28</v>
      </c>
      <c r="M19" s="59" t="s">
        <v>29</v>
      </c>
      <c r="N19" s="86" t="s">
        <v>34</v>
      </c>
      <c r="O19" s="76" t="s">
        <v>30</v>
      </c>
      <c r="P19" s="86" t="s">
        <v>35</v>
      </c>
      <c r="Q19" s="59" t="s">
        <v>31</v>
      </c>
      <c r="R19" s="59" t="s">
        <v>32</v>
      </c>
      <c r="S19" s="74" t="s">
        <v>36</v>
      </c>
      <c r="T19" s="74" t="s">
        <v>37</v>
      </c>
      <c r="U19" s="95" t="s">
        <v>96</v>
      </c>
      <c r="V19" s="96" t="s">
        <v>97</v>
      </c>
      <c r="W19" s="32" t="str">
        <f t="shared" si="3"/>
        <v/>
      </c>
      <c r="X19" s="32" t="str">
        <f t="shared" si="4"/>
        <v/>
      </c>
      <c r="Y19" s="41">
        <f t="shared" si="5"/>
        <v>654976.52</v>
      </c>
      <c r="Z19" s="35" t="str">
        <f t="shared" si="6"/>
        <v>Applová, Šmelková</v>
      </c>
    </row>
    <row r="20" spans="1:27" x14ac:dyDescent="0.2">
      <c r="A20" s="62" t="s">
        <v>68</v>
      </c>
      <c r="B20" s="61"/>
      <c r="C20" s="50">
        <v>12947.2</v>
      </c>
      <c r="D20" s="70"/>
      <c r="E20" s="70"/>
      <c r="F20" s="71"/>
      <c r="G20" s="71"/>
      <c r="H20" s="89"/>
      <c r="I20" s="59" t="s">
        <v>25</v>
      </c>
      <c r="J20" s="59" t="s">
        <v>26</v>
      </c>
      <c r="K20" s="59" t="s">
        <v>27</v>
      </c>
      <c r="L20" s="59" t="s">
        <v>28</v>
      </c>
      <c r="M20" s="59" t="s">
        <v>29</v>
      </c>
      <c r="N20" s="86" t="s">
        <v>34</v>
      </c>
      <c r="O20" s="76" t="s">
        <v>30</v>
      </c>
      <c r="P20" s="86" t="s">
        <v>35</v>
      </c>
      <c r="Q20" s="59" t="s">
        <v>31</v>
      </c>
      <c r="R20" s="59" t="s">
        <v>32</v>
      </c>
      <c r="S20" s="74" t="s">
        <v>36</v>
      </c>
      <c r="T20" s="74" t="s">
        <v>37</v>
      </c>
      <c r="U20" s="95" t="s">
        <v>90</v>
      </c>
      <c r="V20" s="98" t="s">
        <v>91</v>
      </c>
      <c r="W20" s="32" t="str">
        <f t="shared" si="3"/>
        <v/>
      </c>
      <c r="X20" s="32" t="str">
        <f t="shared" si="4"/>
        <v/>
      </c>
      <c r="Y20" s="41">
        <f t="shared" si="5"/>
        <v>12947.2</v>
      </c>
      <c r="Z20" s="35" t="str">
        <f t="shared" si="6"/>
        <v>Kunická</v>
      </c>
    </row>
    <row r="21" spans="1:27" x14ac:dyDescent="0.2">
      <c r="A21" s="62" t="s">
        <v>69</v>
      </c>
      <c r="B21" s="61"/>
      <c r="C21" s="50">
        <v>222656</v>
      </c>
      <c r="D21" s="70"/>
      <c r="E21" s="70"/>
      <c r="F21" s="71"/>
      <c r="G21" s="71"/>
      <c r="H21" s="89"/>
      <c r="I21" s="59" t="s">
        <v>25</v>
      </c>
      <c r="J21" s="59" t="s">
        <v>26</v>
      </c>
      <c r="K21" s="59" t="s">
        <v>27</v>
      </c>
      <c r="L21" s="59" t="s">
        <v>28</v>
      </c>
      <c r="M21" s="59" t="s">
        <v>29</v>
      </c>
      <c r="N21" s="86" t="s">
        <v>34</v>
      </c>
      <c r="O21" s="76" t="s">
        <v>30</v>
      </c>
      <c r="P21" s="86" t="s">
        <v>35</v>
      </c>
      <c r="Q21" s="59" t="s">
        <v>31</v>
      </c>
      <c r="R21" s="59" t="s">
        <v>32</v>
      </c>
      <c r="S21" s="74" t="s">
        <v>36</v>
      </c>
      <c r="T21" s="74" t="s">
        <v>37</v>
      </c>
      <c r="U21" s="95" t="s">
        <v>90</v>
      </c>
      <c r="V21" s="98" t="s">
        <v>91</v>
      </c>
      <c r="W21" s="32" t="str">
        <f t="shared" si="3"/>
        <v/>
      </c>
      <c r="X21" s="32" t="str">
        <f t="shared" si="4"/>
        <v/>
      </c>
      <c r="Y21" s="41">
        <f t="shared" si="5"/>
        <v>222656</v>
      </c>
      <c r="Z21" s="35" t="str">
        <f t="shared" si="6"/>
        <v>Kunická</v>
      </c>
    </row>
    <row r="22" spans="1:27" x14ac:dyDescent="0.2">
      <c r="A22" s="62" t="s">
        <v>70</v>
      </c>
      <c r="B22" s="61"/>
      <c r="C22" s="50">
        <v>36404.480000000003</v>
      </c>
      <c r="D22" s="70"/>
      <c r="E22" s="70"/>
      <c r="F22" s="71"/>
      <c r="G22" s="71"/>
      <c r="H22" s="89"/>
      <c r="I22" s="59" t="s">
        <v>25</v>
      </c>
      <c r="J22" s="59" t="s">
        <v>26</v>
      </c>
      <c r="K22" s="59" t="s">
        <v>27</v>
      </c>
      <c r="L22" s="59" t="s">
        <v>28</v>
      </c>
      <c r="M22" s="59" t="s">
        <v>29</v>
      </c>
      <c r="N22" s="86" t="s">
        <v>34</v>
      </c>
      <c r="O22" s="76" t="s">
        <v>30</v>
      </c>
      <c r="P22" s="86" t="s">
        <v>35</v>
      </c>
      <c r="Q22" s="59" t="s">
        <v>31</v>
      </c>
      <c r="R22" s="59" t="s">
        <v>32</v>
      </c>
      <c r="S22" s="74" t="s">
        <v>36</v>
      </c>
      <c r="T22" s="74" t="s">
        <v>37</v>
      </c>
      <c r="U22" s="95" t="s">
        <v>90</v>
      </c>
      <c r="V22" s="98" t="s">
        <v>91</v>
      </c>
      <c r="W22" s="32" t="str">
        <f t="shared" ref="W22:W24" si="7">IF(AND(A22="celkem ks:",B22&gt;0,C22="vzorek ks:"),B22,"")</f>
        <v/>
      </c>
      <c r="X22" s="32" t="str">
        <f t="shared" si="2"/>
        <v/>
      </c>
      <c r="Y22" s="41">
        <f t="shared" si="0"/>
        <v>36404.480000000003</v>
      </c>
      <c r="Z22" s="35" t="str">
        <f t="shared" si="1"/>
        <v>Kunická</v>
      </c>
    </row>
    <row r="23" spans="1:27" x14ac:dyDescent="0.2">
      <c r="A23" s="66" t="s">
        <v>71</v>
      </c>
      <c r="B23" s="67"/>
      <c r="C23" s="21">
        <v>829472</v>
      </c>
      <c r="D23" s="72"/>
      <c r="E23" s="72"/>
      <c r="F23" s="73"/>
      <c r="G23" s="73"/>
      <c r="H23" s="90"/>
      <c r="I23" s="68" t="s">
        <v>25</v>
      </c>
      <c r="J23" s="68" t="s">
        <v>26</v>
      </c>
      <c r="K23" s="68" t="s">
        <v>27</v>
      </c>
      <c r="L23" s="68" t="s">
        <v>28</v>
      </c>
      <c r="M23" s="68" t="s">
        <v>29</v>
      </c>
      <c r="N23" s="87" t="s">
        <v>34</v>
      </c>
      <c r="O23" s="77" t="s">
        <v>30</v>
      </c>
      <c r="P23" s="87" t="s">
        <v>35</v>
      </c>
      <c r="Q23" s="68" t="s">
        <v>31</v>
      </c>
      <c r="R23" s="68" t="s">
        <v>32</v>
      </c>
      <c r="S23" s="75" t="s">
        <v>36</v>
      </c>
      <c r="T23" s="75" t="s">
        <v>37</v>
      </c>
      <c r="U23" s="97" t="s">
        <v>90</v>
      </c>
      <c r="V23" s="99" t="s">
        <v>91</v>
      </c>
      <c r="W23" s="32" t="str">
        <f t="shared" si="7"/>
        <v/>
      </c>
      <c r="X23" s="32" t="str">
        <f t="shared" si="2"/>
        <v/>
      </c>
      <c r="Y23" s="41">
        <f t="shared" si="0"/>
        <v>829472</v>
      </c>
      <c r="Z23" s="35" t="str">
        <f t="shared" si="1"/>
        <v>Kunická</v>
      </c>
    </row>
    <row r="24" spans="1:27" x14ac:dyDescent="0.2">
      <c r="A24" s="4" t="s">
        <v>5</v>
      </c>
      <c r="C24" s="17">
        <f>SUM(C7:C23)</f>
        <v>163147664.69999999</v>
      </c>
      <c r="U24" s="17">
        <f>SUM(U7:U23)</f>
        <v>0</v>
      </c>
      <c r="W24" s="33" t="str">
        <f t="shared" si="7"/>
        <v/>
      </c>
      <c r="X24" s="33" t="str">
        <f t="shared" si="2"/>
        <v/>
      </c>
      <c r="Y24" s="35" t="str">
        <f t="shared" si="0"/>
        <v/>
      </c>
      <c r="Z24" s="35" t="str">
        <f t="shared" si="1"/>
        <v/>
      </c>
    </row>
    <row r="26" spans="1:27" ht="35.25" customHeight="1" x14ac:dyDescent="0.2">
      <c r="A26" s="45" t="s">
        <v>4</v>
      </c>
      <c r="B26" s="88">
        <v>51</v>
      </c>
      <c r="C26" s="47" t="s">
        <v>3</v>
      </c>
      <c r="D26" s="88">
        <v>1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48"/>
      <c r="V26" s="104" t="s">
        <v>75</v>
      </c>
      <c r="W26" s="31">
        <f>IF(AND(A26="celkem ks:",B26&gt;0,C26="vzorek ks:"),B26,"")</f>
        <v>51</v>
      </c>
      <c r="X26" s="31">
        <f>D26</f>
        <v>1</v>
      </c>
      <c r="Y26" s="40" t="str">
        <f t="shared" ref="Y26:Y28" si="8">IF(OR(C26="",C26&lt;=0,A26="Suma:",A26="celkem ks:"),"",C26)</f>
        <v/>
      </c>
      <c r="Z26" s="40" t="str">
        <f t="shared" ref="Z26:Z28" si="9">IF(OR(U26="",U26&lt;=0,A26="Suma:",A26="celkem ks:"),"",U26)</f>
        <v/>
      </c>
      <c r="AA26" s="5"/>
    </row>
    <row r="27" spans="1:27" x14ac:dyDescent="0.2">
      <c r="A27" s="66" t="s">
        <v>72</v>
      </c>
      <c r="B27" s="67"/>
      <c r="C27" s="21">
        <v>79474.59</v>
      </c>
      <c r="D27" s="72" t="s">
        <v>40</v>
      </c>
      <c r="E27" s="72" t="s">
        <v>40</v>
      </c>
      <c r="F27" s="73" t="s">
        <v>40</v>
      </c>
      <c r="G27" s="73"/>
      <c r="H27" s="90"/>
      <c r="I27" s="68" t="s">
        <v>25</v>
      </c>
      <c r="J27" s="68" t="s">
        <v>26</v>
      </c>
      <c r="K27" s="68" t="s">
        <v>27</v>
      </c>
      <c r="L27" s="68" t="s">
        <v>28</v>
      </c>
      <c r="M27" s="77" t="s">
        <v>29</v>
      </c>
      <c r="N27" s="87" t="s">
        <v>34</v>
      </c>
      <c r="O27" s="77" t="s">
        <v>30</v>
      </c>
      <c r="P27" s="87" t="s">
        <v>35</v>
      </c>
      <c r="Q27" s="68" t="s">
        <v>31</v>
      </c>
      <c r="R27" s="68" t="s">
        <v>32</v>
      </c>
      <c r="S27" s="75" t="s">
        <v>36</v>
      </c>
      <c r="T27" s="75" t="s">
        <v>37</v>
      </c>
      <c r="U27" s="97" t="s">
        <v>90</v>
      </c>
      <c r="V27" s="99" t="s">
        <v>91</v>
      </c>
      <c r="W27" s="32" t="str">
        <f t="shared" ref="W27:W28" si="10">IF(AND(A27="celkem ks:",B27&gt;0,C27="vzorek ks:"),B27,"")</f>
        <v/>
      </c>
      <c r="X27" s="32" t="str">
        <f t="shared" ref="X27:X28" si="11">IF(AND(A27="celkem ks:",B27&gt;0,C27="vzorek ks:",U27&gt;0),U27,"")</f>
        <v/>
      </c>
      <c r="Y27" s="41">
        <f t="shared" si="8"/>
        <v>79474.59</v>
      </c>
      <c r="Z27" s="35" t="str">
        <f t="shared" si="9"/>
        <v>Kunická</v>
      </c>
    </row>
    <row r="28" spans="1:27" x14ac:dyDescent="0.2">
      <c r="A28" s="4" t="s">
        <v>5</v>
      </c>
      <c r="C28" s="17">
        <f>SUM(C27:C27)</f>
        <v>79474.59</v>
      </c>
      <c r="U28" s="17">
        <f>SUM(U27:U27)</f>
        <v>0</v>
      </c>
      <c r="W28" s="33" t="str">
        <f t="shared" si="10"/>
        <v/>
      </c>
      <c r="X28" s="33" t="str">
        <f t="shared" si="11"/>
        <v/>
      </c>
      <c r="Y28" s="35" t="str">
        <f t="shared" si="8"/>
        <v/>
      </c>
      <c r="Z28" s="35" t="str">
        <f t="shared" si="9"/>
        <v/>
      </c>
    </row>
    <row r="30" spans="1:27" ht="35.25" customHeight="1" x14ac:dyDescent="0.2">
      <c r="A30" s="45" t="s">
        <v>4</v>
      </c>
      <c r="B30" s="88">
        <v>108</v>
      </c>
      <c r="C30" s="47" t="s">
        <v>3</v>
      </c>
      <c r="D30" s="88">
        <v>1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48"/>
      <c r="V30" s="104" t="s">
        <v>44</v>
      </c>
      <c r="W30" s="31">
        <f>IF(AND(A30="celkem ks:",B30&gt;0,C30="vzorek ks:"),B30,"")</f>
        <v>108</v>
      </c>
      <c r="X30" s="31">
        <f>D30</f>
        <v>1</v>
      </c>
      <c r="Y30" s="40" t="str">
        <f t="shared" ref="Y30:Y32" si="12">IF(OR(C30="",C30&lt;=0,A30="Suma:",A30="celkem ks:"),"",C30)</f>
        <v/>
      </c>
      <c r="Z30" s="40" t="str">
        <f t="shared" ref="Z30:Z32" si="13">IF(OR(U30="",U30&lt;=0,A30="Suma:",A30="celkem ks:"),"",U30)</f>
        <v/>
      </c>
      <c r="AA30" s="5"/>
    </row>
    <row r="31" spans="1:27" x14ac:dyDescent="0.2">
      <c r="A31" s="66" t="s">
        <v>73</v>
      </c>
      <c r="B31" s="67"/>
      <c r="C31" s="21">
        <v>16065</v>
      </c>
      <c r="D31" s="72"/>
      <c r="E31" s="72"/>
      <c r="F31" s="73"/>
      <c r="G31" s="73"/>
      <c r="H31" s="90"/>
      <c r="I31" s="68" t="s">
        <v>25</v>
      </c>
      <c r="J31" s="68" t="s">
        <v>26</v>
      </c>
      <c r="K31" s="68" t="s">
        <v>27</v>
      </c>
      <c r="L31" s="68" t="s">
        <v>28</v>
      </c>
      <c r="M31" s="68" t="s">
        <v>29</v>
      </c>
      <c r="N31" s="87" t="s">
        <v>34</v>
      </c>
      <c r="O31" s="77" t="s">
        <v>30</v>
      </c>
      <c r="P31" s="87" t="s">
        <v>35</v>
      </c>
      <c r="Q31" s="68" t="s">
        <v>31</v>
      </c>
      <c r="R31" s="68" t="s">
        <v>32</v>
      </c>
      <c r="S31" s="75" t="s">
        <v>36</v>
      </c>
      <c r="T31" s="75" t="s">
        <v>37</v>
      </c>
      <c r="U31" s="129" t="s">
        <v>98</v>
      </c>
      <c r="V31" s="99" t="s">
        <v>93</v>
      </c>
      <c r="W31" s="32" t="str">
        <f t="shared" ref="W31:W32" si="14">IF(AND(A31="celkem ks:",B31&gt;0,C31="vzorek ks:"),B31,"")</f>
        <v/>
      </c>
      <c r="X31" s="32" t="str">
        <f t="shared" ref="X31:X32" si="15">IF(AND(A31="celkem ks:",B31&gt;0,C31="vzorek ks:",U31&gt;0),U31,"")</f>
        <v/>
      </c>
      <c r="Y31" s="41">
        <f t="shared" si="12"/>
        <v>16065</v>
      </c>
      <c r="Z31" s="35" t="str">
        <f t="shared" si="13"/>
        <v>Nováková - Kopečná</v>
      </c>
    </row>
    <row r="32" spans="1:27" x14ac:dyDescent="0.2">
      <c r="A32" s="4" t="s">
        <v>5</v>
      </c>
      <c r="C32" s="17">
        <f>SUM(C31:C31)</f>
        <v>16065</v>
      </c>
      <c r="U32" s="17">
        <f>SUM(U31:U31)</f>
        <v>0</v>
      </c>
      <c r="W32" s="33" t="str">
        <f t="shared" si="14"/>
        <v/>
      </c>
      <c r="X32" s="33" t="str">
        <f t="shared" si="15"/>
        <v/>
      </c>
      <c r="Y32" s="35" t="str">
        <f t="shared" si="12"/>
        <v/>
      </c>
      <c r="Z32" s="35" t="str">
        <f t="shared" si="13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pageMargins left="0.59055118110236227" right="0.19685039370078741" top="0.39370078740157483" bottom="0.39370078740157483" header="0.51181102362204722" footer="0.19685039370078741"/>
  <pageSetup paperSize="9" scale="78" fitToHeight="10" orientation="landscape" r:id="rId1"/>
  <headerFooter alignWithMargins="0">
    <oddHeader>&amp;R50x</oddHeader>
    <oddFooter>&amp;C&amp;P&amp;R© FIZA, a.s., 2025</oddFooter>
  </headerFooter>
  <colBreaks count="1" manualBreakCount="1">
    <brk id="22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440743-1A8F-475C-BC45-7D85302771E3}">
          <x14:formula1>
            <xm:f>List1!$D$2:$D$6</xm:f>
          </x14:formula1>
          <xm:sqref>H7:H23 H31 H27</xm:sqref>
        </x14:dataValidation>
        <x14:dataValidation type="list" allowBlank="1" showInputMessage="1" showErrorMessage="1" xr:uid="{37901A58-349F-451F-886A-EEB1EA5EC437}">
          <x14:formula1>
            <xm:f>List1!$A$2:$A$5</xm:f>
          </x14:formula1>
          <xm:sqref>D3:E3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34AA-DC88-4AAE-ADD6-1A801962D502}">
  <dimension ref="A1:AB8"/>
  <sheetViews>
    <sheetView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7" sqref="U7:V7"/>
    </sheetView>
  </sheetViews>
  <sheetFormatPr defaultColWidth="9.28515625" defaultRowHeight="12.75" x14ac:dyDescent="0.2"/>
  <cols>
    <col min="1" max="1" width="22.42578125" style="4" customWidth="1"/>
    <col min="2" max="2" width="11.7109375" style="6" customWidth="1"/>
    <col min="3" max="3" width="15.5703125" style="17" customWidth="1"/>
    <col min="4" max="8" width="5" style="53" customWidth="1"/>
    <col min="9" max="20" width="3.5703125" style="53" customWidth="1"/>
    <col min="21" max="21" width="12.85546875" style="17" customWidth="1"/>
    <col min="22" max="22" width="32.14062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100" t="str">
        <f>'50x'!A1</f>
        <v>Období 1/2025</v>
      </c>
      <c r="B1" s="80"/>
      <c r="C1" s="80"/>
      <c r="D1" s="51"/>
      <c r="E1" s="51"/>
      <c r="F1" s="51"/>
      <c r="G1" s="51"/>
      <c r="H1" s="51"/>
      <c r="I1" s="81"/>
      <c r="J1" s="85" t="s">
        <v>45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4"/>
      <c r="V1" s="54"/>
      <c r="W1" s="25"/>
      <c r="X1" s="25"/>
      <c r="Y1" s="34"/>
      <c r="AA1" s="5"/>
      <c r="AB1" s="63"/>
    </row>
    <row r="2" spans="1:28" ht="18.75" customHeight="1" thickBot="1" x14ac:dyDescent="0.25">
      <c r="A2" s="91" t="s">
        <v>10</v>
      </c>
      <c r="B2" s="79" t="str">
        <f>'50x'!B2</f>
        <v>FN OL</v>
      </c>
      <c r="C2" s="79"/>
      <c r="D2" s="55"/>
      <c r="E2" s="55"/>
      <c r="F2" s="55"/>
      <c r="G2" s="55"/>
      <c r="H2" s="55"/>
      <c r="I2" s="82"/>
      <c r="J2" s="85" t="s">
        <v>46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8"/>
      <c r="V2" s="23"/>
      <c r="W2" s="26"/>
      <c r="X2" s="26"/>
      <c r="Y2" s="36"/>
      <c r="AA2" s="5"/>
      <c r="AB2" s="63"/>
    </row>
    <row r="3" spans="1:28" ht="21" customHeight="1" thickTop="1" thickBot="1" x14ac:dyDescent="0.25">
      <c r="C3" s="8" t="s">
        <v>2</v>
      </c>
      <c r="D3" s="118"/>
      <c r="E3" s="118"/>
      <c r="I3" s="83"/>
      <c r="J3" s="84" t="s">
        <v>47</v>
      </c>
      <c r="U3" s="52"/>
      <c r="V3" s="9"/>
      <c r="W3" s="107" t="s">
        <v>16</v>
      </c>
      <c r="X3" s="108"/>
      <c r="Y3" s="109"/>
      <c r="Z3" s="37">
        <f>COUNT(Z6:Z1913)</f>
        <v>0</v>
      </c>
      <c r="AA3" s="5"/>
      <c r="AB3" s="63"/>
    </row>
    <row r="4" spans="1:28" s="3" customFormat="1" ht="36.75" customHeight="1" thickTop="1" thickBot="1" x14ac:dyDescent="0.25">
      <c r="A4" s="110" t="s">
        <v>18</v>
      </c>
      <c r="B4" s="112" t="s">
        <v>19</v>
      </c>
      <c r="C4" s="114" t="s">
        <v>6</v>
      </c>
      <c r="D4" s="114" t="s">
        <v>20</v>
      </c>
      <c r="E4" s="114" t="s">
        <v>33</v>
      </c>
      <c r="F4" s="114" t="s">
        <v>42</v>
      </c>
      <c r="G4" s="114" t="s">
        <v>41</v>
      </c>
      <c r="H4" s="114" t="s">
        <v>23</v>
      </c>
      <c r="I4" s="120" t="s">
        <v>24</v>
      </c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2"/>
      <c r="U4" s="126" t="s">
        <v>89</v>
      </c>
      <c r="V4" s="116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4"/>
    </row>
    <row r="5" spans="1:28" ht="18" customHeight="1" thickTop="1" thickBot="1" x14ac:dyDescent="0.25">
      <c r="A5" s="111"/>
      <c r="B5" s="113"/>
      <c r="C5" s="115"/>
      <c r="D5" s="119"/>
      <c r="E5" s="119"/>
      <c r="F5" s="119"/>
      <c r="G5" s="119"/>
      <c r="H5" s="119"/>
      <c r="I5" s="12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5"/>
      <c r="U5" s="127"/>
      <c r="V5" s="117"/>
      <c r="W5" s="29">
        <f>SUM(W6:W1913)</f>
        <v>512</v>
      </c>
      <c r="X5" s="30">
        <f>D6</f>
        <v>1</v>
      </c>
      <c r="Y5" s="39">
        <f>SUM(Y6:Y1913)</f>
        <v>1890</v>
      </c>
      <c r="Z5" s="39">
        <f>SUM(Z6:Z1913)</f>
        <v>0</v>
      </c>
      <c r="AA5" s="5"/>
      <c r="AB5" s="64"/>
    </row>
    <row r="6" spans="1:28" ht="37.5" customHeight="1" thickTop="1" x14ac:dyDescent="0.2">
      <c r="A6" s="45" t="s">
        <v>4</v>
      </c>
      <c r="B6" s="88">
        <v>512</v>
      </c>
      <c r="C6" s="47" t="s">
        <v>3</v>
      </c>
      <c r="D6" s="88">
        <v>1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48"/>
      <c r="V6" s="104" t="s">
        <v>74</v>
      </c>
      <c r="W6" s="31">
        <f>IF(AND(A6="celkem ks:",B6&gt;0,C6="vzorek ks:"),B6,"")</f>
        <v>512</v>
      </c>
      <c r="X6" s="31">
        <f>D6</f>
        <v>1</v>
      </c>
      <c r="Y6" s="40" t="str">
        <f t="shared" ref="Y6:Y8" si="0">IF(OR(C6="",C6&lt;=0,A6="Suma:",A6="celkem ks:"),"",C6)</f>
        <v/>
      </c>
      <c r="Z6" s="40" t="str">
        <f t="shared" ref="Z6:Z8" si="1">IF(OR(U6="",U6&lt;=0,A6="Suma:",A6="celkem ks:"),"",U6)</f>
        <v/>
      </c>
      <c r="AA6" s="5"/>
    </row>
    <row r="7" spans="1:28" x14ac:dyDescent="0.2">
      <c r="A7" s="66" t="s">
        <v>76</v>
      </c>
      <c r="B7" s="67"/>
      <c r="C7" s="21">
        <v>1890</v>
      </c>
      <c r="D7" s="72"/>
      <c r="E7" s="72" t="s">
        <v>40</v>
      </c>
      <c r="F7" s="73" t="s">
        <v>40</v>
      </c>
      <c r="G7" s="73"/>
      <c r="H7" s="90"/>
      <c r="I7" s="93" t="s">
        <v>25</v>
      </c>
      <c r="J7" s="93" t="s">
        <v>26</v>
      </c>
      <c r="K7" s="93" t="s">
        <v>27</v>
      </c>
      <c r="L7" s="93" t="s">
        <v>28</v>
      </c>
      <c r="M7" s="77" t="s">
        <v>29</v>
      </c>
      <c r="N7" s="87" t="s">
        <v>34</v>
      </c>
      <c r="O7" s="77" t="s">
        <v>30</v>
      </c>
      <c r="P7" s="87" t="s">
        <v>35</v>
      </c>
      <c r="Q7" s="93" t="s">
        <v>31</v>
      </c>
      <c r="R7" s="93" t="s">
        <v>32</v>
      </c>
      <c r="S7" s="94" t="s">
        <v>36</v>
      </c>
      <c r="T7" s="94" t="s">
        <v>37</v>
      </c>
      <c r="U7" s="97" t="s">
        <v>90</v>
      </c>
      <c r="V7" s="99" t="s">
        <v>95</v>
      </c>
      <c r="W7" s="32" t="str">
        <f t="shared" ref="W7:W8" si="2">IF(AND(A7="celkem ks:",B7&gt;0,C7="vzorek ks:"),B7,"")</f>
        <v/>
      </c>
      <c r="X7" s="32" t="str">
        <f t="shared" ref="X7:X8" si="3">IF(AND(A7="celkem ks:",B7&gt;0,C7="vzorek ks:",U7&gt;0),U7,"")</f>
        <v/>
      </c>
      <c r="Y7" s="41">
        <f t="shared" si="0"/>
        <v>1890</v>
      </c>
      <c r="Z7" s="35" t="str">
        <f t="shared" si="1"/>
        <v>Kunická</v>
      </c>
    </row>
    <row r="8" spans="1:28" x14ac:dyDescent="0.2">
      <c r="A8" s="4" t="s">
        <v>5</v>
      </c>
      <c r="C8" s="17">
        <f>SUM(C7:C7)</f>
        <v>1890</v>
      </c>
      <c r="U8" s="17">
        <f>SUM(U7:U7)</f>
        <v>0</v>
      </c>
      <c r="W8" s="33" t="str">
        <f t="shared" si="2"/>
        <v/>
      </c>
      <c r="X8" s="33" t="str">
        <f t="shared" si="3"/>
        <v/>
      </c>
      <c r="Y8" s="35" t="str">
        <f t="shared" si="0"/>
        <v/>
      </c>
      <c r="Z8" s="35" t="str">
        <f t="shared" si="1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pageMargins left="0.59055118110236227" right="0.19685039370078741" top="0.39370078740157483" bottom="0.39370078740157483" header="0.51181102362204722" footer="0.19685039370078741"/>
  <pageSetup paperSize="9" scale="80" fitToHeight="10" orientation="landscape" r:id="rId1"/>
  <headerFooter alignWithMargins="0">
    <oddHeader>&amp;R51x</oddHeader>
    <oddFooter>&amp;C&amp;P&amp;R© FIZA, a.s., 2025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607D3E-73AD-4574-8DE3-F844CE7AEAEE}">
          <x14:formula1>
            <xm:f>List1!$A$2:$A$5</xm:f>
          </x14:formula1>
          <xm:sqref>D3:E3</xm:sqref>
        </x14:dataValidation>
        <x14:dataValidation type="list" allowBlank="1" showInputMessage="1" showErrorMessage="1" xr:uid="{5BF089D7-F79B-419B-940B-2721CC4D8975}">
          <x14:formula1>
            <xm:f>List1!$D$2:$D$6</xm:f>
          </x14:formula1>
          <xm:sqref>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EB14-01BE-4B30-97B9-42CFC43EC992}">
  <dimension ref="A1:AB18"/>
  <sheetViews>
    <sheetView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17" sqref="U17:V17"/>
    </sheetView>
  </sheetViews>
  <sheetFormatPr defaultColWidth="9.28515625" defaultRowHeight="12.75" x14ac:dyDescent="0.2"/>
  <cols>
    <col min="1" max="1" width="22.7109375" style="4" customWidth="1"/>
    <col min="2" max="2" width="11.7109375" style="6" customWidth="1"/>
    <col min="3" max="3" width="15.5703125" style="17" customWidth="1"/>
    <col min="4" max="8" width="6.42578125" style="53" customWidth="1"/>
    <col min="9" max="20" width="3.140625" style="53" customWidth="1"/>
    <col min="21" max="21" width="20" style="17" customWidth="1"/>
    <col min="22" max="22" width="27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103" t="str">
        <f>'50x'!A1</f>
        <v>Období 1/2025</v>
      </c>
      <c r="B1" s="80"/>
      <c r="C1" s="80"/>
      <c r="D1" s="51"/>
      <c r="E1" s="51"/>
      <c r="F1" s="51"/>
      <c r="G1" s="51"/>
      <c r="H1" s="51"/>
      <c r="I1" s="81"/>
      <c r="J1" s="85" t="s">
        <v>45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4"/>
      <c r="V1" s="54"/>
      <c r="W1" s="25"/>
      <c r="X1" s="25"/>
      <c r="Y1" s="34"/>
      <c r="AA1" s="5"/>
      <c r="AB1" s="63"/>
    </row>
    <row r="2" spans="1:28" ht="18.75" customHeight="1" thickBot="1" x14ac:dyDescent="0.25">
      <c r="A2" s="91" t="s">
        <v>10</v>
      </c>
      <c r="B2" s="79" t="str">
        <f>'50x'!B2</f>
        <v>FN OL</v>
      </c>
      <c r="C2" s="79"/>
      <c r="D2" s="55"/>
      <c r="E2" s="55"/>
      <c r="F2" s="55"/>
      <c r="G2" s="55"/>
      <c r="H2" s="55"/>
      <c r="I2" s="82"/>
      <c r="J2" s="85" t="s">
        <v>46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8"/>
      <c r="V2" s="23"/>
      <c r="W2" s="26"/>
      <c r="X2" s="26"/>
      <c r="Y2" s="36"/>
      <c r="AA2" s="5"/>
      <c r="AB2" s="63"/>
    </row>
    <row r="3" spans="1:28" ht="21" customHeight="1" thickTop="1" thickBot="1" x14ac:dyDescent="0.25">
      <c r="C3" s="8" t="s">
        <v>2</v>
      </c>
      <c r="D3" s="118"/>
      <c r="E3" s="118"/>
      <c r="I3" s="83"/>
      <c r="J3" s="84" t="s">
        <v>47</v>
      </c>
      <c r="U3" s="52"/>
      <c r="V3" s="9"/>
      <c r="W3" s="107" t="s">
        <v>16</v>
      </c>
      <c r="X3" s="108"/>
      <c r="Y3" s="109"/>
      <c r="Z3" s="37">
        <f>COUNT(Z6:Z1923)</f>
        <v>0</v>
      </c>
      <c r="AA3" s="5"/>
      <c r="AB3" s="63"/>
    </row>
    <row r="4" spans="1:28" s="3" customFormat="1" ht="36.75" customHeight="1" thickTop="1" thickBot="1" x14ac:dyDescent="0.25">
      <c r="A4" s="110" t="s">
        <v>18</v>
      </c>
      <c r="B4" s="112" t="s">
        <v>19</v>
      </c>
      <c r="C4" s="114" t="s">
        <v>6</v>
      </c>
      <c r="D4" s="114" t="s">
        <v>20</v>
      </c>
      <c r="E4" s="114" t="s">
        <v>33</v>
      </c>
      <c r="F4" s="114" t="s">
        <v>21</v>
      </c>
      <c r="G4" s="114" t="s">
        <v>22</v>
      </c>
      <c r="H4" s="114" t="s">
        <v>23</v>
      </c>
      <c r="I4" s="120" t="s">
        <v>24</v>
      </c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2"/>
      <c r="U4" s="126" t="s">
        <v>89</v>
      </c>
      <c r="V4" s="116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4"/>
    </row>
    <row r="5" spans="1:28" ht="18" customHeight="1" thickTop="1" thickBot="1" x14ac:dyDescent="0.25">
      <c r="A5" s="111"/>
      <c r="B5" s="113"/>
      <c r="C5" s="115"/>
      <c r="D5" s="119"/>
      <c r="E5" s="119"/>
      <c r="F5" s="119"/>
      <c r="G5" s="119"/>
      <c r="H5" s="119"/>
      <c r="I5" s="12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5"/>
      <c r="U5" s="127"/>
      <c r="V5" s="117"/>
      <c r="W5" s="29">
        <f>SUM(W6:W1923)</f>
        <v>1795</v>
      </c>
      <c r="X5" s="30">
        <f>D6+D16</f>
        <v>8</v>
      </c>
      <c r="Y5" s="39">
        <f>SUM(Y6:Y1923)</f>
        <v>896016371.02999997</v>
      </c>
      <c r="Z5" s="39">
        <f>SUM(Z6:Z1923)</f>
        <v>0</v>
      </c>
      <c r="AA5" s="5"/>
      <c r="AB5" s="64"/>
    </row>
    <row r="6" spans="1:28" ht="54.75" customHeight="1" thickTop="1" x14ac:dyDescent="0.2">
      <c r="A6" s="45" t="s">
        <v>4</v>
      </c>
      <c r="B6" s="88">
        <v>1517</v>
      </c>
      <c r="C6" s="47" t="s">
        <v>3</v>
      </c>
      <c r="D6" s="88">
        <v>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48"/>
      <c r="V6" s="104" t="s">
        <v>77</v>
      </c>
      <c r="W6" s="31">
        <f>IF(AND(A6="celkem ks:",B6&gt;0,C6="vzorek ks:"),B6,"")</f>
        <v>1517</v>
      </c>
      <c r="X6" s="31">
        <f>D6</f>
        <v>7</v>
      </c>
      <c r="Y6" s="40" t="str">
        <f t="shared" ref="Y6:Y15" si="0">IF(OR(C6="",C6&lt;=0,A6="Suma:",A6="celkem ks:"),"",C6)</f>
        <v/>
      </c>
      <c r="Z6" s="40" t="str">
        <f t="shared" ref="Z6:Z15" si="1">IF(OR(U6="",U6&lt;=0,A6="Suma:",A6="celkem ks:"),"",U6)</f>
        <v/>
      </c>
      <c r="AA6" s="5"/>
    </row>
    <row r="7" spans="1:28" x14ac:dyDescent="0.2">
      <c r="A7" s="62" t="s">
        <v>79</v>
      </c>
      <c r="B7" s="61"/>
      <c r="C7" s="50">
        <v>1290</v>
      </c>
      <c r="D7" s="70"/>
      <c r="E7" s="70" t="s">
        <v>40</v>
      </c>
      <c r="F7" s="71" t="s">
        <v>40</v>
      </c>
      <c r="G7" s="71"/>
      <c r="H7" s="89"/>
      <c r="I7" s="59" t="s">
        <v>25</v>
      </c>
      <c r="J7" s="56" t="s">
        <v>26</v>
      </c>
      <c r="K7" s="56" t="s">
        <v>27</v>
      </c>
      <c r="L7" s="56" t="s">
        <v>28</v>
      </c>
      <c r="M7" s="76" t="s">
        <v>29</v>
      </c>
      <c r="N7" s="86" t="s">
        <v>34</v>
      </c>
      <c r="O7" s="76" t="s">
        <v>30</v>
      </c>
      <c r="P7" s="86" t="s">
        <v>35</v>
      </c>
      <c r="Q7" s="56" t="s">
        <v>31</v>
      </c>
      <c r="R7" s="56" t="s">
        <v>32</v>
      </c>
      <c r="S7" s="60" t="s">
        <v>36</v>
      </c>
      <c r="T7" s="60" t="s">
        <v>37</v>
      </c>
      <c r="U7" s="95" t="s">
        <v>99</v>
      </c>
      <c r="V7" s="96" t="s">
        <v>95</v>
      </c>
      <c r="W7" s="32" t="str">
        <f>IF(AND(A7="celkem ks:",B7&gt;0,C7="vzorek ks:"),B7,"")</f>
        <v/>
      </c>
      <c r="X7" s="32" t="str">
        <f t="shared" ref="X7:X13" si="2">IF(AND(A7="celkem ks:",B7&gt;0,C7="vzorek ks:",U7&gt;0),U7,"")</f>
        <v/>
      </c>
      <c r="Y7" s="41">
        <f t="shared" ref="Y7:Y13" si="3">IF(OR(C7="",C7&lt;=0,A7="Suma:",A7="celkem ks:"),"",C7)</f>
        <v>1290</v>
      </c>
      <c r="Z7" s="35" t="str">
        <f t="shared" ref="Z7:Z13" si="4">IF(OR(U7="",U7&lt;=0,A7="Suma:",A7="celkem ks:"),"",U7)</f>
        <v>Přikrylová</v>
      </c>
    </row>
    <row r="8" spans="1:28" x14ac:dyDescent="0.2">
      <c r="A8" s="62" t="s">
        <v>80</v>
      </c>
      <c r="B8" s="61"/>
      <c r="C8" s="50">
        <v>394315928.99999988</v>
      </c>
      <c r="D8" s="70"/>
      <c r="E8" s="70" t="s">
        <v>40</v>
      </c>
      <c r="F8" s="71" t="s">
        <v>40</v>
      </c>
      <c r="G8" s="71"/>
      <c r="H8" s="89"/>
      <c r="I8" s="59" t="s">
        <v>25</v>
      </c>
      <c r="J8" s="56" t="s">
        <v>26</v>
      </c>
      <c r="K8" s="56" t="s">
        <v>27</v>
      </c>
      <c r="L8" s="56" t="s">
        <v>28</v>
      </c>
      <c r="M8" s="76" t="s">
        <v>29</v>
      </c>
      <c r="N8" s="86" t="s">
        <v>34</v>
      </c>
      <c r="O8" s="76" t="s">
        <v>30</v>
      </c>
      <c r="P8" s="86" t="s">
        <v>35</v>
      </c>
      <c r="Q8" s="56" t="s">
        <v>31</v>
      </c>
      <c r="R8" s="56" t="s">
        <v>32</v>
      </c>
      <c r="S8" s="60" t="s">
        <v>36</v>
      </c>
      <c r="T8" s="60" t="s">
        <v>37</v>
      </c>
      <c r="U8" s="95" t="s">
        <v>99</v>
      </c>
      <c r="V8" s="101" t="s">
        <v>103</v>
      </c>
      <c r="W8" s="32" t="str">
        <f t="shared" ref="W8:W11" si="5">IF(AND(A8="celkem ks:",B8&gt;0,C8="vzorek ks:"),B8,"")</f>
        <v/>
      </c>
      <c r="X8" s="32" t="str">
        <f t="shared" ref="X8:X11" si="6">IF(AND(A8="celkem ks:",B8&gt;0,C8="vzorek ks:",U8&gt;0),U8,"")</f>
        <v/>
      </c>
      <c r="Y8" s="41">
        <f t="shared" ref="Y8:Y11" si="7">IF(OR(C8="",C8&lt;=0,A8="Suma:",A8="celkem ks:"),"",C8)</f>
        <v>394315928.99999988</v>
      </c>
      <c r="Z8" s="35" t="str">
        <f t="shared" ref="Z8:Z11" si="8">IF(OR(U8="",U8&lt;=0,A8="Suma:",A8="celkem ks:"),"",U8)</f>
        <v>Přikrylová</v>
      </c>
    </row>
    <row r="9" spans="1:28" x14ac:dyDescent="0.2">
      <c r="A9" s="62" t="s">
        <v>81</v>
      </c>
      <c r="B9" s="61"/>
      <c r="C9" s="50">
        <v>76383667.000000015</v>
      </c>
      <c r="D9" s="70"/>
      <c r="E9" s="70" t="s">
        <v>40</v>
      </c>
      <c r="F9" s="71" t="s">
        <v>40</v>
      </c>
      <c r="G9" s="71"/>
      <c r="H9" s="89"/>
      <c r="I9" s="59" t="s">
        <v>25</v>
      </c>
      <c r="J9" s="56" t="s">
        <v>26</v>
      </c>
      <c r="K9" s="56" t="s">
        <v>27</v>
      </c>
      <c r="L9" s="56" t="s">
        <v>28</v>
      </c>
      <c r="M9" s="76" t="s">
        <v>29</v>
      </c>
      <c r="N9" s="86" t="s">
        <v>34</v>
      </c>
      <c r="O9" s="76" t="s">
        <v>30</v>
      </c>
      <c r="P9" s="86" t="s">
        <v>35</v>
      </c>
      <c r="Q9" s="56" t="s">
        <v>31</v>
      </c>
      <c r="R9" s="56" t="s">
        <v>32</v>
      </c>
      <c r="S9" s="60" t="s">
        <v>36</v>
      </c>
      <c r="T9" s="60" t="s">
        <v>37</v>
      </c>
      <c r="U9" s="95" t="s">
        <v>99</v>
      </c>
      <c r="V9" s="101" t="s">
        <v>103</v>
      </c>
      <c r="W9" s="32" t="str">
        <f t="shared" si="5"/>
        <v/>
      </c>
      <c r="X9" s="32" t="str">
        <f t="shared" si="6"/>
        <v/>
      </c>
      <c r="Y9" s="41">
        <f t="shared" si="7"/>
        <v>76383667.000000015</v>
      </c>
      <c r="Z9" s="35" t="str">
        <f t="shared" si="8"/>
        <v>Přikrylová</v>
      </c>
    </row>
    <row r="10" spans="1:28" x14ac:dyDescent="0.2">
      <c r="A10" s="62" t="s">
        <v>82</v>
      </c>
      <c r="B10" s="61"/>
      <c r="C10" s="50">
        <v>253029000.00000009</v>
      </c>
      <c r="D10" s="70"/>
      <c r="E10" s="70" t="s">
        <v>40</v>
      </c>
      <c r="F10" s="71" t="s">
        <v>40</v>
      </c>
      <c r="G10" s="71"/>
      <c r="H10" s="89"/>
      <c r="I10" s="59" t="s">
        <v>25</v>
      </c>
      <c r="J10" s="56" t="s">
        <v>26</v>
      </c>
      <c r="K10" s="56" t="s">
        <v>27</v>
      </c>
      <c r="L10" s="56" t="s">
        <v>28</v>
      </c>
      <c r="M10" s="76" t="s">
        <v>29</v>
      </c>
      <c r="N10" s="86" t="s">
        <v>34</v>
      </c>
      <c r="O10" s="76" t="s">
        <v>30</v>
      </c>
      <c r="P10" s="86" t="s">
        <v>35</v>
      </c>
      <c r="Q10" s="56" t="s">
        <v>31</v>
      </c>
      <c r="R10" s="56" t="s">
        <v>32</v>
      </c>
      <c r="S10" s="60" t="s">
        <v>36</v>
      </c>
      <c r="T10" s="60" t="s">
        <v>37</v>
      </c>
      <c r="U10" s="95" t="s">
        <v>99</v>
      </c>
      <c r="V10" s="101" t="s">
        <v>103</v>
      </c>
      <c r="W10" s="32" t="str">
        <f t="shared" si="5"/>
        <v/>
      </c>
      <c r="X10" s="32" t="str">
        <f t="shared" si="6"/>
        <v/>
      </c>
      <c r="Y10" s="41">
        <f t="shared" si="7"/>
        <v>253029000.00000009</v>
      </c>
      <c r="Z10" s="35" t="str">
        <f t="shared" si="8"/>
        <v>Přikrylová</v>
      </c>
    </row>
    <row r="11" spans="1:28" x14ac:dyDescent="0.2">
      <c r="A11" s="62" t="s">
        <v>83</v>
      </c>
      <c r="B11" s="61"/>
      <c r="C11" s="50">
        <v>30542729.99999997</v>
      </c>
      <c r="D11" s="70"/>
      <c r="E11" s="70" t="s">
        <v>40</v>
      </c>
      <c r="F11" s="71" t="s">
        <v>40</v>
      </c>
      <c r="G11" s="71"/>
      <c r="H11" s="89"/>
      <c r="I11" s="59" t="s">
        <v>25</v>
      </c>
      <c r="J11" s="56" t="s">
        <v>26</v>
      </c>
      <c r="K11" s="56" t="s">
        <v>27</v>
      </c>
      <c r="L11" s="56" t="s">
        <v>28</v>
      </c>
      <c r="M11" s="76" t="s">
        <v>29</v>
      </c>
      <c r="N11" s="86" t="s">
        <v>34</v>
      </c>
      <c r="O11" s="76" t="s">
        <v>30</v>
      </c>
      <c r="P11" s="86" t="s">
        <v>35</v>
      </c>
      <c r="Q11" s="56" t="s">
        <v>31</v>
      </c>
      <c r="R11" s="56" t="s">
        <v>32</v>
      </c>
      <c r="S11" s="60" t="s">
        <v>36</v>
      </c>
      <c r="T11" s="60" t="s">
        <v>37</v>
      </c>
      <c r="U11" s="95" t="s">
        <v>99</v>
      </c>
      <c r="V11" s="101" t="s">
        <v>103</v>
      </c>
      <c r="W11" s="32" t="str">
        <f t="shared" si="5"/>
        <v/>
      </c>
      <c r="X11" s="32" t="str">
        <f t="shared" si="6"/>
        <v/>
      </c>
      <c r="Y11" s="41">
        <f t="shared" si="7"/>
        <v>30542729.99999997</v>
      </c>
      <c r="Z11" s="35" t="str">
        <f t="shared" si="8"/>
        <v>Přikrylová</v>
      </c>
    </row>
    <row r="12" spans="1:28" x14ac:dyDescent="0.2">
      <c r="A12" s="62" t="s">
        <v>84</v>
      </c>
      <c r="B12" s="61"/>
      <c r="C12" s="50">
        <v>114020000</v>
      </c>
      <c r="D12" s="70"/>
      <c r="E12" s="70" t="s">
        <v>40</v>
      </c>
      <c r="F12" s="71" t="s">
        <v>40</v>
      </c>
      <c r="G12" s="71"/>
      <c r="H12" s="89"/>
      <c r="I12" s="59" t="s">
        <v>25</v>
      </c>
      <c r="J12" s="56" t="s">
        <v>26</v>
      </c>
      <c r="K12" s="56" t="s">
        <v>27</v>
      </c>
      <c r="L12" s="56" t="s">
        <v>28</v>
      </c>
      <c r="M12" s="76" t="s">
        <v>29</v>
      </c>
      <c r="N12" s="86" t="s">
        <v>34</v>
      </c>
      <c r="O12" s="76" t="s">
        <v>30</v>
      </c>
      <c r="P12" s="86" t="s">
        <v>35</v>
      </c>
      <c r="Q12" s="56" t="s">
        <v>31</v>
      </c>
      <c r="R12" s="56" t="s">
        <v>32</v>
      </c>
      <c r="S12" s="60" t="s">
        <v>36</v>
      </c>
      <c r="T12" s="60" t="s">
        <v>37</v>
      </c>
      <c r="U12" s="95" t="s">
        <v>99</v>
      </c>
      <c r="V12" s="101" t="s">
        <v>103</v>
      </c>
      <c r="W12" s="32" t="str">
        <f t="shared" ref="W12:W13" si="9">IF(AND(A12="celkem ks:",B12&gt;0,C12="vzorek ks:"),B12,"")</f>
        <v/>
      </c>
      <c r="X12" s="32" t="str">
        <f t="shared" si="2"/>
        <v/>
      </c>
      <c r="Y12" s="41">
        <f t="shared" si="3"/>
        <v>114020000</v>
      </c>
      <c r="Z12" s="35" t="str">
        <f t="shared" si="4"/>
        <v>Přikrylová</v>
      </c>
    </row>
    <row r="13" spans="1:28" x14ac:dyDescent="0.2">
      <c r="A13" s="66" t="s">
        <v>85</v>
      </c>
      <c r="B13" s="67"/>
      <c r="C13" s="21">
        <v>27695000</v>
      </c>
      <c r="D13" s="72"/>
      <c r="E13" s="72" t="s">
        <v>40</v>
      </c>
      <c r="F13" s="73" t="s">
        <v>40</v>
      </c>
      <c r="G13" s="73"/>
      <c r="H13" s="90"/>
      <c r="I13" s="68" t="s">
        <v>25</v>
      </c>
      <c r="J13" s="57" t="s">
        <v>26</v>
      </c>
      <c r="K13" s="57" t="s">
        <v>27</v>
      </c>
      <c r="L13" s="57" t="s">
        <v>28</v>
      </c>
      <c r="M13" s="77" t="s">
        <v>29</v>
      </c>
      <c r="N13" s="87" t="s">
        <v>34</v>
      </c>
      <c r="O13" s="77" t="s">
        <v>30</v>
      </c>
      <c r="P13" s="87" t="s">
        <v>35</v>
      </c>
      <c r="Q13" s="57" t="s">
        <v>31</v>
      </c>
      <c r="R13" s="57" t="s">
        <v>32</v>
      </c>
      <c r="S13" s="69" t="s">
        <v>36</v>
      </c>
      <c r="T13" s="69" t="s">
        <v>37</v>
      </c>
      <c r="U13" s="97" t="s">
        <v>99</v>
      </c>
      <c r="V13" s="102" t="s">
        <v>103</v>
      </c>
      <c r="W13" s="32" t="str">
        <f t="shared" si="9"/>
        <v/>
      </c>
      <c r="X13" s="32" t="str">
        <f t="shared" si="2"/>
        <v/>
      </c>
      <c r="Y13" s="41">
        <f t="shared" si="3"/>
        <v>27695000</v>
      </c>
      <c r="Z13" s="35" t="str">
        <f t="shared" si="4"/>
        <v>Přikrylová</v>
      </c>
    </row>
    <row r="14" spans="1:28" x14ac:dyDescent="0.2">
      <c r="A14" s="4" t="s">
        <v>5</v>
      </c>
      <c r="C14" s="17">
        <f>SUM(C7:C13)</f>
        <v>895987616</v>
      </c>
      <c r="U14" s="17">
        <f>SUM(U7:U13)</f>
        <v>0</v>
      </c>
      <c r="W14" s="33" t="str">
        <f t="shared" ref="W14" si="10">IF(AND(A14="celkem ks:",B14&gt;0,C14="vzorek ks:"),B14,"")</f>
        <v/>
      </c>
      <c r="X14" s="33" t="str">
        <f t="shared" ref="X14:X15" si="11">IF(AND(A14="celkem ks:",B14&gt;0,C14="vzorek ks:",U14&gt;0),U14,"")</f>
        <v/>
      </c>
      <c r="Y14" s="35" t="str">
        <f t="shared" si="0"/>
        <v/>
      </c>
      <c r="Z14" s="35" t="str">
        <f t="shared" si="1"/>
        <v/>
      </c>
    </row>
    <row r="15" spans="1:28" x14ac:dyDescent="0.2">
      <c r="W15" s="33" t="str">
        <f t="shared" ref="W15" si="12">IF(AND(A15="celkem ks:",B15&gt;0,C15="vzorek ks:"),B15,"")</f>
        <v/>
      </c>
      <c r="X15" s="33" t="str">
        <f t="shared" si="11"/>
        <v/>
      </c>
      <c r="Y15" s="35" t="str">
        <f t="shared" si="0"/>
        <v/>
      </c>
      <c r="Z15" s="35" t="str">
        <f t="shared" si="1"/>
        <v/>
      </c>
    </row>
    <row r="16" spans="1:28" ht="54.75" customHeight="1" x14ac:dyDescent="0.2">
      <c r="A16" s="45" t="s">
        <v>4</v>
      </c>
      <c r="B16" s="88">
        <v>278</v>
      </c>
      <c r="C16" s="47" t="s">
        <v>3</v>
      </c>
      <c r="D16" s="88">
        <v>1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48"/>
      <c r="V16" s="104" t="s">
        <v>78</v>
      </c>
      <c r="W16" s="31">
        <f>IF(AND(A16="celkem ks:",B16&gt;0,C16="vzorek ks:"),B16,"")</f>
        <v>278</v>
      </c>
      <c r="X16" s="31">
        <f>D16</f>
        <v>1</v>
      </c>
      <c r="Y16" s="40" t="str">
        <f t="shared" ref="Y16:Y18" si="13">IF(OR(C16="",C16&lt;=0,A16="Suma:",A16="celkem ks:"),"",C16)</f>
        <v/>
      </c>
      <c r="Z16" s="40" t="str">
        <f t="shared" ref="Z16:Z18" si="14">IF(OR(U16="",U16&lt;=0,A16="Suma:",A16="celkem ks:"),"",U16)</f>
        <v/>
      </c>
      <c r="AA16" s="5"/>
    </row>
    <row r="17" spans="1:26" x14ac:dyDescent="0.2">
      <c r="A17" s="66" t="s">
        <v>86</v>
      </c>
      <c r="B17" s="67"/>
      <c r="C17" s="21">
        <v>28755.03</v>
      </c>
      <c r="D17" s="72"/>
      <c r="E17" s="72"/>
      <c r="F17" s="73"/>
      <c r="G17" s="73"/>
      <c r="H17" s="90"/>
      <c r="I17" s="68" t="s">
        <v>25</v>
      </c>
      <c r="J17" s="57" t="s">
        <v>26</v>
      </c>
      <c r="K17" s="57" t="s">
        <v>27</v>
      </c>
      <c r="L17" s="57" t="s">
        <v>28</v>
      </c>
      <c r="M17" s="57" t="s">
        <v>29</v>
      </c>
      <c r="N17" s="87" t="s">
        <v>34</v>
      </c>
      <c r="O17" s="77" t="s">
        <v>30</v>
      </c>
      <c r="P17" s="87" t="s">
        <v>35</v>
      </c>
      <c r="Q17" s="57" t="s">
        <v>31</v>
      </c>
      <c r="R17" s="57" t="s">
        <v>32</v>
      </c>
      <c r="S17" s="69" t="s">
        <v>36</v>
      </c>
      <c r="T17" s="69" t="s">
        <v>37</v>
      </c>
      <c r="U17" s="128" t="s">
        <v>100</v>
      </c>
      <c r="V17" s="102" t="s">
        <v>101</v>
      </c>
      <c r="W17" s="32" t="str">
        <f t="shared" ref="W17:W18" si="15">IF(AND(A17="celkem ks:",B17&gt;0,C17="vzorek ks:"),B17,"")</f>
        <v/>
      </c>
      <c r="X17" s="32" t="str">
        <f t="shared" ref="X17:X18" si="16">IF(AND(A17="celkem ks:",B17&gt;0,C17="vzorek ks:",U17&gt;0),U17,"")</f>
        <v/>
      </c>
      <c r="Y17" s="41">
        <f t="shared" si="13"/>
        <v>28755.03</v>
      </c>
      <c r="Z17" s="35" t="str">
        <f t="shared" si="14"/>
        <v>Zatloukalová + Procházková</v>
      </c>
    </row>
    <row r="18" spans="1:26" x14ac:dyDescent="0.2">
      <c r="A18" s="4" t="s">
        <v>5</v>
      </c>
      <c r="C18" s="17">
        <f>SUM(C17:C17)</f>
        <v>28755.03</v>
      </c>
      <c r="U18" s="17">
        <f>SUM(U17:U17)</f>
        <v>0</v>
      </c>
      <c r="W18" s="33" t="str">
        <f t="shared" si="15"/>
        <v/>
      </c>
      <c r="X18" s="33" t="str">
        <f t="shared" si="16"/>
        <v/>
      </c>
      <c r="Y18" s="35" t="str">
        <f t="shared" si="13"/>
        <v/>
      </c>
      <c r="Z18" s="35" t="str">
        <f t="shared" si="14"/>
        <v/>
      </c>
    </row>
  </sheetData>
  <sheetProtection formatColumns="0" formatRows="0" insertColumns="0" insertRows="0" deleteColumns="0" deleteRows="0"/>
  <mergeCells count="13">
    <mergeCell ref="W3:Y3"/>
    <mergeCell ref="A4:A5"/>
    <mergeCell ref="B4:B5"/>
    <mergeCell ref="C4:C5"/>
    <mergeCell ref="U4:U5"/>
    <mergeCell ref="V4:V5"/>
    <mergeCell ref="D4:D5"/>
    <mergeCell ref="E4:E5"/>
    <mergeCell ref="F4:F5"/>
    <mergeCell ref="G4:G5"/>
    <mergeCell ref="D3:E3"/>
    <mergeCell ref="H4:H5"/>
    <mergeCell ref="I4:T5"/>
  </mergeCells>
  <pageMargins left="0.59055118110236227" right="0.19685039370078741" top="0.39370078740157483" bottom="0.39370078740157483" header="0.51181102362204722" footer="0.19685039370078741"/>
  <pageSetup paperSize="9" scale="80" fitToHeight="10" orientation="landscape" r:id="rId1"/>
  <headerFooter alignWithMargins="0">
    <oddHeader>&amp;R60x, 504 (A), 583 (A)</oddHeader>
    <oddFooter>&amp;C&amp;P&amp;R© FIZA, a.s., 2025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C5EAB0-794A-40C4-B148-ED3F54EE9F06}">
          <x14:formula1>
            <xm:f>List1!$D$2:$D$6</xm:f>
          </x14:formula1>
          <xm:sqref>H7:H13 H17</xm:sqref>
        </x14:dataValidation>
        <x14:dataValidation type="list" allowBlank="1" showInputMessage="1" showErrorMessage="1" xr:uid="{596BFD09-3308-43E3-9D5D-778935223EB9}">
          <x14:formula1>
            <xm:f>List1!$A$2:$A$5</xm:f>
          </x14:formula1>
          <xm:sqref>D3:E3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E01F-1D4F-4EC5-A33F-0B497BBFCEF4}">
  <dimension ref="A1:AB9"/>
  <sheetViews>
    <sheetView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17" sqref="V15:V17"/>
    </sheetView>
  </sheetViews>
  <sheetFormatPr defaultColWidth="9.28515625" defaultRowHeight="12.75" x14ac:dyDescent="0.2"/>
  <cols>
    <col min="1" max="1" width="22.85546875" style="4" customWidth="1"/>
    <col min="2" max="2" width="11.7109375" style="6" customWidth="1"/>
    <col min="3" max="3" width="15.5703125" style="17" customWidth="1"/>
    <col min="4" max="8" width="6.140625" style="53" customWidth="1"/>
    <col min="9" max="20" width="3.140625" style="53" customWidth="1"/>
    <col min="21" max="21" width="13" style="17" customWidth="1"/>
    <col min="22" max="22" width="29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103" t="str">
        <f>'50x'!A1</f>
        <v>Období 1/2025</v>
      </c>
      <c r="B1" s="80"/>
      <c r="C1" s="80"/>
      <c r="D1" s="51"/>
      <c r="E1" s="51"/>
      <c r="F1" s="51"/>
      <c r="G1" s="51"/>
      <c r="H1" s="51"/>
      <c r="I1" s="81"/>
      <c r="J1" s="85" t="s">
        <v>45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4"/>
      <c r="V1" s="54"/>
      <c r="W1" s="25"/>
      <c r="X1" s="25"/>
      <c r="Y1" s="34"/>
      <c r="AA1" s="5"/>
      <c r="AB1" s="63"/>
    </row>
    <row r="2" spans="1:28" ht="18.75" customHeight="1" thickBot="1" x14ac:dyDescent="0.25">
      <c r="A2" s="91" t="s">
        <v>10</v>
      </c>
      <c r="B2" s="79" t="str">
        <f>'50x'!B2</f>
        <v>FN OL</v>
      </c>
      <c r="C2" s="79"/>
      <c r="D2" s="55"/>
      <c r="E2" s="55"/>
      <c r="F2" s="55"/>
      <c r="G2" s="55"/>
      <c r="H2" s="55"/>
      <c r="I2" s="82"/>
      <c r="J2" s="85" t="s">
        <v>46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8"/>
      <c r="V2" s="23"/>
      <c r="W2" s="26"/>
      <c r="X2" s="26"/>
      <c r="Y2" s="36"/>
      <c r="AA2" s="5"/>
      <c r="AB2" s="63"/>
    </row>
    <row r="3" spans="1:28" ht="21.75" customHeight="1" thickTop="1" thickBot="1" x14ac:dyDescent="0.25">
      <c r="C3" s="8" t="s">
        <v>2</v>
      </c>
      <c r="D3" s="118"/>
      <c r="E3" s="118"/>
      <c r="I3" s="83"/>
      <c r="J3" s="84" t="s">
        <v>47</v>
      </c>
      <c r="U3" s="52"/>
      <c r="V3" s="9"/>
      <c r="W3" s="107" t="s">
        <v>16</v>
      </c>
      <c r="X3" s="108"/>
      <c r="Y3" s="109"/>
      <c r="Z3" s="37">
        <f>COUNT(Z6:Z1914)</f>
        <v>0</v>
      </c>
      <c r="AA3" s="5"/>
      <c r="AB3" s="63"/>
    </row>
    <row r="4" spans="1:28" s="3" customFormat="1" ht="36.75" customHeight="1" thickTop="1" thickBot="1" x14ac:dyDescent="0.25">
      <c r="A4" s="110" t="s">
        <v>18</v>
      </c>
      <c r="B4" s="112" t="s">
        <v>19</v>
      </c>
      <c r="C4" s="114" t="s">
        <v>6</v>
      </c>
      <c r="D4" s="114" t="s">
        <v>20</v>
      </c>
      <c r="E4" s="114" t="s">
        <v>33</v>
      </c>
      <c r="F4" s="114" t="s">
        <v>21</v>
      </c>
      <c r="G4" s="114" t="s">
        <v>22</v>
      </c>
      <c r="H4" s="114" t="s">
        <v>23</v>
      </c>
      <c r="I4" s="120" t="s">
        <v>24</v>
      </c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2"/>
      <c r="U4" s="126" t="s">
        <v>89</v>
      </c>
      <c r="V4" s="116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4"/>
    </row>
    <row r="5" spans="1:28" ht="18" customHeight="1" thickTop="1" thickBot="1" x14ac:dyDescent="0.25">
      <c r="A5" s="111"/>
      <c r="B5" s="113"/>
      <c r="C5" s="115"/>
      <c r="D5" s="119"/>
      <c r="E5" s="119"/>
      <c r="F5" s="119"/>
      <c r="G5" s="119"/>
      <c r="H5" s="119"/>
      <c r="I5" s="12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5"/>
      <c r="U5" s="127"/>
      <c r="V5" s="117"/>
      <c r="W5" s="29">
        <f>SUM(W6:W1914)</f>
        <v>1040</v>
      </c>
      <c r="X5" s="30">
        <f>D6</f>
        <v>2</v>
      </c>
      <c r="Y5" s="39">
        <f>SUM(Y6:Y1914)</f>
        <v>70491406.939999998</v>
      </c>
      <c r="Z5" s="39">
        <f>SUM(Z6:Z1914)</f>
        <v>0</v>
      </c>
      <c r="AA5" s="5"/>
      <c r="AB5" s="64"/>
    </row>
    <row r="6" spans="1:28" ht="45" customHeight="1" thickTop="1" x14ac:dyDescent="0.2">
      <c r="A6" s="45" t="s">
        <v>4</v>
      </c>
      <c r="B6" s="88">
        <v>1040</v>
      </c>
      <c r="C6" s="47" t="s">
        <v>3</v>
      </c>
      <c r="D6" s="88">
        <v>2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48"/>
      <c r="V6" s="104" t="s">
        <v>87</v>
      </c>
      <c r="W6" s="31">
        <f>IF(AND(A6="celkem ks:",B6&gt;0,C6="vzorek ks:"),B6,"")</f>
        <v>1040</v>
      </c>
      <c r="X6" s="31" t="str">
        <f t="shared" ref="X6:X9" si="0">IF(AND(A6="celkem ks:",B6&gt;0,C6="vzorek ks:",U6&gt;0),U6,"")</f>
        <v/>
      </c>
      <c r="Y6" s="40" t="str">
        <f t="shared" ref="Y6:Y9" si="1">IF(OR(C6="",C6&lt;=0,A6="Suma:",A6="celkem ks:"),"",C6)</f>
        <v/>
      </c>
      <c r="Z6" s="40" t="str">
        <f t="shared" ref="Z6:Z9" si="2">IF(OR(U6="",U6&lt;=0,A6="Suma:",A6="celkem ks:"),"",U6)</f>
        <v/>
      </c>
      <c r="AA6" s="5"/>
    </row>
    <row r="7" spans="1:28" x14ac:dyDescent="0.2">
      <c r="A7" s="62" t="s">
        <v>88</v>
      </c>
      <c r="B7" s="61"/>
      <c r="C7" s="50">
        <v>34911</v>
      </c>
      <c r="D7" s="70"/>
      <c r="E7" s="70"/>
      <c r="F7" s="71"/>
      <c r="G7" s="71"/>
      <c r="H7" s="89"/>
      <c r="I7" s="59" t="s">
        <v>25</v>
      </c>
      <c r="J7" s="56" t="s">
        <v>26</v>
      </c>
      <c r="K7" s="56" t="s">
        <v>27</v>
      </c>
      <c r="L7" s="56" t="s">
        <v>28</v>
      </c>
      <c r="M7" s="76" t="s">
        <v>29</v>
      </c>
      <c r="N7" s="86" t="s">
        <v>34</v>
      </c>
      <c r="O7" s="76" t="s">
        <v>30</v>
      </c>
      <c r="P7" s="86" t="s">
        <v>35</v>
      </c>
      <c r="Q7" s="56" t="s">
        <v>31</v>
      </c>
      <c r="R7" s="56" t="s">
        <v>32</v>
      </c>
      <c r="S7" s="60" t="s">
        <v>36</v>
      </c>
      <c r="T7" s="60" t="s">
        <v>37</v>
      </c>
      <c r="U7" s="95" t="s">
        <v>99</v>
      </c>
      <c r="V7" s="96" t="s">
        <v>95</v>
      </c>
      <c r="W7" s="32" t="str">
        <f t="shared" ref="W7:W9" si="3">IF(AND(A7="celkem ks:",B7&gt;0,C7="vzorek ks:"),B7,"")</f>
        <v/>
      </c>
      <c r="X7" s="32" t="str">
        <f t="shared" si="0"/>
        <v/>
      </c>
      <c r="Y7" s="41">
        <f t="shared" si="1"/>
        <v>34911</v>
      </c>
      <c r="Z7" s="35" t="str">
        <f t="shared" si="2"/>
        <v>Přikrylová</v>
      </c>
    </row>
    <row r="8" spans="1:28" x14ac:dyDescent="0.2">
      <c r="A8" s="66" t="s">
        <v>58</v>
      </c>
      <c r="B8" s="67"/>
      <c r="C8" s="21">
        <v>70456495.939999998</v>
      </c>
      <c r="D8" s="72"/>
      <c r="E8" s="72"/>
      <c r="F8" s="73"/>
      <c r="G8" s="73"/>
      <c r="H8" s="90"/>
      <c r="I8" s="68" t="s">
        <v>25</v>
      </c>
      <c r="J8" s="57" t="s">
        <v>26</v>
      </c>
      <c r="K8" s="57" t="s">
        <v>27</v>
      </c>
      <c r="L8" s="57" t="s">
        <v>28</v>
      </c>
      <c r="M8" s="77" t="s">
        <v>29</v>
      </c>
      <c r="N8" s="87" t="s">
        <v>34</v>
      </c>
      <c r="O8" s="77" t="s">
        <v>30</v>
      </c>
      <c r="P8" s="87" t="s">
        <v>35</v>
      </c>
      <c r="Q8" s="57" t="s">
        <v>31</v>
      </c>
      <c r="R8" s="57" t="s">
        <v>32</v>
      </c>
      <c r="S8" s="69" t="s">
        <v>36</v>
      </c>
      <c r="T8" s="69" t="s">
        <v>37</v>
      </c>
      <c r="U8" s="97" t="s">
        <v>94</v>
      </c>
      <c r="V8" s="99" t="s">
        <v>102</v>
      </c>
      <c r="W8" s="32" t="str">
        <f t="shared" si="3"/>
        <v/>
      </c>
      <c r="X8" s="32" t="str">
        <f t="shared" si="0"/>
        <v/>
      </c>
      <c r="Y8" s="41">
        <f t="shared" si="1"/>
        <v>70456495.939999998</v>
      </c>
      <c r="Z8" s="35" t="str">
        <f t="shared" si="2"/>
        <v>Buzková</v>
      </c>
    </row>
    <row r="9" spans="1:28" x14ac:dyDescent="0.2">
      <c r="A9" s="4" t="s">
        <v>5</v>
      </c>
      <c r="C9" s="17">
        <f>SUM(C7:C8)</f>
        <v>70491406.939999998</v>
      </c>
      <c r="U9" s="17">
        <f>SUM(U7:U8)</f>
        <v>0</v>
      </c>
      <c r="W9" s="33" t="str">
        <f t="shared" si="3"/>
        <v/>
      </c>
      <c r="X9" s="33" t="str">
        <f t="shared" si="0"/>
        <v/>
      </c>
      <c r="Y9" s="35" t="str">
        <f t="shared" si="1"/>
        <v/>
      </c>
      <c r="Z9" s="35" t="str">
        <f t="shared" si="2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pageMargins left="0.59055118110236227" right="0.19685039370078741" top="0.39370078740157483" bottom="0.39370078740157483" header="0.51181102362204722" footer="0.19685039370078741"/>
  <pageSetup paperSize="9" scale="80" fitToHeight="10" orientation="landscape" r:id="rId1"/>
  <headerFooter alignWithMargins="0">
    <oddHeader>&amp;R64x, 542</oddHeader>
    <oddFooter>&amp;C&amp;P&amp;R© FIZA, a.s., 2025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109A73-4551-4948-96BF-D8BB057E0D1E}">
          <x14:formula1>
            <xm:f>List1!$A$2:$A$5</xm:f>
          </x14:formula1>
          <xm:sqref>D3:E3</xm:sqref>
        </x14:dataValidation>
        <x14:dataValidation type="list" allowBlank="1" showInputMessage="1" showErrorMessage="1" xr:uid="{40DB68F6-B799-4CA1-A276-717207734165}">
          <x14:formula1>
            <xm:f>List1!$D$2:$D$6</xm:f>
          </x14:formula1>
          <xm:sqref>H7:H8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5481-0DD7-4A72-B0E7-087BBA891142}">
  <dimension ref="A2:D6"/>
  <sheetViews>
    <sheetView workbookViewId="0">
      <selection activeCell="G15" sqref="G15"/>
    </sheetView>
  </sheetViews>
  <sheetFormatPr defaultRowHeight="12.75" x14ac:dyDescent="0.2"/>
  <sheetData>
    <row r="2" spans="1:4" x14ac:dyDescent="0.2">
      <c r="A2" t="s">
        <v>49</v>
      </c>
      <c r="D2" s="63">
        <v>0.21</v>
      </c>
    </row>
    <row r="3" spans="1:4" x14ac:dyDescent="0.2">
      <c r="A3" t="s">
        <v>50</v>
      </c>
      <c r="D3" s="63">
        <v>0.15</v>
      </c>
    </row>
    <row r="4" spans="1:4" x14ac:dyDescent="0.2">
      <c r="A4" t="s">
        <v>51</v>
      </c>
      <c r="D4" s="63">
        <v>0.1</v>
      </c>
    </row>
    <row r="5" spans="1:4" x14ac:dyDescent="0.2">
      <c r="A5" t="s">
        <v>52</v>
      </c>
      <c r="D5" s="64" t="s">
        <v>39</v>
      </c>
    </row>
    <row r="6" spans="1:4" x14ac:dyDescent="0.2">
      <c r="D6" s="64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POK</vt:lpstr>
      <vt:lpstr>BAN</vt:lpstr>
      <vt:lpstr>DPH</vt:lpstr>
      <vt:lpstr>50x</vt:lpstr>
      <vt:lpstr>51x</vt:lpstr>
      <vt:lpstr>60x</vt:lpstr>
      <vt:lpstr>64x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Buzková Eva</cp:lastModifiedBy>
  <cp:lastPrinted>2025-04-03T09:48:34Z</cp:lastPrinted>
  <dcterms:created xsi:type="dcterms:W3CDTF">2002-12-04T11:32:57Z</dcterms:created>
  <dcterms:modified xsi:type="dcterms:W3CDTF">2025-04-07T07:14:27Z</dcterms:modified>
</cp:coreProperties>
</file>