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720" windowHeight="1258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439" i="1"/>
  <c r="E71"/>
  <c r="E176"/>
  <c r="E178"/>
  <c r="E179"/>
  <c r="E668"/>
  <c r="E659"/>
  <c r="E662"/>
  <c r="E665"/>
  <c r="E501"/>
  <c r="E498"/>
  <c r="E488"/>
  <c r="E486"/>
  <c r="E483"/>
  <c r="E480"/>
  <c r="E477"/>
  <c r="E472"/>
  <c r="E470"/>
  <c r="E461"/>
  <c r="E454"/>
  <c r="E451"/>
  <c r="E509"/>
  <c r="E510" s="1"/>
  <c r="E513"/>
  <c r="E530"/>
  <c r="E531"/>
  <c r="E533"/>
  <c r="E585"/>
  <c r="E587"/>
  <c r="E589"/>
  <c r="E601"/>
  <c r="E604"/>
  <c r="E627"/>
  <c r="E634"/>
  <c r="E636"/>
  <c r="E565"/>
  <c r="E580"/>
  <c r="E582"/>
  <c r="E563"/>
  <c r="E561"/>
  <c r="E558"/>
  <c r="E555"/>
  <c r="E556"/>
  <c r="E545"/>
  <c r="E546"/>
  <c r="E540"/>
  <c r="E541"/>
  <c r="E641"/>
  <c r="E642" s="1"/>
  <c r="E644"/>
  <c r="E645" s="1"/>
  <c r="E647"/>
  <c r="E649"/>
  <c r="E650"/>
  <c r="E136"/>
  <c r="E138"/>
  <c r="E154"/>
  <c r="E155" s="1"/>
  <c r="E159"/>
  <c r="E162"/>
  <c r="E163" s="1"/>
  <c r="E182"/>
  <c r="E184"/>
  <c r="E187"/>
  <c r="E189"/>
  <c r="E192"/>
  <c r="E193"/>
  <c r="E195"/>
  <c r="E199"/>
  <c r="E205"/>
  <c r="E207"/>
  <c r="E214"/>
  <c r="E218"/>
  <c r="E227"/>
  <c r="E229"/>
  <c r="E231"/>
  <c r="E248"/>
  <c r="E252"/>
  <c r="E253"/>
  <c r="E256"/>
  <c r="E258"/>
  <c r="E260"/>
  <c r="E262"/>
  <c r="E264"/>
  <c r="E266"/>
  <c r="E268"/>
  <c r="E270"/>
  <c r="E272"/>
  <c r="E275"/>
  <c r="E277"/>
  <c r="E279"/>
  <c r="E281"/>
  <c r="E283"/>
  <c r="E286"/>
  <c r="E288"/>
  <c r="E293"/>
  <c r="E294" s="1"/>
  <c r="E295" s="1"/>
  <c r="E297"/>
  <c r="E300"/>
  <c r="E301" s="1"/>
  <c r="E308"/>
  <c r="E310"/>
  <c r="E311" s="1"/>
  <c r="E315"/>
  <c r="E316" s="1"/>
  <c r="E319"/>
  <c r="E322" s="1"/>
  <c r="E326"/>
  <c r="E328"/>
  <c r="E342"/>
  <c r="E346"/>
  <c r="E350"/>
  <c r="E352"/>
  <c r="E355"/>
  <c r="E357"/>
  <c r="E359"/>
  <c r="E361"/>
  <c r="E363"/>
  <c r="E365"/>
  <c r="E367"/>
  <c r="E369"/>
  <c r="E371"/>
  <c r="E374"/>
  <c r="E387"/>
  <c r="E393"/>
  <c r="E395" s="1"/>
  <c r="E397"/>
  <c r="E398" s="1"/>
  <c r="E400"/>
  <c r="E403"/>
  <c r="E405"/>
  <c r="E407"/>
  <c r="E408"/>
  <c r="E427"/>
  <c r="E430"/>
  <c r="E432"/>
  <c r="E433" s="1"/>
  <c r="E434" s="1"/>
  <c r="E436"/>
  <c r="E437"/>
  <c r="E441"/>
  <c r="E442" s="1"/>
  <c r="E131"/>
  <c r="E132" s="1"/>
  <c r="E125"/>
  <c r="E122"/>
  <c r="E120"/>
  <c r="E112"/>
  <c r="E104"/>
  <c r="E84"/>
  <c r="E72"/>
  <c r="E70"/>
  <c r="E40"/>
  <c r="E37"/>
  <c r="E35"/>
  <c r="E18"/>
  <c r="E14"/>
  <c r="E12"/>
  <c r="E273" l="1"/>
  <c r="E284" s="1"/>
  <c r="E637"/>
  <c r="E428"/>
  <c r="E375"/>
  <c r="E376" s="1"/>
  <c r="E651"/>
  <c r="E583"/>
  <c r="E502"/>
  <c r="E534" s="1"/>
  <c r="E666"/>
  <c r="E669" s="1"/>
  <c r="E254"/>
  <c r="E126"/>
  <c r="E164" s="1"/>
  <c r="E638"/>
  <c r="E670" l="1"/>
  <c r="E443"/>
  <c r="E671" l="1"/>
</calcChain>
</file>

<file path=xl/comments1.xml><?xml version="1.0" encoding="utf-8"?>
<comments xmlns="http://schemas.openxmlformats.org/spreadsheetml/2006/main">
  <authors>
    <author>64025</author>
    <author>64018</author>
    <author>63222</author>
  </authors>
  <commentList>
    <comment ref="E15" authorId="0">
      <text>
        <r>
          <rPr>
            <b/>
            <sz val="8"/>
            <color indexed="81"/>
            <rFont val="Tahoma"/>
            <family val="2"/>
            <charset val="238"/>
          </rPr>
          <t>RJ:
předpoklad nárust počtu km služebních cest v objemu 80 000,-kč (cca 34400km)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u/>
            <sz val="8"/>
            <color indexed="81"/>
            <rFont val="Tahoma"/>
            <family val="2"/>
            <charset val="238"/>
          </rPr>
          <t>50000,- Kč - nespecif. -rezerva na nárust cen PHM</t>
        </r>
      </text>
    </comment>
    <comment ref="E38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57500 FNOL, 1300 TO (zničené transf. Výrobky při výrobě, uznané reklamace)</t>
        </r>
      </text>
    </comment>
    <comment ref="E7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ZH: </t>
        </r>
        <r>
          <rPr>
            <sz val="9"/>
            <color indexed="81"/>
            <rFont val="Tahoma"/>
            <family val="2"/>
            <charset val="238"/>
          </rPr>
          <t>snížení bonusů o 43.175 tis. Kč, snížení od Merty, nižší nákup stentů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3" authorId="2">
      <text>
        <r>
          <rPr>
            <sz val="8"/>
            <color indexed="81"/>
            <rFont val="Tahoma"/>
            <family val="2"/>
            <charset val="238"/>
          </rPr>
          <t>dle plánu oš.dnů na rok 2015</t>
        </r>
      </text>
    </comment>
    <comment ref="E74" authorId="2">
      <text>
        <r>
          <rPr>
            <sz val="8"/>
            <color indexed="81"/>
            <rFont val="Tahoma"/>
            <family val="2"/>
            <charset val="238"/>
          </rPr>
          <t>dle plánu oš. Dnů na rok 2015</t>
        </r>
      </text>
    </comment>
    <comment ref="E75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ZH: </t>
        </r>
        <r>
          <rPr>
            <sz val="9"/>
            <color indexed="81"/>
            <rFont val="Tahoma"/>
            <family val="2"/>
            <charset val="238"/>
          </rPr>
          <t>Jesenická nemocnice + 175 tis. Kč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76" authorId="0">
      <text>
        <r>
          <rPr>
            <b/>
            <sz val="8"/>
            <color indexed="81"/>
            <rFont val="Tahoma"/>
            <family val="2"/>
            <charset val="238"/>
          </rPr>
          <t>64025:</t>
        </r>
        <r>
          <rPr>
            <sz val="8"/>
            <color indexed="81"/>
            <rFont val="Tahoma"/>
            <family val="2"/>
            <charset val="238"/>
          </rPr>
          <t xml:space="preserve">
od 1.1.2015 sazba 10% (nyní15%)</t>
        </r>
      </text>
    </comment>
    <comment ref="E76" authorId="0">
      <text>
        <r>
          <rPr>
            <b/>
            <sz val="8"/>
            <color indexed="81"/>
            <rFont val="Tahoma"/>
            <family val="2"/>
            <charset val="238"/>
          </rPr>
          <t>RJ:
při sazbě 10% a částce 350 tis. Kč (rozpočet 2014)úspora 15 tis. Kč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77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při prům. počtu 850 pacientů a ceně 35 Kč za stravu </t>
        </r>
      </text>
    </comment>
    <comment ref="E78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e-mail ze 20.10.</t>
        </r>
      </text>
    </comment>
    <comment ref="E80" authorId="0">
      <text>
        <r>
          <rPr>
            <b/>
            <sz val="8"/>
            <color indexed="81"/>
            <rFont val="Tahoma"/>
            <family val="2"/>
            <charset val="238"/>
          </rPr>
          <t>RJ:
409332 porcí a 30 suroviny na porci z nové kalk.</t>
        </r>
      </text>
    </comment>
    <comment ref="E81" authorId="0">
      <text>
        <r>
          <rPr>
            <b/>
            <sz val="8"/>
            <color indexed="81"/>
            <rFont val="Tahoma"/>
            <family val="2"/>
            <charset val="238"/>
          </rPr>
          <t>64025:</t>
        </r>
        <r>
          <rPr>
            <sz val="8"/>
            <color indexed="81"/>
            <rFont val="Tahoma"/>
            <family val="2"/>
            <charset val="238"/>
          </rPr>
          <t xml:space="preserve">
46500 porcí * 30</t>
        </r>
      </text>
    </comment>
    <comment ref="E82" authorId="1">
      <text>
        <r>
          <rPr>
            <b/>
            <sz val="9"/>
            <color indexed="81"/>
            <rFont val="Tahoma"/>
            <family val="2"/>
            <charset val="238"/>
          </rPr>
          <t>ZH:</t>
        </r>
        <r>
          <rPr>
            <sz val="9"/>
            <color indexed="81"/>
            <rFont val="Tahoma"/>
            <family val="2"/>
            <charset val="238"/>
          </rPr>
          <t xml:space="preserve">
podklad ve stravování</t>
        </r>
      </text>
    </comment>
    <comment ref="E85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ZH: </t>
        </r>
        <r>
          <rPr>
            <sz val="9"/>
            <color indexed="81"/>
            <rFont val="Tahoma"/>
            <family val="2"/>
            <charset val="238"/>
          </rPr>
          <t>dle skutečnsti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>SIT 111 tis. Kč, SNZ 1.148 tis. Kč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90" authorId="0">
      <text>
        <r>
          <rPr>
            <b/>
            <sz val="8"/>
            <color indexed="81"/>
            <rFont val="Tahoma"/>
            <family val="2"/>
            <charset val="238"/>
          </rPr>
          <t>64025:</t>
        </r>
        <r>
          <rPr>
            <sz val="8"/>
            <color indexed="81"/>
            <rFont val="Tahoma"/>
            <family val="2"/>
            <charset val="238"/>
          </rPr>
          <t xml:space="preserve">
50 tis. navýšení spojeno s účtem 649 24 549:
3,3%(VN - %z T, Zdenkův rozbor) z měs. Částky 140 tis.</t>
        </r>
      </text>
    </comment>
    <comment ref="E93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ZH: </t>
        </r>
        <r>
          <rPr>
            <sz val="9"/>
            <color indexed="81"/>
            <rFont val="Tahoma"/>
            <family val="2"/>
            <charset val="238"/>
          </rPr>
          <t>rozdělen u účtů 501 17 21-25, skutečnost je tam od IT a SZM</t>
        </r>
        <r>
          <rPr>
            <b/>
            <sz val="9"/>
            <color indexed="81"/>
            <rFont val="Tahoma"/>
            <family val="2"/>
            <charset val="238"/>
          </rPr>
          <t xml:space="preserve"> 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94" authorId="1">
      <text>
        <r>
          <rPr>
            <b/>
            <sz val="9"/>
            <color indexed="81"/>
            <rFont val="Tahoma"/>
            <family val="2"/>
            <charset val="238"/>
          </rPr>
          <t>ZH:</t>
        </r>
        <r>
          <rPr>
            <sz val="9"/>
            <color indexed="81"/>
            <rFont val="Tahoma"/>
            <family val="2"/>
            <charset val="238"/>
          </rPr>
          <t xml:space="preserve">
500 tis. sterilizace s dutinkou</t>
        </r>
      </text>
    </comment>
    <comment ref="E100" authorId="1">
      <text>
        <r>
          <rPr>
            <b/>
            <sz val="9"/>
            <color indexed="81"/>
            <rFont val="Tahoma"/>
            <family val="2"/>
            <charset val="238"/>
          </rPr>
          <t>ZH:</t>
        </r>
        <r>
          <rPr>
            <sz val="9"/>
            <color indexed="81"/>
            <rFont val="Tahoma"/>
            <family val="2"/>
            <charset val="238"/>
          </rPr>
          <t xml:space="preserve">
Přidáno 50 tis. BOZP jhasící přístroje ing. Kotzot</t>
        </r>
      </text>
    </comment>
    <comment ref="E113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RJ:
příloha žádosti klinik na rozmnožení směnného prádla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117" authorId="1">
      <text>
        <r>
          <rPr>
            <b/>
            <sz val="9"/>
            <color indexed="81"/>
            <rFont val="Tahoma"/>
            <family val="2"/>
            <charset val="238"/>
          </rPr>
          <t>ZH:</t>
        </r>
        <r>
          <rPr>
            <sz val="9"/>
            <color indexed="81"/>
            <rFont val="Tahoma"/>
            <family val="2"/>
            <charset val="238"/>
          </rPr>
          <t xml:space="preserve">
Od Bc. Drobiličové</t>
        </r>
      </text>
    </comment>
    <comment ref="E118" authorId="1">
      <text>
        <r>
          <rPr>
            <b/>
            <sz val="9"/>
            <color indexed="81"/>
            <rFont val="Tahoma"/>
            <family val="2"/>
            <charset val="238"/>
          </rPr>
          <t>ZH:</t>
        </r>
        <r>
          <rPr>
            <sz val="9"/>
            <color indexed="81"/>
            <rFont val="Tahoma"/>
            <family val="2"/>
            <charset val="238"/>
          </rPr>
          <t xml:space="preserve">
Od Bc. Drobiličové</t>
        </r>
      </text>
    </comment>
    <comment ref="E119" authorId="1">
      <text>
        <r>
          <rPr>
            <b/>
            <sz val="9"/>
            <color indexed="81"/>
            <rFont val="Tahoma"/>
            <family val="2"/>
            <charset val="238"/>
          </rPr>
          <t>64018:</t>
        </r>
        <r>
          <rPr>
            <sz val="9"/>
            <color indexed="81"/>
            <rFont val="Tahoma"/>
            <family val="2"/>
            <charset val="238"/>
          </rPr>
          <t xml:space="preserve">
od Bc. Drobiličové</t>
        </r>
      </text>
    </comment>
    <comment ref="E127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aktualizace po obdržení závěrkových listů z Komoditní burzy</t>
        </r>
      </text>
    </comment>
    <comment ref="E128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smlouva s Moravskou vodárenskou, cena známa v lednu, dojde k navýšení po kolaudaci lékárny</t>
        </r>
      </text>
    </comment>
    <comment ref="E129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nové smlouvy v listopadu, Dalkia Olterm</t>
        </r>
      </text>
    </comment>
    <comment ref="E130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upřesnění z Komoditní burzy</t>
        </r>
      </text>
    </comment>
    <comment ref="E133" authorId="1">
      <text>
        <r>
          <rPr>
            <b/>
            <sz val="9"/>
            <color indexed="81"/>
            <rFont val="Tahoma"/>
            <family val="2"/>
            <charset val="238"/>
          </rPr>
          <t>ZH:</t>
        </r>
        <r>
          <rPr>
            <sz val="9"/>
            <color indexed="81"/>
            <rFont val="Tahoma"/>
            <family val="2"/>
            <charset val="238"/>
          </rPr>
          <t xml:space="preserve">
podklad ve stravování</t>
        </r>
      </text>
    </comment>
    <comment ref="E135" authorId="1">
      <text>
        <r>
          <rPr>
            <b/>
            <sz val="9"/>
            <color indexed="81"/>
            <rFont val="Tahoma"/>
            <family val="2"/>
            <charset val="238"/>
          </rPr>
          <t>ZH:</t>
        </r>
        <r>
          <rPr>
            <sz val="9"/>
            <color indexed="81"/>
            <rFont val="Tahoma"/>
            <family val="2"/>
            <charset val="238"/>
          </rPr>
          <t xml:space="preserve">
podklad ve stravování</t>
        </r>
      </text>
    </comment>
    <comment ref="E157" authorId="1">
      <text>
        <r>
          <rPr>
            <b/>
            <sz val="9"/>
            <color indexed="81"/>
            <rFont val="Tahoma"/>
            <family val="2"/>
            <charset val="238"/>
          </rPr>
          <t>ZH:</t>
        </r>
        <r>
          <rPr>
            <sz val="9"/>
            <color indexed="81"/>
            <rFont val="Tahoma"/>
            <family val="2"/>
            <charset val="238"/>
          </rPr>
          <t xml:space="preserve">
podklad ve stravování</t>
        </r>
      </text>
    </comment>
    <comment ref="E158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dle skutečnosti 2014</t>
        </r>
      </text>
    </comment>
    <comment ref="E168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ZH: </t>
        </r>
        <r>
          <rPr>
            <sz val="9"/>
            <color indexed="81"/>
            <rFont val="Tahoma"/>
            <family val="2"/>
            <charset val="238"/>
          </rPr>
          <t>přidány opravy charekturu 2-1 ve výši 13.900 tis. Kč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71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300 tis. Nespecif. </t>
        </r>
      </text>
    </comment>
    <comment ref="E173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smlouva (cca 200 tis. Ročně) + havárie</t>
        </r>
      </text>
    </comment>
    <comment ref="E175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zaslal ing. Eyer</t>
        </r>
      </text>
    </comment>
    <comment ref="E183" authorId="1">
      <text>
        <r>
          <rPr>
            <b/>
            <sz val="9"/>
            <color indexed="81"/>
            <rFont val="Tahoma"/>
            <family val="2"/>
            <charset val="238"/>
          </rPr>
          <t>ZH:</t>
        </r>
        <r>
          <rPr>
            <sz val="9"/>
            <color indexed="81"/>
            <rFont val="Tahoma"/>
            <family val="2"/>
            <charset val="238"/>
          </rPr>
          <t xml:space="preserve">
39.885 tis. Kč Jesenická nemocnice</t>
        </r>
      </text>
    </comment>
    <comment ref="E194" authorId="0">
      <text>
        <r>
          <rPr>
            <b/>
            <sz val="8"/>
            <color indexed="81"/>
            <rFont val="Tahoma"/>
            <family val="2"/>
            <charset val="238"/>
          </rPr>
          <t>64025:</t>
        </r>
        <r>
          <rPr>
            <sz val="8"/>
            <color indexed="81"/>
            <rFont val="Tahoma"/>
            <family val="2"/>
            <charset val="238"/>
          </rPr>
          <t xml:space="preserve">
1-11.2014: 487 tis.Kč
návrh dle skut.</t>
        </r>
      </text>
    </comment>
    <comment ref="D200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jedná se o jediný SW, který máme v nájmu.</t>
        </r>
      </text>
    </comment>
    <comment ref="E201" authorId="2">
      <text>
        <r>
          <rPr>
            <b/>
            <sz val="8"/>
            <color indexed="81"/>
            <rFont val="Tahoma"/>
            <family val="2"/>
            <charset val="238"/>
          </rPr>
          <t>JUDr. Ritter a JUDr. Štastný
smlouvy S1993-1407/1 a S1993-1407/2
Olma-pracivnělékařské služby
Jesenická nemocnice - odběrové místo 56 tis.</t>
        </r>
      </text>
    </comment>
    <comment ref="E202" authorId="2">
      <text>
        <r>
          <rPr>
            <sz val="8"/>
            <color indexed="81"/>
            <rFont val="Tahoma"/>
            <family val="2"/>
            <charset val="238"/>
          </rPr>
          <t>ANDREE - postmix.zařízení
RAMA Moravia - kopírka ředitelství
                          (nájem + ceny za kopie
+Jesenická nemocnice 6 tis.</t>
        </r>
      </text>
    </comment>
    <comment ref="E210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pod smlouvou fa Ratex + zásahy nad</t>
        </r>
      </text>
    </comment>
    <comment ref="E211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2 smlouvy - spalovna + likvidace mimo, bude nová smlouva</t>
        </r>
      </text>
    </comment>
    <comment ref="E212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likvidace odpadu od ubytovny, byty</t>
        </r>
      </text>
    </comment>
    <comment ref="E213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ZH: </t>
        </r>
        <r>
          <rPr>
            <sz val="9"/>
            <color indexed="81"/>
            <rFont val="Tahoma"/>
            <family val="2"/>
            <charset val="238"/>
          </rPr>
          <t>Jednorázová smlouva s Horák a syn na kácení, ošetření, výsadba
prův. Č. 1590/2014 na 861 tis. Kč.</t>
        </r>
      </text>
    </comment>
    <comment ref="E217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6935*42=291270
</t>
        </r>
      </text>
    </comment>
    <comment ref="E222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servis dávkovačů chlordioxidu - smlouva</t>
        </r>
      </text>
    </comment>
    <comment ref="E223" authorId="0">
      <text>
        <r>
          <rPr>
            <b/>
            <sz val="8"/>
            <color indexed="81"/>
            <rFont val="Tahoma"/>
            <family val="2"/>
            <charset val="238"/>
          </rPr>
          <t>RJ:
účet je navýšen o 63 tis. Kč, STK a emise.
2014 součástí účtu oprav 511 02 027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224" authorId="0">
      <text>
        <r>
          <rPr>
            <b/>
            <sz val="8"/>
            <color indexed="81"/>
            <rFont val="Tahoma"/>
            <family val="2"/>
            <charset val="238"/>
          </rPr>
          <t>RJ:
podloženo smlouvami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226" authorId="2">
      <text>
        <r>
          <rPr>
            <b/>
            <sz val="8"/>
            <color indexed="81"/>
            <rFont val="Tahoma"/>
            <family val="2"/>
            <charset val="238"/>
          </rPr>
          <t>63222:</t>
        </r>
        <r>
          <rPr>
            <sz val="8"/>
            <color indexed="81"/>
            <rFont val="Tahoma"/>
            <family val="2"/>
            <charset val="238"/>
          </rPr>
          <t xml:space="preserve">
původní návrh 28.400
navýšení 1.630 - přípis ing. Gregor z 7.1.2014</t>
        </r>
      </text>
    </comment>
    <comment ref="E228" authorId="1">
      <text>
        <r>
          <rPr>
            <b/>
            <sz val="9"/>
            <color indexed="81"/>
            <rFont val="Tahoma"/>
            <family val="2"/>
            <charset val="238"/>
          </rPr>
          <t>ZH: Podklad OFI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32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ZH: </t>
        </r>
        <r>
          <rPr>
            <sz val="9"/>
            <color indexed="81"/>
            <rFont val="Tahoma"/>
            <family val="2"/>
            <charset val="238"/>
          </rPr>
          <t xml:space="preserve">intervence Buzkové sníženo o 200 tis.
</t>
        </r>
      </text>
    </comment>
    <comment ref="E233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ZH: </t>
        </r>
        <r>
          <rPr>
            <sz val="9"/>
            <color indexed="81"/>
            <rFont val="Tahoma"/>
            <family val="2"/>
            <charset val="238"/>
          </rPr>
          <t>2x SOS leden a únor</t>
        </r>
      </text>
    </comment>
    <comment ref="E235" authorId="1">
      <text>
        <r>
          <rPr>
            <b/>
            <sz val="9"/>
            <color indexed="81"/>
            <rFont val="Tahoma"/>
            <family val="2"/>
            <charset val="238"/>
          </rPr>
          <t>ZH:</t>
        </r>
        <r>
          <rPr>
            <sz val="9"/>
            <color indexed="81"/>
            <rFont val="Tahoma"/>
            <family val="2"/>
            <charset val="238"/>
          </rPr>
          <t xml:space="preserve">
CGB, BOLOGIS</t>
        </r>
      </text>
    </comment>
    <comment ref="E236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ZH: </t>
        </r>
        <r>
          <rPr>
            <sz val="9"/>
            <color indexed="81"/>
            <rFont val="Tahoma"/>
            <family val="2"/>
            <charset val="238"/>
          </rPr>
          <t>250 tis. Kč TM Havrlant</t>
        </r>
        <r>
          <rPr>
            <sz val="9"/>
            <color indexed="81"/>
            <rFont val="Tahoma"/>
            <family val="2"/>
            <charset val="238"/>
          </rPr>
          <t xml:space="preserve">
200 tis. OVLZ</t>
        </r>
      </text>
    </comment>
    <comment ref="E238" authorId="2">
      <text>
        <r>
          <rPr>
            <b/>
            <sz val="8"/>
            <color indexed="81"/>
            <rFont val="Tahoma"/>
            <family val="2"/>
            <charset val="238"/>
          </rPr>
          <t>63222:</t>
        </r>
        <r>
          <rPr>
            <sz val="8"/>
            <color indexed="81"/>
            <rFont val="Tahoma"/>
            <family val="2"/>
            <charset val="238"/>
          </rPr>
          <t xml:space="preserve">
AK Vítek S2010-006 vč. dodtků</t>
        </r>
      </text>
    </comment>
    <comment ref="E239" authorId="2">
      <text>
        <r>
          <rPr>
            <b/>
            <sz val="8"/>
            <color indexed="81"/>
            <rFont val="Tahoma"/>
            <family val="2"/>
            <charset val="238"/>
          </rPr>
          <t>63222:</t>
        </r>
        <r>
          <rPr>
            <sz val="8"/>
            <color indexed="81"/>
            <rFont val="Tahoma"/>
            <family val="2"/>
            <charset val="238"/>
          </rPr>
          <t xml:space="preserve">
protetika - Drápela-smlouva
                  Slanina
                  Microdent-smlouva
                  Nesvadba - smlouva
Vojenská nem. - sterilzace
FN Brno  - novor.screening</t>
        </r>
      </text>
    </comment>
    <comment ref="E241" authorId="0">
      <text>
        <r>
          <rPr>
            <b/>
            <sz val="8"/>
            <color indexed="81"/>
            <rFont val="Tahoma"/>
            <family val="2"/>
            <charset val="238"/>
          </rPr>
          <t>RJ:
stávající smlouvy + nové projekty, mám seznam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243" authorId="2">
      <text>
        <r>
          <rPr>
            <sz val="8"/>
            <color indexed="81"/>
            <rFont val="Tahoma"/>
            <family val="2"/>
            <charset val="238"/>
          </rPr>
          <t>Mgr.Cahlíková, Mgr Skácelová
v roce 2014 uhrazen celý vzdělávací program</t>
        </r>
      </text>
    </comment>
    <comment ref="E244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ZH: </t>
        </r>
        <r>
          <rPr>
            <sz val="9"/>
            <color indexed="81"/>
            <rFont val="Tahoma"/>
            <family val="2"/>
            <charset val="238"/>
          </rPr>
          <t>FIZA, Charvát, Intrastat, Ficbauer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46" authorId="2">
      <text>
        <r>
          <rPr>
            <b/>
            <sz val="8"/>
            <color indexed="81"/>
            <rFont val="Tahoma"/>
            <family val="2"/>
            <charset val="238"/>
          </rPr>
          <t>63222:</t>
        </r>
        <r>
          <rPr>
            <sz val="8"/>
            <color indexed="81"/>
            <rFont val="Tahoma"/>
            <family val="2"/>
            <charset val="238"/>
          </rPr>
          <t xml:space="preserve">
dle přípisu Mgr. Odehnalové</t>
        </r>
      </text>
    </comment>
    <comment ref="E291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částka známa v listopadu. Náklady na centralizovaný nákup e.e.a plynu</t>
        </r>
      </text>
    </comment>
    <comment ref="E313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reál 2014</t>
        </r>
      </text>
    </comment>
    <comment ref="E314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reklamace vůči dodavatelům derivátů - nelze ovlivnit</t>
        </r>
      </text>
    </comment>
    <comment ref="E348" authorId="1">
      <text>
        <r>
          <rPr>
            <b/>
            <sz val="9"/>
            <color indexed="81"/>
            <rFont val="Tahoma"/>
            <family val="2"/>
            <charset val="238"/>
          </rPr>
          <t>ZH:</t>
        </r>
        <r>
          <rPr>
            <sz val="9"/>
            <color indexed="81"/>
            <rFont val="Tahoma"/>
            <family val="2"/>
            <charset val="238"/>
          </rPr>
          <t xml:space="preserve"> není znám dodatek na refundaci od LF UP
</t>
        </r>
      </text>
    </comment>
    <comment ref="E354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360744 valorizace 0,04, E. Buzková až koncem roku zná %.</t>
        </r>
      </text>
    </comment>
    <comment ref="E356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náhrady na výdělku, za r 2013- 1047 zmeškaných kalendářních dnů u prac. Úrazů s PN, za 1 pol. 2014 - 542.</t>
        </r>
      </text>
    </comment>
    <comment ref="E368" authorId="2">
      <text>
        <r>
          <rPr>
            <b/>
            <sz val="8"/>
            <color indexed="81"/>
            <rFont val="Tahoma"/>
            <family val="2"/>
            <charset val="238"/>
          </rPr>
          <t>63222:</t>
        </r>
        <r>
          <rPr>
            <sz val="8"/>
            <color indexed="81"/>
            <rFont val="Tahoma"/>
            <family val="2"/>
            <charset val="238"/>
          </rPr>
          <t xml:space="preserve">
PÚ návrh nepředal - návrh rozpočtu dle skutečnosti 2014</t>
        </r>
      </text>
    </comment>
    <comment ref="E409" authorId="1">
      <text>
        <r>
          <rPr>
            <b/>
            <sz val="9"/>
            <color indexed="81"/>
            <rFont val="Tahoma"/>
            <family val="2"/>
            <charset val="238"/>
          </rPr>
          <t>ZH:</t>
        </r>
        <r>
          <rPr>
            <sz val="9"/>
            <color indexed="81"/>
            <rFont val="Tahoma"/>
            <family val="2"/>
            <charset val="238"/>
          </rPr>
          <t xml:space="preserve">
navíc 150 tis z KH</t>
        </r>
      </text>
    </comment>
    <comment ref="E413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ZH: </t>
        </r>
        <r>
          <rPr>
            <sz val="9"/>
            <color indexed="81"/>
            <rFont val="Tahoma"/>
            <family val="2"/>
            <charset val="238"/>
          </rPr>
          <t xml:space="preserve">16.tis. - vozíky lékárna na stř. 4806
</t>
        </r>
      </text>
    </comment>
    <comment ref="E421" authorId="1">
      <text>
        <r>
          <rPr>
            <b/>
            <sz val="9"/>
            <color indexed="81"/>
            <rFont val="Tahoma"/>
            <family val="2"/>
            <charset val="238"/>
          </rPr>
          <t>ZH:</t>
        </r>
        <r>
          <rPr>
            <sz val="9"/>
            <color indexed="81"/>
            <rFont val="Tahoma"/>
            <family val="2"/>
            <charset val="238"/>
          </rPr>
          <t xml:space="preserve"> navíc 300 tis. z KH
</t>
        </r>
      </text>
    </comment>
    <comment ref="E423" authorId="1">
      <text>
        <r>
          <rPr>
            <b/>
            <sz val="9"/>
            <color indexed="81"/>
            <rFont val="Tahoma"/>
            <family val="2"/>
            <charset val="238"/>
          </rPr>
          <t>ZH:</t>
        </r>
        <r>
          <rPr>
            <sz val="9"/>
            <color indexed="81"/>
            <rFont val="Tahoma"/>
            <family val="2"/>
            <charset val="238"/>
          </rPr>
          <t xml:space="preserve"> 152 tis. Kč dle Eyera na instalaci klimatizací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05" authorId="2">
      <text>
        <r>
          <rPr>
            <sz val="8"/>
            <color indexed="81"/>
            <rFont val="Tahoma"/>
            <family val="2"/>
            <charset val="238"/>
          </rPr>
          <t>jen běžící smlouvy
krátkodobý pronájem ???</t>
        </r>
      </text>
    </comment>
    <comment ref="E506" authorId="2">
      <text>
        <r>
          <rPr>
            <b/>
            <sz val="8"/>
            <color indexed="81"/>
            <rFont val="Tahoma"/>
            <family val="2"/>
            <charset val="238"/>
          </rPr>
          <t>63222:</t>
        </r>
        <r>
          <rPr>
            <sz val="8"/>
            <color indexed="81"/>
            <rFont val="Tahoma"/>
            <family val="2"/>
            <charset val="238"/>
          </rPr>
          <t xml:space="preserve">odhad dle skutečnosti
</t>
        </r>
      </text>
    </comment>
    <comment ref="E511" authorId="1">
      <text>
        <r>
          <rPr>
            <b/>
            <sz val="9"/>
            <color indexed="81"/>
            <rFont val="Tahoma"/>
            <family val="2"/>
            <charset val="238"/>
          </rPr>
          <t>ZH:</t>
        </r>
        <r>
          <rPr>
            <sz val="9"/>
            <color indexed="81"/>
            <rFont val="Tahoma"/>
            <family val="2"/>
            <charset val="238"/>
          </rPr>
          <t xml:space="preserve">
podklad ve stravování</t>
        </r>
      </text>
    </comment>
    <comment ref="E532" authorId="2">
      <text>
        <r>
          <rPr>
            <b/>
            <sz val="8"/>
            <color indexed="81"/>
            <rFont val="Tahoma"/>
            <family val="2"/>
            <charset val="238"/>
          </rPr>
          <t>63222:</t>
        </r>
        <r>
          <rPr>
            <sz val="8"/>
            <color indexed="81"/>
            <rFont val="Tahoma"/>
            <family val="2"/>
            <charset val="238"/>
          </rPr>
          <t xml:space="preserve">
dle přípisu Mgr. Aleksičové</t>
        </r>
      </text>
    </comment>
    <comment ref="E547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54401001+ 5% marže</t>
        </r>
      </text>
    </comment>
    <comment ref="E548" authorId="0">
      <text>
        <r>
          <rPr>
            <b/>
            <sz val="8"/>
            <color indexed="81"/>
            <rFont val="Tahoma"/>
            <family val="2"/>
            <charset val="238"/>
          </rPr>
          <t>RJ:
Dohodnutá cena a objem pro Baxter, Grifols</t>
        </r>
        <r>
          <rPr>
            <sz val="8"/>
            <color indexed="81"/>
            <rFont val="Tahoma"/>
            <family val="2"/>
            <charset val="238"/>
          </rPr>
          <t xml:space="preserve">
54401005 + 10%</t>
        </r>
      </text>
    </comment>
    <comment ref="E549" authorId="0">
      <text>
        <r>
          <rPr>
            <b/>
            <sz val="8"/>
            <color indexed="81"/>
            <rFont val="Tahoma"/>
            <family val="2"/>
            <charset val="238"/>
          </rPr>
          <t>RJ:
TO nemá povolení k distribuci, jde pouze o vitální indikace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552" authorId="0">
      <text>
        <r>
          <rPr>
            <b/>
            <sz val="8"/>
            <color indexed="81"/>
            <rFont val="Tahoma"/>
            <family val="2"/>
            <charset val="238"/>
          </rPr>
          <t>RJ:
letos hodně železa, při opravě spalovny.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581" authorId="0">
      <text>
        <r>
          <rPr>
            <b/>
            <sz val="8"/>
            <color indexed="81"/>
            <rFont val="Tahoma"/>
            <family val="2"/>
            <charset val="238"/>
          </rPr>
          <t>64025:</t>
        </r>
        <r>
          <rPr>
            <sz val="8"/>
            <color indexed="81"/>
            <rFont val="Tahoma"/>
            <family val="2"/>
            <charset val="238"/>
          </rPr>
          <t xml:space="preserve">
409332 porcí * 2,73 z nové kalkulace +
28 000 příspěvek pro zam. Kliniky zubního lékařství</t>
        </r>
      </text>
    </comment>
    <comment ref="E592" authorId="1">
      <text>
        <r>
          <rPr>
            <b/>
            <sz val="9"/>
            <color indexed="81"/>
            <rFont val="Tahoma"/>
            <family val="2"/>
            <charset val="238"/>
          </rPr>
          <t>ZH: Buzková tam má anomálie, nechce rozpočtovat.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93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ZH: </t>
        </r>
        <r>
          <rPr>
            <sz val="9"/>
            <color indexed="81"/>
            <rFont val="Tahoma"/>
            <family val="2"/>
            <charset val="238"/>
          </rPr>
          <t>nadace Impuls</t>
        </r>
        <r>
          <rPr>
            <sz val="9"/>
            <color indexed="81"/>
            <rFont val="Tahoma"/>
            <family val="2"/>
            <charset val="238"/>
          </rPr>
          <t xml:space="preserve">
registr REMUS</t>
        </r>
      </text>
    </comment>
    <comment ref="E600" authorId="0">
      <text>
        <r>
          <rPr>
            <b/>
            <sz val="8"/>
            <color indexed="81"/>
            <rFont val="Tahoma"/>
            <family val="2"/>
            <charset val="238"/>
          </rPr>
          <t>RJ:
předpoklad 46500 obědů x 17,95 (dotace Min. Škol.)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608" authorId="0">
      <text>
        <r>
          <rPr>
            <b/>
            <sz val="8"/>
            <color indexed="81"/>
            <rFont val="Tahoma"/>
            <family val="2"/>
            <charset val="238"/>
          </rPr>
          <t>64025:</t>
        </r>
        <r>
          <rPr>
            <sz val="8"/>
            <color indexed="81"/>
            <rFont val="Tahoma"/>
            <family val="2"/>
            <charset val="238"/>
          </rPr>
          <t xml:space="preserve">
porce 409332*27,27(kalkulace 2015)</t>
        </r>
      </text>
    </comment>
    <comment ref="E610" authorId="1">
      <text>
        <r>
          <rPr>
            <b/>
            <sz val="9"/>
            <color indexed="81"/>
            <rFont val="Tahoma"/>
            <family val="2"/>
            <charset val="238"/>
          </rPr>
          <t>ZH:</t>
        </r>
        <r>
          <rPr>
            <sz val="9"/>
            <color indexed="81"/>
            <rFont val="Tahoma"/>
            <family val="2"/>
            <charset val="238"/>
          </rPr>
          <t xml:space="preserve">
Nyvášení ceny z 379 na 400 Kč</t>
        </r>
      </text>
    </comment>
    <comment ref="E615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vyjednané lepší smlouvy za nižší ceny</t>
        </r>
      </text>
    </comment>
    <comment ref="E619" authorId="2">
      <text>
        <r>
          <rPr>
            <b/>
            <sz val="8"/>
            <color indexed="81"/>
            <rFont val="Tahoma"/>
            <family val="2"/>
            <charset val="238"/>
          </rPr>
          <t>63222:</t>
        </r>
        <r>
          <rPr>
            <sz val="8"/>
            <color indexed="81"/>
            <rFont val="Tahoma"/>
            <family val="2"/>
            <charset val="238"/>
          </rPr>
          <t xml:space="preserve">
dle skutečnosti 2014</t>
        </r>
      </text>
    </comment>
    <comment ref="E620" authorId="0">
      <text>
        <r>
          <rPr>
            <b/>
            <sz val="8"/>
            <color indexed="81"/>
            <rFont val="Tahoma"/>
            <family val="2"/>
            <charset val="238"/>
          </rPr>
          <t>RJ:
sterilizace, kons. Sklady, poplatky za vjezd, přeprava krve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622" authorId="2">
      <text>
        <r>
          <rPr>
            <b/>
            <sz val="8"/>
            <color indexed="81"/>
            <rFont val="Tahoma"/>
            <family val="2"/>
            <charset val="238"/>
          </rPr>
          <t>63222:</t>
        </r>
        <r>
          <rPr>
            <sz val="8"/>
            <color indexed="81"/>
            <rFont val="Tahoma"/>
            <family val="2"/>
            <charset val="238"/>
          </rPr>
          <t xml:space="preserve">
PÚ návrh nepředložilo - návrh rozpočtu dle skutečnosti 2014</t>
        </r>
      </text>
    </comment>
    <comment ref="E623" authorId="1">
      <text>
        <r>
          <rPr>
            <b/>
            <sz val="9"/>
            <color indexed="81"/>
            <rFont val="Tahoma"/>
            <family val="2"/>
            <charset val="238"/>
          </rPr>
          <t>ZH: foto, DVD, flash disk, FedMed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624" authorId="0">
      <text>
        <r>
          <rPr>
            <b/>
            <sz val="8"/>
            <color indexed="81"/>
            <rFont val="Tahoma"/>
            <family val="2"/>
            <charset val="238"/>
          </rPr>
          <t>RJ:</t>
        </r>
        <r>
          <rPr>
            <sz val="8"/>
            <color indexed="81"/>
            <rFont val="Tahoma"/>
            <family val="2"/>
            <charset val="238"/>
          </rPr>
          <t xml:space="preserve">
počet * ceny z nové kalulace podklad xls.</t>
        </r>
      </text>
    </comment>
    <comment ref="E625" authorId="0">
      <text>
        <r>
          <rPr>
            <b/>
            <sz val="8"/>
            <color indexed="81"/>
            <rFont val="Tahoma"/>
            <family val="2"/>
            <charset val="238"/>
          </rPr>
          <t>64025:</t>
        </r>
        <r>
          <rPr>
            <sz val="8"/>
            <color indexed="81"/>
            <rFont val="Tahoma"/>
            <family val="2"/>
            <charset val="238"/>
          </rPr>
          <t xml:space="preserve">
1-11/2014: 1 596tis. Kč,
vazba na prášky % zvýšení</t>
        </r>
      </text>
    </comment>
    <comment ref="E652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ZH: </t>
        </r>
        <r>
          <rPr>
            <sz val="9"/>
            <color indexed="81"/>
            <rFont val="Tahoma"/>
            <family val="2"/>
            <charset val="238"/>
          </rPr>
          <t>NOR 500, KPU 750, KTC 140, Biomedreg 5058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<sst xmlns="http://schemas.openxmlformats.org/spreadsheetml/2006/main" count="1329" uniqueCount="1312">
  <si>
    <t>ROZPOČET FNOL na rok 2015</t>
  </si>
  <si>
    <t>Platnost: od 1.1.2015</t>
  </si>
  <si>
    <t>Účet</t>
  </si>
  <si>
    <t>501 09 000</t>
  </si>
  <si>
    <t>501 09 ***</t>
  </si>
  <si>
    <t>501 10 001</t>
  </si>
  <si>
    <t>501 10 ***</t>
  </si>
  <si>
    <t>501 12 001</t>
  </si>
  <si>
    <t>501 12 002</t>
  </si>
  <si>
    <t>501 12 003</t>
  </si>
  <si>
    <t>501 12 ***</t>
  </si>
  <si>
    <t>501 13 001</t>
  </si>
  <si>
    <t>501 13 003</t>
  </si>
  <si>
    <t>501 13 005</t>
  </si>
  <si>
    <t>501 13 006</t>
  </si>
  <si>
    <t>501 13 007</t>
  </si>
  <si>
    <t>501 13 008</t>
  </si>
  <si>
    <t>501 13 009</t>
  </si>
  <si>
    <t>502 13 010</t>
  </si>
  <si>
    <t>501 13 011</t>
  </si>
  <si>
    <t>501 13 012</t>
  </si>
  <si>
    <t>501 13 013</t>
  </si>
  <si>
    <t>501 13 014</t>
  </si>
  <si>
    <t>501 13 015</t>
  </si>
  <si>
    <t>501 13 016</t>
  </si>
  <si>
    <t>501 13 017</t>
  </si>
  <si>
    <t>501 13 190</t>
  </si>
  <si>
    <t>501 13 ***</t>
  </si>
  <si>
    <t>501 13 300</t>
  </si>
  <si>
    <t>501 14 002</t>
  </si>
  <si>
    <t>501 14 003</t>
  </si>
  <si>
    <t>501 14 ***</t>
  </si>
  <si>
    <t>501 15 001</t>
  </si>
  <si>
    <t>501 15 002</t>
  </si>
  <si>
    <t>501 15 003</t>
  </si>
  <si>
    <t>501 15 004</t>
  </si>
  <si>
    <t>501 15 005</t>
  </si>
  <si>
    <t>501 15 006</t>
  </si>
  <si>
    <t>501 15 007</t>
  </si>
  <si>
    <t>501 15 008</t>
  </si>
  <si>
    <t>502 15 009</t>
  </si>
  <si>
    <t>501 15 010</t>
  </si>
  <si>
    <t>501 15 011</t>
  </si>
  <si>
    <t>501 15 020</t>
  </si>
  <si>
    <t>501 15 021</t>
  </si>
  <si>
    <t>501 15 040</t>
  </si>
  <si>
    <t>501 15 050</t>
  </si>
  <si>
    <t>501 15 051</t>
  </si>
  <si>
    <t>501 15 060</t>
  </si>
  <si>
    <t>501 15 061</t>
  </si>
  <si>
    <t>501 15 062</t>
  </si>
  <si>
    <t>501 15 063</t>
  </si>
  <si>
    <t>501 15 064</t>
  </si>
  <si>
    <t>501 15 065</t>
  </si>
  <si>
    <t>502 15 066</t>
  </si>
  <si>
    <t>501 15 067</t>
  </si>
  <si>
    <t>501 15 068</t>
  </si>
  <si>
    <t>501 15 070</t>
  </si>
  <si>
    <t>501 15 071</t>
  </si>
  <si>
    <t>501 15 080</t>
  </si>
  <si>
    <t>501 15 090</t>
  </si>
  <si>
    <t>501 15 ***</t>
  </si>
  <si>
    <t>501 15 300</t>
  </si>
  <si>
    <t>501 16 001</t>
  </si>
  <si>
    <t>501 16 002</t>
  </si>
  <si>
    <t>501 16 003</t>
  </si>
  <si>
    <t>501 16 004</t>
  </si>
  <si>
    <t>501 16 006</t>
  </si>
  <si>
    <t>501 16 010</t>
  </si>
  <si>
    <t>501 16 099</t>
  </si>
  <si>
    <t>501 16 402</t>
  </si>
  <si>
    <t>501 16 403</t>
  </si>
  <si>
    <t>501 16 404</t>
  </si>
  <si>
    <t>501 16 502</t>
  </si>
  <si>
    <t>501 16 ***</t>
  </si>
  <si>
    <t>501 17 001</t>
  </si>
  <si>
    <t>501 17 002</t>
  </si>
  <si>
    <t>501 17 003</t>
  </si>
  <si>
    <t>501 17 004</t>
  </si>
  <si>
    <t>501 17 005</t>
  </si>
  <si>
    <t>501 17 006</t>
  </si>
  <si>
    <t>501 17 007</t>
  </si>
  <si>
    <t>501 17 009</t>
  </si>
  <si>
    <t>501 17 010</t>
  </si>
  <si>
    <t>501 17 011</t>
  </si>
  <si>
    <t>501 17 015</t>
  </si>
  <si>
    <t>502 17 020</t>
  </si>
  <si>
    <t>503 17 021</t>
  </si>
  <si>
    <t>504 17 022</t>
  </si>
  <si>
    <t>505 17 023</t>
  </si>
  <si>
    <t>506 17 024</t>
  </si>
  <si>
    <t>507 17 025</t>
  </si>
  <si>
    <t>501 17 190</t>
  </si>
  <si>
    <t>501 17 201</t>
  </si>
  <si>
    <t>501 17 ***</t>
  </si>
  <si>
    <t>501 18 001</t>
  </si>
  <si>
    <t>501 18 002</t>
  </si>
  <si>
    <t>501 18 003</t>
  </si>
  <si>
    <t>501 18 004</t>
  </si>
  <si>
    <t>501 18 005</t>
  </si>
  <si>
    <t>501 18 006</t>
  </si>
  <si>
    <t>501 18 007</t>
  </si>
  <si>
    <t>501 18 ***</t>
  </si>
  <si>
    <t>501 19 002</t>
  </si>
  <si>
    <t>501 19 077</t>
  </si>
  <si>
    <t>501 19 090</t>
  </si>
  <si>
    <t>501 19 092</t>
  </si>
  <si>
    <t>501 19 100</t>
  </si>
  <si>
    <t>501 19 101</t>
  </si>
  <si>
    <t>501 19 102</t>
  </si>
  <si>
    <t>501 19 ***</t>
  </si>
  <si>
    <t>501 60 002</t>
  </si>
  <si>
    <t>501 60 ***</t>
  </si>
  <si>
    <t>501 80 000</t>
  </si>
  <si>
    <t>501 80 001</t>
  </si>
  <si>
    <t>501 80 ***</t>
  </si>
  <si>
    <t>501******</t>
  </si>
  <si>
    <t>502 10 071</t>
  </si>
  <si>
    <t>502 10 072</t>
  </si>
  <si>
    <t>502 10 073</t>
  </si>
  <si>
    <t>502 10 075</t>
  </si>
  <si>
    <t>502 10 ***</t>
  </si>
  <si>
    <t>502 ******</t>
  </si>
  <si>
    <t>504 01 001</t>
  </si>
  <si>
    <t>504 01 002</t>
  </si>
  <si>
    <t>504 01 003</t>
  </si>
  <si>
    <t>504 01 ***</t>
  </si>
  <si>
    <t>504 90 360</t>
  </si>
  <si>
    <t>504 90 ***</t>
  </si>
  <si>
    <t>504 95 360</t>
  </si>
  <si>
    <t>504 95 361</t>
  </si>
  <si>
    <t>504 95 363</t>
  </si>
  <si>
    <t>504 95 364</t>
  </si>
  <si>
    <t>504 95 365</t>
  </si>
  <si>
    <t>504 95 366</t>
  </si>
  <si>
    <t>504 95 367</t>
  </si>
  <si>
    <t>504 95 368</t>
  </si>
  <si>
    <t>504 95 370</t>
  </si>
  <si>
    <t>504 95 376</t>
  </si>
  <si>
    <t>504 95 377</t>
  </si>
  <si>
    <t>504 95 382</t>
  </si>
  <si>
    <t>504 95 383</t>
  </si>
  <si>
    <t>504 95 384</t>
  </si>
  <si>
    <t>504 95 560</t>
  </si>
  <si>
    <t>504 95 ***</t>
  </si>
  <si>
    <t>504 ******</t>
  </si>
  <si>
    <t>507 00 001</t>
  </si>
  <si>
    <t>507 00 002</t>
  </si>
  <si>
    <t>507 00 031</t>
  </si>
  <si>
    <t>507 00 ***</t>
  </si>
  <si>
    <t>507 11 001</t>
  </si>
  <si>
    <t>507 11 002</t>
  </si>
  <si>
    <t>507 11 ***</t>
  </si>
  <si>
    <t>507 ******</t>
  </si>
  <si>
    <t xml:space="preserve">50  </t>
  </si>
  <si>
    <t>511 02 021</t>
  </si>
  <si>
    <t>511 02 022</t>
  </si>
  <si>
    <t>511 02 023</t>
  </si>
  <si>
    <t>511 02 024</t>
  </si>
  <si>
    <t>511 02 025</t>
  </si>
  <si>
    <t>511 02 026</t>
  </si>
  <si>
    <t>511 02 027</t>
  </si>
  <si>
    <t>511 02 028</t>
  </si>
  <si>
    <t>511 02 029</t>
  </si>
  <si>
    <t>511 02 030</t>
  </si>
  <si>
    <t>511 02 031</t>
  </si>
  <si>
    <t>511 02 ***</t>
  </si>
  <si>
    <t>511 80 000</t>
  </si>
  <si>
    <t>511 80 ***</t>
  </si>
  <si>
    <t>511 ******</t>
  </si>
  <si>
    <t>512 01 000</t>
  </si>
  <si>
    <t>512 01 001</t>
  </si>
  <si>
    <t>512 01 ***</t>
  </si>
  <si>
    <t>512 02 001</t>
  </si>
  <si>
    <t>512 02 ***</t>
  </si>
  <si>
    <t>512 03 000</t>
  </si>
  <si>
    <t>512 03 001</t>
  </si>
  <si>
    <t>512 03 ***</t>
  </si>
  <si>
    <t>512 80 000</t>
  </si>
  <si>
    <t>512 ******</t>
  </si>
  <si>
    <t>513 99 001</t>
  </si>
  <si>
    <t>513 99 002</t>
  </si>
  <si>
    <t>513 99 ***</t>
  </si>
  <si>
    <t>513 ******</t>
  </si>
  <si>
    <t>518 01 000</t>
  </si>
  <si>
    <t>518 01 ***</t>
  </si>
  <si>
    <t>518 02 001</t>
  </si>
  <si>
    <t>518 02 002</t>
  </si>
  <si>
    <t>518 02 003</t>
  </si>
  <si>
    <t>518 02 ***</t>
  </si>
  <si>
    <t>518 04 001</t>
  </si>
  <si>
    <t>518 04 002</t>
  </si>
  <si>
    <t>518 04 003</t>
  </si>
  <si>
    <t>518 04 004</t>
  </si>
  <si>
    <t>518 04 005</t>
  </si>
  <si>
    <t>518 04 ***</t>
  </si>
  <si>
    <t>518 05 001</t>
  </si>
  <si>
    <t>518 05 ***</t>
  </si>
  <si>
    <t>518 06 001</t>
  </si>
  <si>
    <t>518 06 003</t>
  </si>
  <si>
    <t>518 06 004</t>
  </si>
  <si>
    <t>518 06 005</t>
  </si>
  <si>
    <t>518 06 006</t>
  </si>
  <si>
    <t>518 06 011</t>
  </si>
  <si>
    <t>518 06 ***</t>
  </si>
  <si>
    <t>518 07 002</t>
  </si>
  <si>
    <t>518 07 012</t>
  </si>
  <si>
    <t>518 07 411</t>
  </si>
  <si>
    <t>518 07 ***</t>
  </si>
  <si>
    <t>518 08 007</t>
  </si>
  <si>
    <t>518 08 008</t>
  </si>
  <si>
    <t>518 08 009</t>
  </si>
  <si>
    <t>518 08 010</t>
  </si>
  <si>
    <t>518 08 011</t>
  </si>
  <si>
    <t>518 08 012</t>
  </si>
  <si>
    <t>518 08 013</t>
  </si>
  <si>
    <t>518 08 018</t>
  </si>
  <si>
    <t>518 08 ***</t>
  </si>
  <si>
    <t>518 09 001</t>
  </si>
  <si>
    <t>518 09 ***</t>
  </si>
  <si>
    <t>518 10 000</t>
  </si>
  <si>
    <t>518 10 ***</t>
  </si>
  <si>
    <t>518 74 001</t>
  </si>
  <si>
    <t>518 74 002</t>
  </si>
  <si>
    <t>518 74 003</t>
  </si>
  <si>
    <t>518 74 004</t>
  </si>
  <si>
    <t>518 74 005</t>
  </si>
  <si>
    <t>518 74 006</t>
  </si>
  <si>
    <t>518 74 008</t>
  </si>
  <si>
    <t>518 74 010</t>
  </si>
  <si>
    <t>518 74 011</t>
  </si>
  <si>
    <t>518 74 013</t>
  </si>
  <si>
    <t>518 74 015</t>
  </si>
  <si>
    <t>518 74 016</t>
  </si>
  <si>
    <t>518 74 017</t>
  </si>
  <si>
    <t>518 74 018</t>
  </si>
  <si>
    <t>518 74 019</t>
  </si>
  <si>
    <t>518 74 020</t>
  </si>
  <si>
    <t>518 74 ***</t>
  </si>
  <si>
    <t>518 80 000</t>
  </si>
  <si>
    <t>518 80 001</t>
  </si>
  <si>
    <t>518 80 005</t>
  </si>
  <si>
    <t>518 80 ***</t>
  </si>
  <si>
    <t>518 ******</t>
  </si>
  <si>
    <t xml:space="preserve">51  </t>
  </si>
  <si>
    <t>521 11 000</t>
  </si>
  <si>
    <t>521 11 ***</t>
  </si>
  <si>
    <t>521 12 000</t>
  </si>
  <si>
    <t>521 12 ***</t>
  </si>
  <si>
    <t>521 13 000</t>
  </si>
  <si>
    <t>521 13 ***</t>
  </si>
  <si>
    <t>521 14 000</t>
  </si>
  <si>
    <t>521 14 ***</t>
  </si>
  <si>
    <t>521 21 000</t>
  </si>
  <si>
    <t>521 21 ***</t>
  </si>
  <si>
    <t>521 24 000</t>
  </si>
  <si>
    <t>521 24 ***</t>
  </si>
  <si>
    <t>521 25 000</t>
  </si>
  <si>
    <t>521 25 ***</t>
  </si>
  <si>
    <t>521 80 000</t>
  </si>
  <si>
    <t>521 80 ***</t>
  </si>
  <si>
    <t>521 28 000</t>
  </si>
  <si>
    <t>521 28 ***</t>
  </si>
  <si>
    <t>521 ******</t>
  </si>
  <si>
    <t>524 01 000</t>
  </si>
  <si>
    <t>524 01 ***</t>
  </si>
  <si>
    <t>524 02 000</t>
  </si>
  <si>
    <t>524 02 ***</t>
  </si>
  <si>
    <t>524 13 000</t>
  </si>
  <si>
    <t>524 ******</t>
  </si>
  <si>
    <t>525 10 000</t>
  </si>
  <si>
    <t>525 10 ***</t>
  </si>
  <si>
    <t>527 10 001</t>
  </si>
  <si>
    <t>527 10 ***</t>
  </si>
  <si>
    <t xml:space="preserve">52  </t>
  </si>
  <si>
    <t>531 00 001</t>
  </si>
  <si>
    <t>531 ******</t>
  </si>
  <si>
    <t>532 00 001</t>
  </si>
  <si>
    <t>532 ******</t>
  </si>
  <si>
    <t>538 01 002</t>
  </si>
  <si>
    <t>538 01 003</t>
  </si>
  <si>
    <t>538 01 004</t>
  </si>
  <si>
    <t>538 01 006</t>
  </si>
  <si>
    <t>538 01 ***</t>
  </si>
  <si>
    <t>538 ******</t>
  </si>
  <si>
    <t xml:space="preserve">53  </t>
  </si>
  <si>
    <t>541 01 001</t>
  </si>
  <si>
    <t>541 01 ***</t>
  </si>
  <si>
    <t>541 02 002</t>
  </si>
  <si>
    <t>541 02 012</t>
  </si>
  <si>
    <t>541 02 ***</t>
  </si>
  <si>
    <t>541 ******</t>
  </si>
  <si>
    <t>542 00 008</t>
  </si>
  <si>
    <t>542 01 004</t>
  </si>
  <si>
    <t>542 01 008</t>
  </si>
  <si>
    <t>542 01 012</t>
  </si>
  <si>
    <t>542 01 010</t>
  </si>
  <si>
    <t>542 01 ***</t>
  </si>
  <si>
    <t>542 99 001</t>
  </si>
  <si>
    <t>542 02 ***</t>
  </si>
  <si>
    <t>542 ******</t>
  </si>
  <si>
    <t>544 01 001</t>
  </si>
  <si>
    <t>544 01 002</t>
  </si>
  <si>
    <t>544 01 003</t>
  </si>
  <si>
    <t>544 01 ***</t>
  </si>
  <si>
    <t>544 ******</t>
  </si>
  <si>
    <t>547 10 001</t>
  </si>
  <si>
    <t>547 10 002</t>
  </si>
  <si>
    <t>547 10 ***</t>
  </si>
  <si>
    <t>547 13 001</t>
  </si>
  <si>
    <t>547 99 003</t>
  </si>
  <si>
    <t>547 ******</t>
  </si>
  <si>
    <t>549 08 001</t>
  </si>
  <si>
    <t>549 08 002</t>
  </si>
  <si>
    <t>549 08 004</t>
  </si>
  <si>
    <t>549 08 ***</t>
  </si>
  <si>
    <t>549 09 000</t>
  </si>
  <si>
    <t>549 09 ***</t>
  </si>
  <si>
    <t>549 10 001</t>
  </si>
  <si>
    <t>549 10 002</t>
  </si>
  <si>
    <t>549 10 003</t>
  </si>
  <si>
    <t>549 10 004</t>
  </si>
  <si>
    <t>549 10 005</t>
  </si>
  <si>
    <t>549 10 006</t>
  </si>
  <si>
    <t>549 10 007</t>
  </si>
  <si>
    <t>549 10 008</t>
  </si>
  <si>
    <t>549 10 009</t>
  </si>
  <si>
    <t>549 10 010</t>
  </si>
  <si>
    <t>549 10 011</t>
  </si>
  <si>
    <t>549 10 016</t>
  </si>
  <si>
    <t>549 10 401</t>
  </si>
  <si>
    <t>549 10 ***</t>
  </si>
  <si>
    <t>549 11 001</t>
  </si>
  <si>
    <t>549 11 002</t>
  </si>
  <si>
    <t>549 11 003</t>
  </si>
  <si>
    <t>549 11 ***</t>
  </si>
  <si>
    <t>549 13 000</t>
  </si>
  <si>
    <t>549 20 000</t>
  </si>
  <si>
    <t>549 20 001</t>
  </si>
  <si>
    <t>549 20 ***</t>
  </si>
  <si>
    <t>549 21 000</t>
  </si>
  <si>
    <t>549 21 ***</t>
  </si>
  <si>
    <t>549 24 001</t>
  </si>
  <si>
    <t>549 24 002</t>
  </si>
  <si>
    <t>549 24 ***</t>
  </si>
  <si>
    <t>549 25 000</t>
  </si>
  <si>
    <t>549 25 ***</t>
  </si>
  <si>
    <t>549 70 000</t>
  </si>
  <si>
    <t>549 70 ***</t>
  </si>
  <si>
    <t>549 71 000</t>
  </si>
  <si>
    <t>549 71 ***</t>
  </si>
  <si>
    <t>549 72 000</t>
  </si>
  <si>
    <t>549 72 ***</t>
  </si>
  <si>
    <t>549 73 000</t>
  </si>
  <si>
    <t>549 73 ***</t>
  </si>
  <si>
    <t>549 75 000</t>
  </si>
  <si>
    <t>549 75 ***</t>
  </si>
  <si>
    <t>549 77 000</t>
  </si>
  <si>
    <t>549 77 ***</t>
  </si>
  <si>
    <t>549 80 000</t>
  </si>
  <si>
    <t>549 80 ***</t>
  </si>
  <si>
    <t>549 99 000</t>
  </si>
  <si>
    <t>549 99 001</t>
  </si>
  <si>
    <t>549 99 ***</t>
  </si>
  <si>
    <t>549 ******</t>
  </si>
  <si>
    <t xml:space="preserve">54  </t>
  </si>
  <si>
    <t>551 10 002</t>
  </si>
  <si>
    <t>551 10 003</t>
  </si>
  <si>
    <t>551 10 004</t>
  </si>
  <si>
    <t>551 10 005</t>
  </si>
  <si>
    <t>551 10 006</t>
  </si>
  <si>
    <t>551 10 012</t>
  </si>
  <si>
    <t>551 10 013</t>
  </si>
  <si>
    <t>551 10 014</t>
  </si>
  <si>
    <t>551 10 015</t>
  </si>
  <si>
    <t>551 10 016</t>
  </si>
  <si>
    <t>551 10 ***</t>
  </si>
  <si>
    <t>551 20 003</t>
  </si>
  <si>
    <t>551 20 004</t>
  </si>
  <si>
    <t>551 20 005</t>
  </si>
  <si>
    <t>551 20 014</t>
  </si>
  <si>
    <t>551 20 015</t>
  </si>
  <si>
    <t>551 20 ***</t>
  </si>
  <si>
    <t>551 50 000</t>
  </si>
  <si>
    <t>551 ******</t>
  </si>
  <si>
    <t>553 90 000</t>
  </si>
  <si>
    <t>553 90 ***</t>
  </si>
  <si>
    <t>553 ******</t>
  </si>
  <si>
    <t>554 90 000</t>
  </si>
  <si>
    <t>554 ******</t>
  </si>
  <si>
    <t>556 00 001</t>
  </si>
  <si>
    <t>556 99 000</t>
  </si>
  <si>
    <t>556 ******</t>
  </si>
  <si>
    <t>557 00 001</t>
  </si>
  <si>
    <t>557 00 ***</t>
  </si>
  <si>
    <t>557 99 000</t>
  </si>
  <si>
    <t>557 99 ***</t>
  </si>
  <si>
    <t>557 ******</t>
  </si>
  <si>
    <t>558 01 001</t>
  </si>
  <si>
    <t>558 01 002</t>
  </si>
  <si>
    <t>558 01 08x</t>
  </si>
  <si>
    <t>558 02 001</t>
  </si>
  <si>
    <t>558 02 002</t>
  </si>
  <si>
    <t>558 02 003</t>
  </si>
  <si>
    <t>558 02 005</t>
  </si>
  <si>
    <t>558 02 08x</t>
  </si>
  <si>
    <t>558 04 001</t>
  </si>
  <si>
    <t>558 04 002</t>
  </si>
  <si>
    <t>558 04 08x</t>
  </si>
  <si>
    <t>558 05 001</t>
  </si>
  <si>
    <t>558 05 002</t>
  </si>
  <si>
    <t>558 05 08x</t>
  </si>
  <si>
    <t>558 06 001</t>
  </si>
  <si>
    <t>558 06 08x</t>
  </si>
  <si>
    <t>558 28 001</t>
  </si>
  <si>
    <t>558 28 08x</t>
  </si>
  <si>
    <t>558*****</t>
  </si>
  <si>
    <t xml:space="preserve">55 </t>
  </si>
  <si>
    <t>562 10 001</t>
  </si>
  <si>
    <t>562 ******</t>
  </si>
  <si>
    <t>563 01 000</t>
  </si>
  <si>
    <t>563 01 ***</t>
  </si>
  <si>
    <t>563 ******</t>
  </si>
  <si>
    <t xml:space="preserve">56  </t>
  </si>
  <si>
    <t>571 00 001</t>
  </si>
  <si>
    <t>571 ******</t>
  </si>
  <si>
    <t xml:space="preserve">57  </t>
  </si>
  <si>
    <t>591 00 000</t>
  </si>
  <si>
    <t>591 00 001</t>
  </si>
  <si>
    <t>591 00 002</t>
  </si>
  <si>
    <t>591 00 ***</t>
  </si>
  <si>
    <t>591 ******</t>
  </si>
  <si>
    <t>602 10 322</t>
  </si>
  <si>
    <t>602 10 323</t>
  </si>
  <si>
    <t>602 10 350</t>
  </si>
  <si>
    <t>602 10 351</t>
  </si>
  <si>
    <t>602 10 354</t>
  </si>
  <si>
    <t>602 10 359</t>
  </si>
  <si>
    <t>602 10 361</t>
  </si>
  <si>
    <t>602 10 ***</t>
  </si>
  <si>
    <t>602 27 100</t>
  </si>
  <si>
    <t>602 27 200</t>
  </si>
  <si>
    <t>602 27 ***</t>
  </si>
  <si>
    <t>602 28 108</t>
  </si>
  <si>
    <t>602 28 109</t>
  </si>
  <si>
    <t>602 28 142</t>
  </si>
  <si>
    <t>602 28 143</t>
  </si>
  <si>
    <t>602 28 190</t>
  </si>
  <si>
    <t>602 28 191</t>
  </si>
  <si>
    <t>602 28 ***</t>
  </si>
  <si>
    <t>602 29 208</t>
  </si>
  <si>
    <t>602 29 209</t>
  </si>
  <si>
    <t>602 29 241</t>
  </si>
  <si>
    <t>602 29 242</t>
  </si>
  <si>
    <t>602 29 243</t>
  </si>
  <si>
    <t>602 29 245</t>
  </si>
  <si>
    <t>602 29 246</t>
  </si>
  <si>
    <t>602 29 290</t>
  </si>
  <si>
    <t>602 29 ***</t>
  </si>
  <si>
    <t>602 30 002</t>
  </si>
  <si>
    <t>602 30 ***</t>
  </si>
  <si>
    <t>602 40 001</t>
  </si>
  <si>
    <t>602 40 002</t>
  </si>
  <si>
    <t>602 40 101</t>
  </si>
  <si>
    <t>602 40 102</t>
  </si>
  <si>
    <t>602 40 ***</t>
  </si>
  <si>
    <t>602 41 101</t>
  </si>
  <si>
    <t>602 41 201</t>
  </si>
  <si>
    <t>602 41 ***</t>
  </si>
  <si>
    <t>602 42 101</t>
  </si>
  <si>
    <t>602 42 102</t>
  </si>
  <si>
    <t>602 42 ***</t>
  </si>
  <si>
    <t>602 43 201</t>
  </si>
  <si>
    <t>602 43 202</t>
  </si>
  <si>
    <t>602 43 ***</t>
  </si>
  <si>
    <t>602 44 409</t>
  </si>
  <si>
    <t>602 44 ***</t>
  </si>
  <si>
    <t>602 45 400</t>
  </si>
  <si>
    <t>602 45 401</t>
  </si>
  <si>
    <t>602 45 403</t>
  </si>
  <si>
    <t>602 45 405</t>
  </si>
  <si>
    <t>602 45 406</t>
  </si>
  <si>
    <t>602 45 407</t>
  </si>
  <si>
    <t>602 45 408</t>
  </si>
  <si>
    <t>602 45 414</t>
  </si>
  <si>
    <t>602 45 415</t>
  </si>
  <si>
    <t>602 45 ***</t>
  </si>
  <si>
    <t>602 46 400</t>
  </si>
  <si>
    <t>602 46 401</t>
  </si>
  <si>
    <t>602 46 ***</t>
  </si>
  <si>
    <t>602 ******</t>
  </si>
  <si>
    <t>603 25 421</t>
  </si>
  <si>
    <t>603 25 422</t>
  </si>
  <si>
    <t>603 25 423</t>
  </si>
  <si>
    <t>603 25 424</t>
  </si>
  <si>
    <t>603 25 425</t>
  </si>
  <si>
    <t>603 25 426</t>
  </si>
  <si>
    <t>603 25 ***</t>
  </si>
  <si>
    <t>603 ******</t>
  </si>
  <si>
    <t>604 01 001</t>
  </si>
  <si>
    <t>604 01 002</t>
  </si>
  <si>
    <t>604 01 ***</t>
  </si>
  <si>
    <t>604 50 360</t>
  </si>
  <si>
    <t>604 50 361</t>
  </si>
  <si>
    <t>604 50 362</t>
  </si>
  <si>
    <t>604 50 363</t>
  </si>
  <si>
    <t>604 50 364</t>
  </si>
  <si>
    <t>604 50 365</t>
  </si>
  <si>
    <t>604 50 366</t>
  </si>
  <si>
    <t>604 50 367</t>
  </si>
  <si>
    <t>604 50 368</t>
  </si>
  <si>
    <t>604 50 376</t>
  </si>
  <si>
    <t>604 50 377</t>
  </si>
  <si>
    <t>604 50 382</t>
  </si>
  <si>
    <t>604 50 383</t>
  </si>
  <si>
    <t>604 50 384</t>
  </si>
  <si>
    <t>604 50 400</t>
  </si>
  <si>
    <t>604 50 560</t>
  </si>
  <si>
    <t>604 50 ***</t>
  </si>
  <si>
    <t>604 ******</t>
  </si>
  <si>
    <t>609 10 320</t>
  </si>
  <si>
    <t>609 ******</t>
  </si>
  <si>
    <t>60</t>
  </si>
  <si>
    <t>641 00 042</t>
  </si>
  <si>
    <t>641 00 043</t>
  </si>
  <si>
    <t>641 00 044</t>
  </si>
  <si>
    <t>641 00 052</t>
  </si>
  <si>
    <t>641 00 053</t>
  </si>
  <si>
    <t>641 00 ***</t>
  </si>
  <si>
    <t>641 ******</t>
  </si>
  <si>
    <t>643 00 001</t>
  </si>
  <si>
    <t>643 00 002</t>
  </si>
  <si>
    <t>644 00 003</t>
  </si>
  <si>
    <t>643 00 ***</t>
  </si>
  <si>
    <t>643 *** ***</t>
  </si>
  <si>
    <t>644 23 001</t>
  </si>
  <si>
    <t>644 23 011</t>
  </si>
  <si>
    <t>644 23 013</t>
  </si>
  <si>
    <t>644 23 015</t>
  </si>
  <si>
    <t>644 23 500</t>
  </si>
  <si>
    <t>644 23 501</t>
  </si>
  <si>
    <t>644 23 509</t>
  </si>
  <si>
    <t>644 23 549</t>
  </si>
  <si>
    <t>644 23 ***</t>
  </si>
  <si>
    <t>644 ******</t>
  </si>
  <si>
    <t>645 01 500</t>
  </si>
  <si>
    <t>645 ******</t>
  </si>
  <si>
    <t>646 01 000</t>
  </si>
  <si>
    <t>646 01 500</t>
  </si>
  <si>
    <t>646 ******</t>
  </si>
  <si>
    <t>647 01 000</t>
  </si>
  <si>
    <t>647 ******</t>
  </si>
  <si>
    <t>648 03 000</t>
  </si>
  <si>
    <t>648 03 ***</t>
  </si>
  <si>
    <t>648 04 000</t>
  </si>
  <si>
    <t>648 04 125</t>
  </si>
  <si>
    <t>648 04 126</t>
  </si>
  <si>
    <t>648 04 129</t>
  </si>
  <si>
    <t>648 04 221</t>
  </si>
  <si>
    <t>648 04 222</t>
  </si>
  <si>
    <t>648 04 223</t>
  </si>
  <si>
    <t>648 04 224</t>
  </si>
  <si>
    <t>648 04 225</t>
  </si>
  <si>
    <t>648 04 226</t>
  </si>
  <si>
    <t>648 04 227</t>
  </si>
  <si>
    <t>648 04 228</t>
  </si>
  <si>
    <t>648 04 229</t>
  </si>
  <si>
    <t>648 04 230</t>
  </si>
  <si>
    <t>648 04 ***</t>
  </si>
  <si>
    <t>648 24 415</t>
  </si>
  <si>
    <t>648 24 ***</t>
  </si>
  <si>
    <t>648 ******</t>
  </si>
  <si>
    <t>649 04 000</t>
  </si>
  <si>
    <t>649 04 ***</t>
  </si>
  <si>
    <t>649 06 000</t>
  </si>
  <si>
    <t>649 06 ***</t>
  </si>
  <si>
    <t>649 07 000</t>
  </si>
  <si>
    <t>649 07 ***</t>
  </si>
  <si>
    <t>649 08 000</t>
  </si>
  <si>
    <t>649 08 006</t>
  </si>
  <si>
    <t>649 08 007</t>
  </si>
  <si>
    <t>649 08 009</t>
  </si>
  <si>
    <t>649 08 013</t>
  </si>
  <si>
    <t>649 08 040</t>
  </si>
  <si>
    <t>649 08 041</t>
  </si>
  <si>
    <t>649 08 044</t>
  </si>
  <si>
    <t>649 08 045</t>
  </si>
  <si>
    <t>649 08 050</t>
  </si>
  <si>
    <t>649 08 512</t>
  </si>
  <si>
    <t>649 08 ***</t>
  </si>
  <si>
    <t>649 15 424</t>
  </si>
  <si>
    <t>649 15 442</t>
  </si>
  <si>
    <t>649 15 ***</t>
  </si>
  <si>
    <t>649 24 401</t>
  </si>
  <si>
    <t>649 24 402</t>
  </si>
  <si>
    <t>649 24 403</t>
  </si>
  <si>
    <t>649 24 411</t>
  </si>
  <si>
    <t>649 24 413</t>
  </si>
  <si>
    <t>649 24 437</t>
  </si>
  <si>
    <t>649 24 438</t>
  </si>
  <si>
    <t>649 24 439</t>
  </si>
  <si>
    <t>648 24 440</t>
  </si>
  <si>
    <t>649 24 441</t>
  </si>
  <si>
    <t>649 24 442</t>
  </si>
  <si>
    <t>649 24 443</t>
  </si>
  <si>
    <t>650 24 446</t>
  </si>
  <si>
    <t>649 24 447</t>
  </si>
  <si>
    <t>649 24 448</t>
  </si>
  <si>
    <t>649 24 449</t>
  </si>
  <si>
    <t>649 24 450</t>
  </si>
  <si>
    <t>649 24 459</t>
  </si>
  <si>
    <t>649 24 460</t>
  </si>
  <si>
    <t>649 24 511</t>
  </si>
  <si>
    <t>649 24 549</t>
  </si>
  <si>
    <t>650 24 550</t>
  </si>
  <si>
    <t>649 24 ***</t>
  </si>
  <si>
    <t>649 25 441</t>
  </si>
  <si>
    <t>649 25 443</t>
  </si>
  <si>
    <t>649 25 444</t>
  </si>
  <si>
    <t>649 25 445</t>
  </si>
  <si>
    <t>649 25 446</t>
  </si>
  <si>
    <t>649 25 449</t>
  </si>
  <si>
    <t>649 25 ***</t>
  </si>
  <si>
    <t>649 80 001</t>
  </si>
  <si>
    <t>649 80 ***</t>
  </si>
  <si>
    <t>649 ******</t>
  </si>
  <si>
    <t xml:space="preserve">64 </t>
  </si>
  <si>
    <t>662 00 001</t>
  </si>
  <si>
    <t>662 00 002</t>
  </si>
  <si>
    <t>662 00 ***</t>
  </si>
  <si>
    <t>662 ******</t>
  </si>
  <si>
    <t>663 00 001</t>
  </si>
  <si>
    <t>663 00 ***</t>
  </si>
  <si>
    <t>663 ******</t>
  </si>
  <si>
    <t>664 00 001</t>
  </si>
  <si>
    <t>664 00 ***</t>
  </si>
  <si>
    <t>669 00 001</t>
  </si>
  <si>
    <t>669 00 ***</t>
  </si>
  <si>
    <t>669 ******</t>
  </si>
  <si>
    <t xml:space="preserve">66 </t>
  </si>
  <si>
    <t>671 01 000</t>
  </si>
  <si>
    <t>671 01 001</t>
  </si>
  <si>
    <t>671 01 002</t>
  </si>
  <si>
    <t>671 01 004</t>
  </si>
  <si>
    <t>671 01 006</t>
  </si>
  <si>
    <t>671 01 007</t>
  </si>
  <si>
    <t>671 01 010</t>
  </si>
  <si>
    <t>671 01 ***</t>
  </si>
  <si>
    <t>671 02 001</t>
  </si>
  <si>
    <t>671 02 002</t>
  </si>
  <si>
    <t>671 02 ***</t>
  </si>
  <si>
    <t>671 03 001</t>
  </si>
  <si>
    <t>671 20 001</t>
  </si>
  <si>
    <t>671 03 ***</t>
  </si>
  <si>
    <t>671 ******</t>
  </si>
  <si>
    <t>672 01 002</t>
  </si>
  <si>
    <t>672 ******</t>
  </si>
  <si>
    <t>67</t>
  </si>
  <si>
    <t>Položka</t>
  </si>
  <si>
    <t>cenové odchylky k materiálu</t>
  </si>
  <si>
    <t>celkem Cenové odchylky k materiálu</t>
  </si>
  <si>
    <t>biologické implantáty (sk.507)</t>
  </si>
  <si>
    <t>celkem Biologické implantáty</t>
  </si>
  <si>
    <t>automobilový benzín</t>
  </si>
  <si>
    <t>motorová nafta</t>
  </si>
  <si>
    <t>oleje a mazadla</t>
  </si>
  <si>
    <t>celkem PHM</t>
  </si>
  <si>
    <t>léky - paušál+TISS (LEK)</t>
  </si>
  <si>
    <t>léky ostatní - faktury (VaV)</t>
  </si>
  <si>
    <t>léky - radiofarmaka (KNM)</t>
  </si>
  <si>
    <t>léky - enter. a parenter. výživa (L</t>
  </si>
  <si>
    <t>léky - krev.deriváty ZUL (LEK)</t>
  </si>
  <si>
    <t>léky - krev.deriváty ZUL (TO)</t>
  </si>
  <si>
    <t>léky - RTG diagnostika ZUL (LEK)</t>
  </si>
  <si>
    <t>léky - botox (LEK)</t>
  </si>
  <si>
    <t>léky - hemofilici ZUL (TO)</t>
  </si>
  <si>
    <t>léky - trombolýza</t>
  </si>
  <si>
    <t>léky - antibiotika (LEK)</t>
  </si>
  <si>
    <t>léky - vliv lék. vyhl. (LEK) -antimykotika od  10/11</t>
  </si>
  <si>
    <t>léky - samoplátce (LEK)</t>
  </si>
  <si>
    <t>léky - spotřeba v centrech (LEK)</t>
  </si>
  <si>
    <t>léky - dle § 16</t>
  </si>
  <si>
    <t>medicinální plyny</t>
  </si>
  <si>
    <t>celkem Léky a léčiva</t>
  </si>
  <si>
    <t>léky -finanční bonusy</t>
  </si>
  <si>
    <t>celkem bonusy léky</t>
  </si>
  <si>
    <t>krevní přípravky</t>
  </si>
  <si>
    <t>plazma</t>
  </si>
  <si>
    <t>celkem Krevní přípravky</t>
  </si>
  <si>
    <t>implant.umělé těl.náhr.-kardiostim.</t>
  </si>
  <si>
    <t>implant.umělé těl.náhr.-defibr.,kar</t>
  </si>
  <si>
    <t>implant.umělé těl.náhr.-TEP (sk.518</t>
  </si>
  <si>
    <t>implant.umělé těl.náhr.-kovové (sk.Z_506)</t>
  </si>
  <si>
    <t>implant.umělé těl.náhr.-neurostim.(sk. Z 511)</t>
  </si>
  <si>
    <t>implant.umělé těl.náhr.-neuromod.-DBS</t>
  </si>
  <si>
    <t>implant.dentální - samoplátci</t>
  </si>
  <si>
    <t>implant.-plastická,estetická chirurgie (Z521)</t>
  </si>
  <si>
    <t>implant.umělé těl.náhr.-chlopně (bal. TAVI) (Z524)</t>
  </si>
  <si>
    <t>RTG materiál, filmy a chemikálie (s</t>
  </si>
  <si>
    <t>implant.umělé těl.náhr.-ostat.nákl.PZT (sk.Z_515)</t>
  </si>
  <si>
    <t>diagnostika laboratorní-LEK (sk.501</t>
  </si>
  <si>
    <t>diagnostika laboratorní-skl.Zpr(sk.Z</t>
  </si>
  <si>
    <t>laboratorní materiál (sk.505)</t>
  </si>
  <si>
    <t>obvazový materiál (sk.502)</t>
  </si>
  <si>
    <t>nadstandard ZUM (hrazeno pac)</t>
  </si>
  <si>
    <t>ostatní ZPr - mimo níže uvedené (sk</t>
  </si>
  <si>
    <t>ostatní ZPr - robotické centrum (sk</t>
  </si>
  <si>
    <t>ostatní Zpr - materiál pro hemodialýz</t>
  </si>
  <si>
    <t>ostatní Zpr - vaky, sety (skZ_528)</t>
  </si>
  <si>
    <t>ostatní Zpr - šicí materiál (Sk.Z_529)</t>
  </si>
  <si>
    <t xml:space="preserve">ostatní Zpr - vpichovací materiál </t>
  </si>
  <si>
    <t>ostatní ZPr - šicí materiál-robot (Sk.Z_531)</t>
  </si>
  <si>
    <t>ostatní Zpr - rukavice</t>
  </si>
  <si>
    <t>ostatní Zpr - čidla ICP (Z_522)</t>
  </si>
  <si>
    <t>ostatní ZPr - katetry, stenty, port</t>
  </si>
  <si>
    <t>ostatní Zpr - katetry ablační (sk.Z_5</t>
  </si>
  <si>
    <t>ostatní ZPr - stapl., extra.,end.ma</t>
  </si>
  <si>
    <t>ostatní ZPr - zubolékařský materiál</t>
  </si>
  <si>
    <t>celkem Zdravotnické prostředky</t>
  </si>
  <si>
    <t>ZPr - finanční bonusy</t>
  </si>
  <si>
    <t>celkem bonusy ZPr</t>
  </si>
  <si>
    <t>lůžk. pacienti</t>
  </si>
  <si>
    <t>lůžk. pacienti nad normu</t>
  </si>
  <si>
    <t>dárci krve</t>
  </si>
  <si>
    <t>výživa kojenců</t>
  </si>
  <si>
    <t>dialýza - pac.strava</t>
  </si>
  <si>
    <t>nápoje - horké provozy</t>
  </si>
  <si>
    <t>nápoje - horké dny (daň.neúčinné)</t>
  </si>
  <si>
    <t>závodní stravování</t>
  </si>
  <si>
    <t>studenti SKMUP, stážisté</t>
  </si>
  <si>
    <t>suroviny - studená kuchně (stř. 9505)</t>
  </si>
  <si>
    <t>externí strávníci</t>
  </si>
  <si>
    <t>celkem Potraviny</t>
  </si>
  <si>
    <t>všeobecný materiál</t>
  </si>
  <si>
    <t>prací a čistící prostř.,drog.zboží</t>
  </si>
  <si>
    <t>desinf. prostř. LEK</t>
  </si>
  <si>
    <t>tiskopisy a kanc.potřeby</t>
  </si>
  <si>
    <t>údržbový materiál ZVIT</t>
  </si>
  <si>
    <t>prášky pro prádelnu</t>
  </si>
  <si>
    <t>údržbový materiál ostatní - sklady</t>
  </si>
  <si>
    <t>spotřební materiál k SZM</t>
  </si>
  <si>
    <t>lékárničky a ZM na provozech</t>
  </si>
  <si>
    <t>obalový mat. pro sterilizaci</t>
  </si>
  <si>
    <t>IT - spotřební materiál</t>
  </si>
  <si>
    <t>všeob.mat.-nábytek (V30) do 1. tis</t>
  </si>
  <si>
    <t>všeob.mat.-hosp.přístr.a nářadí (V32) od 1. tis do 2.999</t>
  </si>
  <si>
    <t>všeob.mat.-kuchyň.tech (V33) od 1. tis do 2.999,99</t>
  </si>
  <si>
    <t>všeob.mat.-kancel.tech (V34) od 1. tis do 2.999,99</t>
  </si>
  <si>
    <t>všeob.mat.-ostatní-vyjímky (V44) do 1 tis.</t>
  </si>
  <si>
    <t>všeob.mat.-razítka ostatní (V111) do 1. tis</t>
  </si>
  <si>
    <t>technické plyny</t>
  </si>
  <si>
    <t>obaly ostatní - LEK</t>
  </si>
  <si>
    <t>celkem Všeobecný materiál</t>
  </si>
  <si>
    <t>ND - ostatní (všeob.sklad)</t>
  </si>
  <si>
    <t>ND - zdravot.techn.(ZPr sklad)</t>
  </si>
  <si>
    <t>ND - ostatní techn.(dispečink)</t>
  </si>
  <si>
    <t>ND - zdravot.techn.(dispečink)</t>
  </si>
  <si>
    <t>ND - výpoč. techn.(sklad)</t>
  </si>
  <si>
    <t>ND - ZVIT</t>
  </si>
  <si>
    <t>ND - doprava</t>
  </si>
  <si>
    <t>celkem Náhradní díly</t>
  </si>
  <si>
    <t>prádlo pacientů</t>
  </si>
  <si>
    <t>prádlo, OOPP (ochranné prac.pom.)</t>
  </si>
  <si>
    <t>OOP pro pacienty a doprovod</t>
  </si>
  <si>
    <t>pokojový textil (sk. T15)</t>
  </si>
  <si>
    <t>jednorázové ochranné pomůcky (sk.T18A)</t>
  </si>
  <si>
    <t>jednorázový operační materiál (sk.T18B)</t>
  </si>
  <si>
    <t>jednorázové hygienicképotřeby (sk. T18C)</t>
  </si>
  <si>
    <t>celkem DDHM a textil</t>
  </si>
  <si>
    <t>knihy a časopisy</t>
  </si>
  <si>
    <t>celkem Knihy a časopisy</t>
  </si>
  <si>
    <t>spotř.nák.- z fin. darů</t>
  </si>
  <si>
    <t>věcné dary</t>
  </si>
  <si>
    <t>celkem Materiál z darů, FKSP</t>
  </si>
  <si>
    <t>Celkem spotřeba materiálu</t>
  </si>
  <si>
    <t>elektřina</t>
  </si>
  <si>
    <t>vodné, stočné</t>
  </si>
  <si>
    <t>pára</t>
  </si>
  <si>
    <t>plyn</t>
  </si>
  <si>
    <t>celkem Spotřeba energie</t>
  </si>
  <si>
    <t>Celkem spotřeba energie</t>
  </si>
  <si>
    <t xml:space="preserve"> kantýna</t>
  </si>
  <si>
    <t>novorozenecké odd.-pomůcky pro rodičky</t>
  </si>
  <si>
    <t>kantýna (suroviny při výrobě)</t>
  </si>
  <si>
    <t>celkem Prodané zb. FNOL</t>
  </si>
  <si>
    <t>prodej - finanční bonusy(léky)</t>
  </si>
  <si>
    <t>celkem finanční bonusy</t>
  </si>
  <si>
    <t>nákl. na prodej - ostatní, dopl.pac</t>
  </si>
  <si>
    <t>nákl. na prodej - deriváty</t>
  </si>
  <si>
    <t>nákl. na prodej - ostatním organiza</t>
  </si>
  <si>
    <t>nákl. na prodej - recepty VZP</t>
  </si>
  <si>
    <t>nákl. na prodej - recepty ost.</t>
  </si>
  <si>
    <t>nákl. na prodej - poukazy VZP</t>
  </si>
  <si>
    <t>nákl. na prodej - poukazy ost.ZP</t>
  </si>
  <si>
    <t>nákl. na prodej - zdravotnickým zař</t>
  </si>
  <si>
    <t>nákl. na prodej center - VZP</t>
  </si>
  <si>
    <t>nákl. na prodej center - ostatní ZP</t>
  </si>
  <si>
    <t>nákl. na prodej PZT FONI - VZP</t>
  </si>
  <si>
    <t>nákl. na prodej PZT FONI - ost.ZP</t>
  </si>
  <si>
    <t>nákl. na prodej PZT FONI - doplatky</t>
  </si>
  <si>
    <t>nákl. na prodej - neléčiva</t>
  </si>
  <si>
    <t>celkem Prodané zb. LEK</t>
  </si>
  <si>
    <t>CELKEM Prodané zboží</t>
  </si>
  <si>
    <t>materiálu a ND pro údržby</t>
  </si>
  <si>
    <t>aktivace potravin (stř.9505</t>
  </si>
  <si>
    <t>celkem Aktivace oběžného majetku -krev.přípravky</t>
  </si>
  <si>
    <t>elaborace LEK (destil.voda)</t>
  </si>
  <si>
    <t>taxalaborum LEK při výrobě</t>
  </si>
  <si>
    <t>celkem Aktivace oběžného majetku-LEK</t>
  </si>
  <si>
    <t>CELKEM Aktivace oběžného majetku</t>
  </si>
  <si>
    <t>Spotřebované nákupy</t>
  </si>
  <si>
    <t>opravy zdrav.techniky</t>
  </si>
  <si>
    <t>opravy VT</t>
  </si>
  <si>
    <t>opravy ostatní techniky</t>
  </si>
  <si>
    <t>běžná údržba - správa budov</t>
  </si>
  <si>
    <t>běžná údržba - hl.energetik</t>
  </si>
  <si>
    <t>opravy STA rozvodů (tel.antény)-odb.inf.</t>
  </si>
  <si>
    <t>opravy a údržba vozového parku</t>
  </si>
  <si>
    <t>opravy zařízení hlas. a telekom. sl</t>
  </si>
  <si>
    <t>opravy - vodní hospodářství</t>
  </si>
  <si>
    <t>opravy - požární techniky</t>
  </si>
  <si>
    <t>opravy - spalovna</t>
  </si>
  <si>
    <t>celkem Technika a budovy</t>
  </si>
  <si>
    <t>opravy z darů</t>
  </si>
  <si>
    <t>celkem Opravy hrazené z darů, FKSP</t>
  </si>
  <si>
    <t>CELKEM Opravy a udržování</t>
  </si>
  <si>
    <t>cestovné z mezd</t>
  </si>
  <si>
    <t>cestovné tuzemské (pokl.)</t>
  </si>
  <si>
    <t>celkem Cestovné zaměstnanců-tuzemsk</t>
  </si>
  <si>
    <t>cestovné pacientů</t>
  </si>
  <si>
    <t>CELKEM cestovné pacientů</t>
  </si>
  <si>
    <t>cestovné zahr. - mzdy</t>
  </si>
  <si>
    <t>cestovné zahr. - ucto</t>
  </si>
  <si>
    <t>celkem Cestovné zaměstnanců-zahrani</t>
  </si>
  <si>
    <t>cestovné z darů</t>
  </si>
  <si>
    <t>CELKEM Cestovné</t>
  </si>
  <si>
    <t>náklady na reprzentaci-dodavatelsky</t>
  </si>
  <si>
    <t>náklady na reprezentaci-ve vlastní režii</t>
  </si>
  <si>
    <t>celkem Náklady na reprezentaci (daň</t>
  </si>
  <si>
    <t>CELKEM Náklady na reprezentaci</t>
  </si>
  <si>
    <t>přepravné-lab. vzorky,...</t>
  </si>
  <si>
    <t>celkem Přepravné</t>
  </si>
  <si>
    <t>poštovné</t>
  </si>
  <si>
    <t>spotřeba cenin (známky, kolky)</t>
  </si>
  <si>
    <t>spoje - telekom.styk</t>
  </si>
  <si>
    <t>celkem Spoje</t>
  </si>
  <si>
    <t>náj. software (licence atd. ...)</t>
  </si>
  <si>
    <t>náj. nebytových prostor</t>
  </si>
  <si>
    <t>náj. přístrojů a techniky</t>
  </si>
  <si>
    <t>popl. za R a TV, veř. produkce</t>
  </si>
  <si>
    <t>náj. plynových lahví</t>
  </si>
  <si>
    <t>celkem Nájemné</t>
  </si>
  <si>
    <t>průzkumné a projektové práce</t>
  </si>
  <si>
    <t>celkem Projekt. práce a inž. čin.</t>
  </si>
  <si>
    <t>úklid pravidelný</t>
  </si>
  <si>
    <t>úklid ostatní</t>
  </si>
  <si>
    <t>popl. za DDD a ostatní služby</t>
  </si>
  <si>
    <t>odpad (SITA - spalovna)</t>
  </si>
  <si>
    <t>odpad (ostatní)</t>
  </si>
  <si>
    <t>údržba dřevin a zeleně (EKOL)</t>
  </si>
  <si>
    <t>celkem Úklid, odpad, desinf., derat</t>
  </si>
  <si>
    <t>konference - pohoštění zajištěné vlastní</t>
  </si>
  <si>
    <t>konference - pohoštění zajištěné dodavatelsky</t>
  </si>
  <si>
    <t>stravné - dodavatelsky(zubní)</t>
  </si>
  <si>
    <t>celkem konference, stravné dod.</t>
  </si>
  <si>
    <t>revize, sml.servis - energetik</t>
  </si>
  <si>
    <t>revize, tech.kontroly, prev.prohl.-OHM</t>
  </si>
  <si>
    <t>revize, sml.servis PO - OBKR</t>
  </si>
  <si>
    <t>revize, sml.servis - vodní hospod.</t>
  </si>
  <si>
    <t>revize, sml.servis - doprava</t>
  </si>
  <si>
    <t>revize, sml.servis - VT</t>
  </si>
  <si>
    <t>metrolog - kalibrace</t>
  </si>
  <si>
    <t>smluvní servis - OHM</t>
  </si>
  <si>
    <t>celkem Revize a smluvní servisy maj</t>
  </si>
  <si>
    <t>ČS- poplatky za vedení účtu</t>
  </si>
  <si>
    <t>celkem náklady-bankovní poplatky</t>
  </si>
  <si>
    <t>náklady-projekty EU</t>
  </si>
  <si>
    <t>celkem náklady-projekty EU</t>
  </si>
  <si>
    <t>ostatní služby - provozní</t>
  </si>
  <si>
    <t xml:space="preserve">ostraha areálu </t>
  </si>
  <si>
    <t>znalecké posudky</t>
  </si>
  <si>
    <t>služby poradenské (odborní poradci)</t>
  </si>
  <si>
    <t>inzerce</t>
  </si>
  <si>
    <t>organizace veřejných zakázek - externí</t>
  </si>
  <si>
    <t>právní zastupování</t>
  </si>
  <si>
    <t>ostatní služby - zdravotní</t>
  </si>
  <si>
    <t>zkoušky kvality</t>
  </si>
  <si>
    <t>IT služby - ostatní systémy</t>
  </si>
  <si>
    <t>organ.rozvoj (certif., akred.)</t>
  </si>
  <si>
    <t>studium (MBA-povoleno org.</t>
  </si>
  <si>
    <t>audit, ekon.porad., porad.- proj.MZ</t>
  </si>
  <si>
    <t>propagace, reklama, tisk (TM)</t>
  </si>
  <si>
    <t>personální rozvoj (9071)</t>
  </si>
  <si>
    <t>konference - zajišť. Dodavatelsky (ubyt.,nájem,ostat.sl.)</t>
  </si>
  <si>
    <t>celkem Ostatní služby</t>
  </si>
  <si>
    <t>služby z fin.darů</t>
  </si>
  <si>
    <t>služby z bonusů, věc.darů</t>
  </si>
  <si>
    <t>FKSP - kulturní a tělovýchovné akce</t>
  </si>
  <si>
    <t>celkem Služby z darů</t>
  </si>
  <si>
    <t>CELKEM Ostatní služby</t>
  </si>
  <si>
    <t>SLUŽBY</t>
  </si>
  <si>
    <t>hrubé mzdy</t>
  </si>
  <si>
    <t>celkem Hrubé mzdy</t>
  </si>
  <si>
    <t>placené služby</t>
  </si>
  <si>
    <t>celkem Placené služby</t>
  </si>
  <si>
    <t>refundace</t>
  </si>
  <si>
    <t>celkem Refundace</t>
  </si>
  <si>
    <t>půjčeno počítačem</t>
  </si>
  <si>
    <t>celkem Půjčeno počítačem - SW VEMA</t>
  </si>
  <si>
    <t>OON - dohody</t>
  </si>
  <si>
    <t>celkem OON - dohody</t>
  </si>
  <si>
    <t>Služby - lékaři</t>
  </si>
  <si>
    <t>celkem Služby - lékaři</t>
  </si>
  <si>
    <t>odstupné</t>
  </si>
  <si>
    <t>celkem Odstupné</t>
  </si>
  <si>
    <t>mzdové náklady-z darů</t>
  </si>
  <si>
    <t>celkem mzdové náklady-z darů</t>
  </si>
  <si>
    <t>náhr.mzdy po dobu prac.nesch.-hraz.</t>
  </si>
  <si>
    <t>celkem Náhr.mzdy po dobu prac.nesch</t>
  </si>
  <si>
    <t>CELKEM Mzdové náklady</t>
  </si>
  <si>
    <t xml:space="preserve">zdravotní poj. Organizace 9% z 521 </t>
  </si>
  <si>
    <t>celkem Zdravotní pojištění organiza</t>
  </si>
  <si>
    <t xml:space="preserve">sociální poj. Organizace 25% z 521 </t>
  </si>
  <si>
    <t>celkem Sociální pojištění organizac</t>
  </si>
  <si>
    <t>refundace - soc. a zdrav. poj.</t>
  </si>
  <si>
    <t>CELKEM Zákonné sociální pojištění</t>
  </si>
  <si>
    <t>pojištění zaměstnanců (Q)  0,42% z 521 11</t>
  </si>
  <si>
    <t>celkem Jiné sociální pojištění</t>
  </si>
  <si>
    <t>FKSP - jednotný příděl   1 %  521 11</t>
  </si>
  <si>
    <t>celkem Zákonné sociální náklady</t>
  </si>
  <si>
    <t>Osobní náklady</t>
  </si>
  <si>
    <t>daň silniční</t>
  </si>
  <si>
    <t>CELKEM Dan silniční</t>
  </si>
  <si>
    <t>daň z nemovitostí</t>
  </si>
  <si>
    <t>CELKEM Daň z nemovitostí</t>
  </si>
  <si>
    <t>soudy, arbitráže ( poplatky…)</t>
  </si>
  <si>
    <t>správní poplatky</t>
  </si>
  <si>
    <t>ostatní poplatky</t>
  </si>
  <si>
    <t>dálniční známky</t>
  </si>
  <si>
    <t>celkem Poplatky</t>
  </si>
  <si>
    <t>CELKEM Jiné daně a poplatky</t>
  </si>
  <si>
    <t>DANĚ A POPLATKY</t>
  </si>
  <si>
    <t>úroky z prodlení</t>
  </si>
  <si>
    <t>celkem Úroky z prodlení</t>
  </si>
  <si>
    <t>preskripce L a PZT - min. rok</t>
  </si>
  <si>
    <t>vyrovnání odhadu preskripce z min.o</t>
  </si>
  <si>
    <t>celkem Sankce za překročení regul.l</t>
  </si>
  <si>
    <t>CELKEM Smluvní pokuty a úroky z pro</t>
  </si>
  <si>
    <t>odvod za nedoržení ZTP</t>
  </si>
  <si>
    <t>pok.za pozdní odvody daní</t>
  </si>
  <si>
    <t>pokuta za pozdní hlášení stát.org.</t>
  </si>
  <si>
    <t>sankce za nedodrž.smluv</t>
  </si>
  <si>
    <t>pok.za poruš.zák. o veřejných zakáz</t>
  </si>
  <si>
    <t>pok.za poruš.léčebných předpisů</t>
  </si>
  <si>
    <t>celkem Jiné pokuty a penále(dle dok</t>
  </si>
  <si>
    <t>pok.za porušení rozp.kázně(daň neúčinné)</t>
  </si>
  <si>
    <t>celkem Pokuta za neopráv.účtování Z</t>
  </si>
  <si>
    <t>CELKEM Jiné pokuty a penále</t>
  </si>
  <si>
    <t>prodané krevní přípravky</t>
  </si>
  <si>
    <t>prodaná plazma</t>
  </si>
  <si>
    <t>prodané krevní deriváty</t>
  </si>
  <si>
    <t>celkem Prodané krevní přípravky</t>
  </si>
  <si>
    <t>CELKEM Prodaný materiál</t>
  </si>
  <si>
    <t>škody v důsledku živelných pohrom</t>
  </si>
  <si>
    <t>zcizení a poškoz.maj.FNOL(jednání v</t>
  </si>
  <si>
    <t>celkem Manka a škody do normy</t>
  </si>
  <si>
    <t>zmařený dlouhodobý majetek</t>
  </si>
  <si>
    <t>škoda na dan(daň neučinné)</t>
  </si>
  <si>
    <t>CELKEM Manka a škody</t>
  </si>
  <si>
    <t>odpočet DPH koeficientem</t>
  </si>
  <si>
    <t>dorovnání DPH k hlášení</t>
  </si>
  <si>
    <t>dorovnání DPH - strava</t>
  </si>
  <si>
    <t>celkem Odpočet DPH koeficientem</t>
  </si>
  <si>
    <t>odvody do SR z minulých let</t>
  </si>
  <si>
    <t>celkem odvody do SR z minulých let</t>
  </si>
  <si>
    <t>ostatní náklady z činnosti</t>
  </si>
  <si>
    <t>finanční přísp.poskyt.jiným org.</t>
  </si>
  <si>
    <t>práce výrobní povahy(výroba klíčů,t</t>
  </si>
  <si>
    <t>vyřazení expirovaných léků</t>
  </si>
  <si>
    <t>refundace věcných nákladů</t>
  </si>
  <si>
    <t>rozdíly z inventarizace</t>
  </si>
  <si>
    <t>ostatní(byty ÚMO)</t>
  </si>
  <si>
    <t>školení - lékaři(stř.9072)</t>
  </si>
  <si>
    <t>školení - ost.zdrav.pracov.(stř.907</t>
  </si>
  <si>
    <t>školení - nezdrav.pracov.(stř.9xxx)</t>
  </si>
  <si>
    <t xml:space="preserve">registrační poplatky - kongresy zahraničí </t>
  </si>
  <si>
    <t>potraviny-ztratné do normy při zpracování</t>
  </si>
  <si>
    <t>organizace plesu</t>
  </si>
  <si>
    <t>celkem Ostatní náklady z činnosti</t>
  </si>
  <si>
    <t>pojištění - majetek (A 9001)</t>
  </si>
  <si>
    <t>pojištění - odpověd.za škodu (B 900</t>
  </si>
  <si>
    <t>pojištění - vozidla(zák., havar.) (</t>
  </si>
  <si>
    <t>celkem Pojištění (sml.418/2006)</t>
  </si>
  <si>
    <t>zmařený DM</t>
  </si>
  <si>
    <t>náklady účtované od UP</t>
  </si>
  <si>
    <t>náklady na VaV - úhrada spoluřešite</t>
  </si>
  <si>
    <t>celkem Náklady účtované od UP</t>
  </si>
  <si>
    <t>odměny dárcům</t>
  </si>
  <si>
    <t>celkem Odměny dárcům</t>
  </si>
  <si>
    <t>odškod.zaměst. - prac.úraz,...</t>
  </si>
  <si>
    <t>odškod.pacientů - renty</t>
  </si>
  <si>
    <t>celkem Ostatní výplaty fyzickým oso</t>
  </si>
  <si>
    <t>odškodn.-náhr.mzdy zam.(PaM)</t>
  </si>
  <si>
    <t>předpis KDF - služby</t>
  </si>
  <si>
    <t>celkem Předpis - KDF za služby</t>
  </si>
  <si>
    <t>školení - ost.zaměst.THP(pouze PaM)</t>
  </si>
  <si>
    <t>celkem školení - ost.zaměst.THP(pouze PaM)</t>
  </si>
  <si>
    <t>školení - lékaři(pouze PaM 9072)</t>
  </si>
  <si>
    <t>celkem Školení - lékaři (pouze PaM</t>
  </si>
  <si>
    <t>školení - ostatní zdrav.prac.(pouze</t>
  </si>
  <si>
    <t>předpis KDF - stálé platby</t>
  </si>
  <si>
    <t>celkem Předpis - KDF za stálé platb</t>
  </si>
  <si>
    <t>registrační poplatky - kongresy zahraničí (pouze OPMČ)</t>
  </si>
  <si>
    <t>jiné náklady z fin.darů</t>
  </si>
  <si>
    <t>celkem jiné náklady z fin.darů</t>
  </si>
  <si>
    <t>členské příspěvky a poplatky</t>
  </si>
  <si>
    <t>zaměstnanecký benefit</t>
  </si>
  <si>
    <t>celkem Přípěvky a poplatky(daň.neúč</t>
  </si>
  <si>
    <t>CELKEM Ostatní náklady z činnosti</t>
  </si>
  <si>
    <t>OSTATNÍ NÁKLADY</t>
  </si>
  <si>
    <t>odpisy DNM z odpisů</t>
  </si>
  <si>
    <t>odpisy DHM - budovy z odpisů</t>
  </si>
  <si>
    <t>odpisy DHM - zdravot.techn. z odpis</t>
  </si>
  <si>
    <t>odpisy DHM - ostatní z odpisů</t>
  </si>
  <si>
    <t>odpisy DNM - ocenitelná práva z odp</t>
  </si>
  <si>
    <t>odpisy DNM z dotací</t>
  </si>
  <si>
    <t>odpisy DHM - budovy z dotací</t>
  </si>
  <si>
    <t>odpisy DHM - zdravot.techn. z dotac</t>
  </si>
  <si>
    <t>odpisy DHM - ostatní z dotací</t>
  </si>
  <si>
    <t>odpisy DNM - ocenitelná práva z dot</t>
  </si>
  <si>
    <t>celkem Odpisy DM</t>
  </si>
  <si>
    <t>ZC DHM - budovy z odpisů</t>
  </si>
  <si>
    <t>ZC DHM - zdravot.techn. z odpisů</t>
  </si>
  <si>
    <t>ZC DHM - ostatní z odpisů</t>
  </si>
  <si>
    <t>ZC DHM - zdravot.techn. z dotací</t>
  </si>
  <si>
    <t>ZC DHM - ostatní z dotací</t>
  </si>
  <si>
    <t>celkem ZC vyřazeného DM</t>
  </si>
  <si>
    <t>zúčtov.finanč.nekrytí FRM (běžný rok)</t>
  </si>
  <si>
    <t>CELKEM Odpisy DM</t>
  </si>
  <si>
    <t>ZC prodaného DHM</t>
  </si>
  <si>
    <t>celkem ZC prodaného DHM</t>
  </si>
  <si>
    <t>CELKEM ZC prodaného DHM (kromě pozem</t>
  </si>
  <si>
    <t>prodané pozemky</t>
  </si>
  <si>
    <t>CELKEM Prodané pozemky</t>
  </si>
  <si>
    <t>tvorba a zúčtování oprav.pol.(daň.ú</t>
  </si>
  <si>
    <t>tvorba a zúčtování oprav.pol.(daň.n</t>
  </si>
  <si>
    <t>CELKEM Tvorba a zúčtování opravných</t>
  </si>
  <si>
    <t>náklady z odeps.pohled.(daň.účinné)</t>
  </si>
  <si>
    <t>celkem Náklady z odepsaných pohledá</t>
  </si>
  <si>
    <t>náklady z odeps.pohled.(daň.neúčinn</t>
  </si>
  <si>
    <t>CELKEM Náklady z odepsaných pohledá</t>
  </si>
  <si>
    <t>DDHM zdrav.lékař.nástr.a přís.(do 40 tis.)- sk. N525</t>
  </si>
  <si>
    <t xml:space="preserve">DDHM - zdrav.lékař.nástr.a přís. (do 40 tis.) </t>
  </si>
  <si>
    <t>DDHM zdrav.lékař.nástr.a přís.(do 40 tis.) z darů</t>
  </si>
  <si>
    <t>DDHM - kuchyňské zařízení a nádobí</t>
  </si>
  <si>
    <t>DDHM - hospodář.,techn.a dílen.přís-provoz</t>
  </si>
  <si>
    <t>DDHM - kancelářská technika</t>
  </si>
  <si>
    <t>DDHM - OOPP pro pacienty a doprovod</t>
  </si>
  <si>
    <t>DDHM - provozní z darů</t>
  </si>
  <si>
    <t>DDHM - výpočetní technika</t>
  </si>
  <si>
    <t>DDHM - výpočetní technika- z darů</t>
  </si>
  <si>
    <t>DDHM - ostatní (pokojový textil)</t>
  </si>
  <si>
    <t>DDHM - nábytek</t>
  </si>
  <si>
    <t>DDHM - nábytek - z darů</t>
  </si>
  <si>
    <t>DDHM - ostatní provozní</t>
  </si>
  <si>
    <t>DDHM - ostatní provozní - z darů</t>
  </si>
  <si>
    <t>DDNM SW</t>
  </si>
  <si>
    <t>DDNM SW - z darů</t>
  </si>
  <si>
    <t>CELKEM náklady  z drobného dlouh.majetku</t>
  </si>
  <si>
    <t>ODPISY, REZERVY A OPRAV.POLOŽKY</t>
  </si>
  <si>
    <t>úroky placené</t>
  </si>
  <si>
    <t>CELKEM Úroky</t>
  </si>
  <si>
    <t>kurzové ztráty</t>
  </si>
  <si>
    <t>celkem Kurzové ztráty</t>
  </si>
  <si>
    <t>CELKEM Kurzové ztráty</t>
  </si>
  <si>
    <t>FINANČNÍ  NÁKLADY</t>
  </si>
  <si>
    <t>náklady na nároky na prostř.SR</t>
  </si>
  <si>
    <t>CELKEM Náklady na nároky na prostř.</t>
  </si>
  <si>
    <t>NÁKLADY NA NÁROKY NA PROSTŘ.SR, ÚSC A ST.F</t>
  </si>
  <si>
    <t>daň z příjmu - záloha</t>
  </si>
  <si>
    <t>daň z příjmu - odhad</t>
  </si>
  <si>
    <t>daň z příjmů - vytvoření dohadné položky</t>
  </si>
  <si>
    <t>celkem Daň z příjmu</t>
  </si>
  <si>
    <t>CELKEM Daň z příjmů</t>
  </si>
  <si>
    <t>Přímé náklady</t>
  </si>
  <si>
    <t>zdr.služby - právn.osoby</t>
  </si>
  <si>
    <t>zdr.služby - státní orgány</t>
  </si>
  <si>
    <t>zdr.služby - nadstandart, doprovod</t>
  </si>
  <si>
    <t>zdr.služby - doprovod (otec u porodu)</t>
  </si>
  <si>
    <t>zdr.služby - cizinci</t>
  </si>
  <si>
    <t>zdr.služby - tuzemci</t>
  </si>
  <si>
    <t>zdr.služby - nadstandard.zdrv.péče</t>
  </si>
  <si>
    <t>celkem Zdr. služby samoplátcům a pr</t>
  </si>
  <si>
    <t>výkony ředění cytostat. - VZP</t>
  </si>
  <si>
    <t>výkony ředění cytostat. - ostatní Z</t>
  </si>
  <si>
    <t>celkem Zdr. služby - výkony ředění</t>
  </si>
  <si>
    <t>výkony + materiál - VZP na výkon</t>
  </si>
  <si>
    <t>výkony stomatologie</t>
  </si>
  <si>
    <t>výkony a ZUM IVF</t>
  </si>
  <si>
    <t>výkony mamografie</t>
  </si>
  <si>
    <t>výkony pojištěncům EHS</t>
  </si>
  <si>
    <t>výkony za cizince (mimo EHS)</t>
  </si>
  <si>
    <t>celkem Zdr. výkony - VZP sledov.pol</t>
  </si>
  <si>
    <t>výkony + mater. - ZP na výkon</t>
  </si>
  <si>
    <t>výkony hemodialýzy</t>
  </si>
  <si>
    <t>výkony robotického centra</t>
  </si>
  <si>
    <t>PET/CT (pouze rozp.)</t>
  </si>
  <si>
    <t>celkem Zdr. výkony - ost. ZP sled.p</t>
  </si>
  <si>
    <t>přepravné pacientů-ostatní ZP</t>
  </si>
  <si>
    <t>celkem přepravné pacientů-ostatní ZP</t>
  </si>
  <si>
    <t>odhad výk.za zdr.péči ZP (z minulýc</t>
  </si>
  <si>
    <t>odhad výk.za zdr.péči ZP (aktuální</t>
  </si>
  <si>
    <t>vyrov. odh.výk.za zdr.péči ZP (z mi</t>
  </si>
  <si>
    <t>vyrov. odh.výk.za zdr.péči ZP (aktu</t>
  </si>
  <si>
    <t>celkem Odhad zdr. výkonů</t>
  </si>
  <si>
    <t xml:space="preserve">odmítnutí vykáz.péče,rec.,ZPr,Tr - </t>
  </si>
  <si>
    <t>celkem Odmítnutí vykáz.péče, rec.,P</t>
  </si>
  <si>
    <t>přímo účtovaná péče min. let VZP</t>
  </si>
  <si>
    <t>výzvy k péči min. let VZP</t>
  </si>
  <si>
    <t>celkem Výkony a výzvy VZP - minulé</t>
  </si>
  <si>
    <t>přímo účtovaná péče ost.ZP min. let</t>
  </si>
  <si>
    <t>výzvy k péči ost. ZP min. let</t>
  </si>
  <si>
    <t>celkem Výkony a výzvy ost. ZP - min</t>
  </si>
  <si>
    <t>agreg. výk. ostat. nemocnic</t>
  </si>
  <si>
    <t>celkem Agregované výkony</t>
  </si>
  <si>
    <t>tržby VZP za zdrav.péči - paušál</t>
  </si>
  <si>
    <t>tržby ostatní ZP za zdrav.péči - pa</t>
  </si>
  <si>
    <t>tržby ostat.ZP PET/CT - paušál</t>
  </si>
  <si>
    <t>tržby ZP za neur.(DBS)-pauš.(pouze</t>
  </si>
  <si>
    <t>tržby ZP za kardiov.,kardio.(pouze</t>
  </si>
  <si>
    <t>tržby ZP za TEP(pouze rozpočet)</t>
  </si>
  <si>
    <t>tržby ZP za robotické centrum(pouze</t>
  </si>
  <si>
    <t>tržby VZP za léky v centrech - pauš</t>
  </si>
  <si>
    <t>tržby ostat.ZP za léky v centrech -</t>
  </si>
  <si>
    <t>celkem Fakturace ZP - běžný rok (pa</t>
  </si>
  <si>
    <t>tržby VZP za zdrav.péči - dorovnání</t>
  </si>
  <si>
    <t>tržby ost.ZP za zdrav.péči - dorovn</t>
  </si>
  <si>
    <t>celkem Dorovnání péče ZP - min.let</t>
  </si>
  <si>
    <t>CELKEM Výnosy z prodeje služeb</t>
  </si>
  <si>
    <t>nájem ubytoven (9601)</t>
  </si>
  <si>
    <t>nájem bytů (9655)</t>
  </si>
  <si>
    <t>nájem nebytových prostor (99xx)</t>
  </si>
  <si>
    <t>nájem DM - použití vybavení FNOL</t>
  </si>
  <si>
    <t>nájem pozemků</t>
  </si>
  <si>
    <t>nájem garáží a ploch k parkování  (</t>
  </si>
  <si>
    <t>celkem Výnosy z pronájmu - FAKTURAC</t>
  </si>
  <si>
    <t>CELKEM Výnosy z pronájmu</t>
  </si>
  <si>
    <t>kantýna - prodej</t>
  </si>
  <si>
    <t>prodej pacientům)pomůcky pro rodičky,USB náramky)</t>
  </si>
  <si>
    <t>celkem Prodej zboží - FN</t>
  </si>
  <si>
    <t>prodej - doplatky pacientů</t>
  </si>
  <si>
    <t>prodej derivátů ZZ</t>
  </si>
  <si>
    <t>prodej léků zdrav.zařízením</t>
  </si>
  <si>
    <t>prodej ostatním org.</t>
  </si>
  <si>
    <t>recepty pro VZP</t>
  </si>
  <si>
    <t>recepty pro jiné ZP</t>
  </si>
  <si>
    <t>poukazy pro VZP</t>
  </si>
  <si>
    <t>poukazy pro jiné ZP</t>
  </si>
  <si>
    <t>prodej center - recepty VZP</t>
  </si>
  <si>
    <t>prodej center - ostatní ZP</t>
  </si>
  <si>
    <t>prodej PZT FONI - VZP</t>
  </si>
  <si>
    <t>prodej PZT FONI - ost. ZP</t>
  </si>
  <si>
    <t>prodej PZT FONI - doplatky pacientů</t>
  </si>
  <si>
    <t>regulační poplatky - za recept</t>
  </si>
  <si>
    <t>prodej neléčiv</t>
  </si>
  <si>
    <t>celkem Výnosy z prodaného zboží LEK</t>
  </si>
  <si>
    <t>CELKEM Výnosy z prodaného zboží</t>
  </si>
  <si>
    <t>regulační poplatky</t>
  </si>
  <si>
    <t>CELKEM Jiné výnosy z vlastních výkonů</t>
  </si>
  <si>
    <t>TRŽBY ZA VLAST.VÝKONY a ZBOŽÍ</t>
  </si>
  <si>
    <t>penále z prodl. - soudní rozh.</t>
  </si>
  <si>
    <t>penále z prodl. - ostatní</t>
  </si>
  <si>
    <t>penále z prodl, - LEK</t>
  </si>
  <si>
    <t>úrok z prodlení - soudní rozh.</t>
  </si>
  <si>
    <t>úrok z prodlení - ostatní</t>
  </si>
  <si>
    <t>celkem Smluvní pokuty a úroky z pro</t>
  </si>
  <si>
    <t>výnosy z vyřazených pohledávek-v minulosti vyřazených</t>
  </si>
  <si>
    <t>výnosy z odepsaných pohledávek-ostatní</t>
  </si>
  <si>
    <t>výnosy z odepsaných pohledávek-regulační poplatky</t>
  </si>
  <si>
    <t>celkem výnosy z odepsaných pohledávek</t>
  </si>
  <si>
    <t>CELKEM Výnosy z odepsaných pohledávek</t>
  </si>
  <si>
    <t>prodej krevních výrobků TO</t>
  </si>
  <si>
    <t>prodej plazmy TO</t>
  </si>
  <si>
    <t>prodej krevních derivátů TO</t>
  </si>
  <si>
    <t>prodej zdravotnického materiálu</t>
  </si>
  <si>
    <t>prodej materiálu</t>
  </si>
  <si>
    <t>sběr</t>
  </si>
  <si>
    <t>prodej movitého majetku DDM</t>
  </si>
  <si>
    <t>ostatní prodeje (vyjíměčně)</t>
  </si>
  <si>
    <t>celkem Výnosy z prodeje materiálu</t>
  </si>
  <si>
    <t>CELKEM Výnosy z prodeje materiálu</t>
  </si>
  <si>
    <t>výnosy z prodeje DNM</t>
  </si>
  <si>
    <t>CELKEM Výnosy z prodeje DNM</t>
  </si>
  <si>
    <t>prodej DHM (Kromě pozemků)</t>
  </si>
  <si>
    <t>výnosy z prodeje DHM (kromě pozemků)-hospodář</t>
  </si>
  <si>
    <t>CELKEM Výnosy z prodeje DHM kromě p</t>
  </si>
  <si>
    <t>prodej pozemků</t>
  </si>
  <si>
    <t>CELKEM Výnosy z prodeje pozemků</t>
  </si>
  <si>
    <t>Čerpání RF - čerpání finančních dar</t>
  </si>
  <si>
    <t>celkem Čerpání RF - čerpání fin. da</t>
  </si>
  <si>
    <t>Čerpání FRM - na opravy a udržování</t>
  </si>
  <si>
    <t>Čerp. FRM - opravy budov OSB</t>
  </si>
  <si>
    <t>Čerp. FRM - opravy budov OHE</t>
  </si>
  <si>
    <t>Čerp. FRM - opravy budov OHM</t>
  </si>
  <si>
    <t>Čerp. FRM - opravy ZT</t>
  </si>
  <si>
    <t>Čerp. FRM - opravy VT</t>
  </si>
  <si>
    <t>Čerp. FRM - opravy ost. techn.</t>
  </si>
  <si>
    <t>Čerp. FRM - údržba OSB</t>
  </si>
  <si>
    <t>Čerp. FRM - údržba OHE</t>
  </si>
  <si>
    <t>Čerp. FRM - opravy STA rozvodů</t>
  </si>
  <si>
    <t>Čerp. FRM - opravy DOPR</t>
  </si>
  <si>
    <t>Čerp. FRM - opravy telekom.zaříz.</t>
  </si>
  <si>
    <t>Čerp. FRM - opravy vod.hodpod.</t>
  </si>
  <si>
    <t>Čerp. FRM - opravy požární techniky</t>
  </si>
  <si>
    <t>celkem Čerpání FRM</t>
  </si>
  <si>
    <t>Čerpání FKSP - příspěvek na stravu</t>
  </si>
  <si>
    <t>celkem Čerpání FKSP</t>
  </si>
  <si>
    <t>CELKEM Čerpání fondů</t>
  </si>
  <si>
    <t xml:space="preserve"> vyřazení závazku po promlčení</t>
  </si>
  <si>
    <t>Celkem vyřazení závazku</t>
  </si>
  <si>
    <t>nárok na náhradu za manka a škody</t>
  </si>
  <si>
    <t>celkem Nárok na náhradu za manka a</t>
  </si>
  <si>
    <t>nevyčerp.provozní dotace SR</t>
  </si>
  <si>
    <t>celkem Nevyčerpané provozní dotace</t>
  </si>
  <si>
    <t>rozdíly v zaokrouhlení</t>
  </si>
  <si>
    <t>bonifikace</t>
  </si>
  <si>
    <t>ostatní výnosy</t>
  </si>
  <si>
    <t>fin.příspěvky jiných subj.-NOR.Koord.stř.trans.</t>
  </si>
  <si>
    <t>vypořádání dotací z min.let (doplatky ÚSC, atd. …)</t>
  </si>
  <si>
    <t>výnosy z postoupené pohledávky</t>
  </si>
  <si>
    <t>bezúplatné nabytí majetku</t>
  </si>
  <si>
    <t>náhrady od pojišť. (majetek)</t>
  </si>
  <si>
    <t>právní vymáhání (náhrady, poplatky)</t>
  </si>
  <si>
    <t>náhrady od pojišť. (zaměstn.)</t>
  </si>
  <si>
    <t>příspěvěk na stravu UP Ol (vedl.čin)</t>
  </si>
  <si>
    <t>celkem Ostatní výnosy</t>
  </si>
  <si>
    <t>motorové vozidlo (soukr.cesty zaměs)</t>
  </si>
  <si>
    <t>telekom.služby, soukr.hovory</t>
  </si>
  <si>
    <t>celkem Služby k pron., ostatní sl.</t>
  </si>
  <si>
    <t>vstupenky (ples FNOL stř.9010)</t>
  </si>
  <si>
    <t>pronájem reklamy (stř.9950)</t>
  </si>
  <si>
    <t>pronájem reklamy -konference,ples (market.akce)</t>
  </si>
  <si>
    <t>strava - zaměstnanci</t>
  </si>
  <si>
    <t>strava - studenti</t>
  </si>
  <si>
    <t>zpracování AT</t>
  </si>
  <si>
    <t>výkony etické komise</t>
  </si>
  <si>
    <t>klinické hodnocení - tuzemci (stř.xx81)</t>
  </si>
  <si>
    <t>klinické hodnocení - EU (stř.xx81)</t>
  </si>
  <si>
    <t>klinické hodnocení - třetí země (stř.xx81)</t>
  </si>
  <si>
    <t>telekom.služby, soukr. hovory</t>
  </si>
  <si>
    <t>znalecké posudky - Znalecký ústav</t>
  </si>
  <si>
    <t>Teoretické ústavy - poplatky za vjezd</t>
  </si>
  <si>
    <t>ostatní provoz.sl.-hl.činnost (LSPP)</t>
  </si>
  <si>
    <t>Poplatky za vjezd do areálu FNOL -parkovné</t>
  </si>
  <si>
    <t>ostatní provoz.sl.-hl.čin.</t>
  </si>
  <si>
    <t>poštovné, balné za odeslání</t>
  </si>
  <si>
    <t>školení, stáže, odb. semináře, konf</t>
  </si>
  <si>
    <t>foto při UZ a ost. služby</t>
  </si>
  <si>
    <t>strava - cizí</t>
  </si>
  <si>
    <t>ostatní provozní služby (praní prádla,doprava)</t>
  </si>
  <si>
    <t>ostatní služby (validace...)</t>
  </si>
  <si>
    <t>celkem Ostatní služby - mimo zdrav.</t>
  </si>
  <si>
    <t>plyn k pronájmům</t>
  </si>
  <si>
    <t>elektřina k pronájmům</t>
  </si>
  <si>
    <t>teplo k pronájmům</t>
  </si>
  <si>
    <t>vodné, stočné k pronájmům</t>
  </si>
  <si>
    <t>energetické služby k pronájmům</t>
  </si>
  <si>
    <t>ost. služby k pronájmům</t>
  </si>
  <si>
    <t xml:space="preserve">celkem Služby k pronájmu          </t>
  </si>
  <si>
    <t>celkem Věcné dary</t>
  </si>
  <si>
    <t>CELKEM Ostatní výnosy z činnosti</t>
  </si>
  <si>
    <t>OSTATNÍ  VÝNOSY</t>
  </si>
  <si>
    <t>úroky z běžného účtu</t>
  </si>
  <si>
    <t>úroky z termínovaného vkladu</t>
  </si>
  <si>
    <t>celkem Úroky</t>
  </si>
  <si>
    <t>kurzové zisky</t>
  </si>
  <si>
    <t>celkem Kurzové zisky</t>
  </si>
  <si>
    <t>CELKEM Kurzové zisky</t>
  </si>
  <si>
    <t>výnosy z přecenění reál.hodnotou</t>
  </si>
  <si>
    <t>celkem výnosy  z reál.hodnoty</t>
  </si>
  <si>
    <t>ostatní finanční výnosy</t>
  </si>
  <si>
    <t>celkem ostatní finanční výnosy</t>
  </si>
  <si>
    <t>CELKEM OSTATNÍ FINANČNÍ VÝNOSY</t>
  </si>
  <si>
    <t>FINANČNÍ  VÝNOSY</t>
  </si>
  <si>
    <t>transfery MZ - ostatní</t>
  </si>
  <si>
    <t>transfery MZ na VaV - věcné náklady</t>
  </si>
  <si>
    <t>transfery MZ na VaV - mzdové náklady</t>
  </si>
  <si>
    <t>transfery MZ na vzdělávání pracovníků</t>
  </si>
  <si>
    <t>transfery MZ na rezidenční místa</t>
  </si>
  <si>
    <t>transfery MZ na DDM - 9822 ISPROFIN</t>
  </si>
  <si>
    <t>transfery MZ - Institucionální podpora</t>
  </si>
  <si>
    <t>celkem Provozní dotace (-%)</t>
  </si>
  <si>
    <t>dotace jiného poskytovatele - VaV v</t>
  </si>
  <si>
    <t>dotace jiného poskytovatele - VaV m</t>
  </si>
  <si>
    <t>celkem Dotace jiného poskytovatele</t>
  </si>
  <si>
    <t>výnosy vybr.ústř.vlád.inst.ostatní</t>
  </si>
  <si>
    <t>výnosy k účtu 403 06 (k účtu 551 odpisy)-finanční dary</t>
  </si>
  <si>
    <t>Celkem výnosy  ústřed.vlád.inst.</t>
  </si>
  <si>
    <t>CELKEM Výnosy z nároků na prostředk</t>
  </si>
  <si>
    <t>dotace ÚSC na provoz</t>
  </si>
  <si>
    <t>CELKEM Výnosy z nároku na prostředk</t>
  </si>
  <si>
    <t>VÝNOSY Z NÁROKŮ NA PROSTŘ.SR, ÚSC A ST.FON</t>
  </si>
  <si>
    <t>Přímé výnosy</t>
  </si>
  <si>
    <t>HOSPODÁŘSKÝ VÝSLEDEK FNOL</t>
  </si>
  <si>
    <t>Schválený Rozpočet 2015 v tis. Kč</t>
  </si>
  <si>
    <t xml:space="preserve">Zpracovala: Bc. Pavlína Křivková, vedoucí OEF                       </t>
  </si>
  <si>
    <t>Odsouhlasil:  Aleš Kotásek, DiS., EN</t>
  </si>
  <si>
    <t>Schválil:       doc.MUDr. Roman Havlík, Ph.D.</t>
  </si>
  <si>
    <t xml:space="preserve">                          ředitel FNOL</t>
  </si>
  <si>
    <t xml:space="preserve">Olomouc: </t>
  </si>
  <si>
    <r>
      <t xml:space="preserve">nákl. na prodej </t>
    </r>
    <r>
      <rPr>
        <sz val="10"/>
        <color indexed="8"/>
        <rFont val="Arial"/>
        <family val="2"/>
        <charset val="238"/>
      </rPr>
      <t>PZT</t>
    </r>
  </si>
  <si>
    <t>prodej ZPr za hotové PZT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</si>
</sst>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3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1"/>
      <color indexed="8"/>
      <name val="Arial"/>
      <family val="2"/>
      <charset val="238"/>
    </font>
    <font>
      <b/>
      <u/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0" xfId="0" applyFont="1" applyBorder="1"/>
    <xf numFmtId="0" fontId="1" fillId="0" borderId="0" xfId="0" applyFont="1" applyBorder="1"/>
    <xf numFmtId="0" fontId="3" fillId="0" borderId="0" xfId="0" applyFont="1" applyFill="1"/>
    <xf numFmtId="0" fontId="4" fillId="0" borderId="0" xfId="0" applyFont="1" applyBorder="1"/>
    <xf numFmtId="49" fontId="6" fillId="0" borderId="1" xfId="0" applyNumberFormat="1" applyFont="1" applyFill="1" applyBorder="1"/>
    <xf numFmtId="49" fontId="1" fillId="2" borderId="2" xfId="0" applyNumberFormat="1" applyFont="1" applyFill="1" applyBorder="1"/>
    <xf numFmtId="49" fontId="6" fillId="0" borderId="2" xfId="0" applyNumberFormat="1" applyFont="1" applyFill="1" applyBorder="1"/>
    <xf numFmtId="49" fontId="1" fillId="0" borderId="2" xfId="0" applyNumberFormat="1" applyFont="1" applyBorder="1"/>
    <xf numFmtId="49" fontId="6" fillId="0" borderId="2" xfId="0" applyNumberFormat="1" applyFont="1" applyBorder="1"/>
    <xf numFmtId="49" fontId="1" fillId="0" borderId="2" xfId="0" applyNumberFormat="1" applyFont="1" applyFill="1" applyBorder="1"/>
    <xf numFmtId="49" fontId="1" fillId="3" borderId="2" xfId="0" applyNumberFormat="1" applyFont="1" applyFill="1" applyBorder="1"/>
    <xf numFmtId="49" fontId="6" fillId="2" borderId="2" xfId="0" applyNumberFormat="1" applyFont="1" applyFill="1" applyBorder="1"/>
    <xf numFmtId="49" fontId="6" fillId="0" borderId="2" xfId="0" applyNumberFormat="1" applyFont="1" applyFill="1" applyBorder="1" applyProtection="1">
      <protection locked="0"/>
    </xf>
    <xf numFmtId="49" fontId="6" fillId="3" borderId="2" xfId="0" applyNumberFormat="1" applyFont="1" applyFill="1" applyBorder="1"/>
    <xf numFmtId="49" fontId="6" fillId="4" borderId="2" xfId="0" applyNumberFormat="1" applyFont="1" applyFill="1" applyBorder="1"/>
    <xf numFmtId="49" fontId="1" fillId="4" borderId="2" xfId="0" applyNumberFormat="1" applyFont="1" applyFill="1" applyBorder="1"/>
    <xf numFmtId="0" fontId="1" fillId="0" borderId="2" xfId="0" applyFont="1" applyFill="1" applyBorder="1"/>
    <xf numFmtId="49" fontId="6" fillId="5" borderId="2" xfId="0" applyNumberFormat="1" applyFont="1" applyFill="1" applyBorder="1"/>
    <xf numFmtId="49" fontId="1" fillId="6" borderId="2" xfId="0" applyNumberFormat="1" applyFont="1" applyFill="1" applyBorder="1"/>
    <xf numFmtId="0" fontId="4" fillId="7" borderId="3" xfId="0" applyFont="1" applyFill="1" applyBorder="1"/>
    <xf numFmtId="0" fontId="6" fillId="0" borderId="4" xfId="0" applyFont="1" applyFill="1" applyBorder="1"/>
    <xf numFmtId="0" fontId="1" fillId="2" borderId="5" xfId="0" applyFont="1" applyFill="1" applyBorder="1"/>
    <xf numFmtId="0" fontId="6" fillId="0" borderId="5" xfId="0" applyFont="1" applyFill="1" applyBorder="1"/>
    <xf numFmtId="0" fontId="1" fillId="0" borderId="5" xfId="0" applyFont="1" applyBorder="1"/>
    <xf numFmtId="0" fontId="6" fillId="0" borderId="5" xfId="0" applyFont="1" applyBorder="1"/>
    <xf numFmtId="0" fontId="1" fillId="0" borderId="5" xfId="0" applyFont="1" applyFill="1" applyBorder="1"/>
    <xf numFmtId="0" fontId="1" fillId="3" borderId="5" xfId="0" applyFont="1" applyFill="1" applyBorder="1"/>
    <xf numFmtId="0" fontId="6" fillId="2" borderId="5" xfId="0" applyFont="1" applyFill="1" applyBorder="1"/>
    <xf numFmtId="0" fontId="6" fillId="0" borderId="5" xfId="0" applyFont="1" applyFill="1" applyBorder="1" applyProtection="1">
      <protection locked="0"/>
    </xf>
    <xf numFmtId="0" fontId="6" fillId="3" borderId="5" xfId="0" applyFont="1" applyFill="1" applyBorder="1"/>
    <xf numFmtId="0" fontId="6" fillId="4" borderId="5" xfId="0" applyFont="1" applyFill="1" applyBorder="1"/>
    <xf numFmtId="0" fontId="1" fillId="4" borderId="5" xfId="0" applyFont="1" applyFill="1" applyBorder="1"/>
    <xf numFmtId="0" fontId="6" fillId="5" borderId="5" xfId="0" applyFont="1" applyFill="1" applyBorder="1"/>
    <xf numFmtId="0" fontId="4" fillId="6" borderId="5" xfId="0" applyFont="1" applyFill="1" applyBorder="1"/>
    <xf numFmtId="3" fontId="1" fillId="3" borderId="5" xfId="0" applyNumberFormat="1" applyFont="1" applyFill="1" applyBorder="1"/>
    <xf numFmtId="0" fontId="7" fillId="7" borderId="6" xfId="0" applyFont="1" applyFill="1" applyBorder="1"/>
    <xf numFmtId="3" fontId="1" fillId="0" borderId="7" xfId="0" applyNumberFormat="1" applyFont="1" applyFill="1" applyBorder="1"/>
    <xf numFmtId="3" fontId="1" fillId="2" borderId="8" xfId="0" applyNumberFormat="1" applyFont="1" applyFill="1" applyBorder="1"/>
    <xf numFmtId="3" fontId="1" fillId="0" borderId="8" xfId="0" applyNumberFormat="1" applyFont="1" applyFill="1" applyBorder="1"/>
    <xf numFmtId="3" fontId="1" fillId="3" borderId="8" xfId="0" applyNumberFormat="1" applyFont="1" applyFill="1" applyBorder="1"/>
    <xf numFmtId="3" fontId="6" fillId="0" borderId="8" xfId="0" applyNumberFormat="1" applyFont="1" applyFill="1" applyBorder="1"/>
    <xf numFmtId="3" fontId="6" fillId="2" borderId="8" xfId="0" applyNumberFormat="1" applyFont="1" applyFill="1" applyBorder="1"/>
    <xf numFmtId="3" fontId="6" fillId="3" borderId="8" xfId="0" applyNumberFormat="1" applyFont="1" applyFill="1" applyBorder="1"/>
    <xf numFmtId="3" fontId="6" fillId="4" borderId="8" xfId="0" applyNumberFormat="1" applyFont="1" applyFill="1" applyBorder="1"/>
    <xf numFmtId="3" fontId="1" fillId="4" borderId="8" xfId="0" applyNumberFormat="1" applyFont="1" applyFill="1" applyBorder="1"/>
    <xf numFmtId="3" fontId="1" fillId="5" borderId="8" xfId="0" applyNumberFormat="1" applyFont="1" applyFill="1" applyBorder="1"/>
    <xf numFmtId="3" fontId="4" fillId="6" borderId="8" xfId="0" applyNumberFormat="1" applyFont="1" applyFill="1" applyBorder="1"/>
    <xf numFmtId="3" fontId="7" fillId="7" borderId="9" xfId="0" applyNumberFormat="1" applyFont="1" applyFill="1" applyBorder="1"/>
    <xf numFmtId="0" fontId="6" fillId="0" borderId="0" xfId="0" applyFont="1"/>
    <xf numFmtId="14" fontId="1" fillId="0" borderId="0" xfId="0" applyNumberFormat="1" applyFont="1" applyAlignment="1">
      <alignment horizontal="left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4" fontId="10" fillId="3" borderId="14" xfId="0" applyNumberFormat="1" applyFont="1" applyFill="1" applyBorder="1" applyAlignment="1">
      <alignment horizontal="center" wrapText="1"/>
    </xf>
    <xf numFmtId="14" fontId="10" fillId="3" borderId="15" xfId="0" applyNumberFormat="1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3</xdr:col>
      <xdr:colOff>752475</xdr:colOff>
      <xdr:row>3</xdr:row>
      <xdr:rowOff>85725</xdr:rowOff>
    </xdr:to>
    <xdr:pic>
      <xdr:nvPicPr>
        <xdr:cNvPr id="1117" name="WordPictureWatermark3" descr="ilustrator ko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559" t="3206" r="60689" b="88243"/>
        <a:stretch>
          <a:fillRect/>
        </a:stretch>
      </xdr:blipFill>
      <xdr:spPr bwMode="auto">
        <a:xfrm>
          <a:off x="447675" y="9525"/>
          <a:ext cx="18764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E680"/>
  <sheetViews>
    <sheetView tabSelected="1" topLeftCell="A609" workbookViewId="0">
      <selection activeCell="D681" sqref="D681"/>
    </sheetView>
  </sheetViews>
  <sheetFormatPr defaultRowHeight="15"/>
  <cols>
    <col min="1" max="1" width="6.7109375" customWidth="1"/>
    <col min="2" max="2" width="5" customWidth="1"/>
    <col min="3" max="3" width="11.85546875" customWidth="1"/>
    <col min="4" max="4" width="46.140625" customWidth="1"/>
    <col min="5" max="5" width="17" customWidth="1"/>
  </cols>
  <sheetData>
    <row r="1" spans="3:5">
      <c r="C1" s="1"/>
      <c r="D1" s="1"/>
      <c r="E1" s="1"/>
    </row>
    <row r="2" spans="3:5">
      <c r="C2" s="1"/>
      <c r="D2" s="1"/>
      <c r="E2" s="1"/>
    </row>
    <row r="3" spans="3:5">
      <c r="C3" s="1"/>
      <c r="D3" s="1"/>
      <c r="E3" s="1"/>
    </row>
    <row r="4" spans="3:5">
      <c r="C4" s="1"/>
      <c r="D4" s="1"/>
      <c r="E4" s="1"/>
    </row>
    <row r="5" spans="3:5" ht="15.75">
      <c r="C5" s="2"/>
      <c r="D5" s="3" t="s">
        <v>0</v>
      </c>
      <c r="E5" s="1"/>
    </row>
    <row r="6" spans="3:5" ht="16.5">
      <c r="C6" s="1"/>
      <c r="D6" s="4"/>
      <c r="E6" s="5"/>
    </row>
    <row r="7" spans="3:5">
      <c r="C7" s="2"/>
      <c r="D7" s="6" t="s">
        <v>1</v>
      </c>
      <c r="E7" s="1"/>
    </row>
    <row r="8" spans="3:5" ht="15.75" thickBot="1"/>
    <row r="9" spans="3:5" ht="15.75" customHeight="1">
      <c r="C9" s="53" t="s">
        <v>2</v>
      </c>
      <c r="D9" s="55" t="s">
        <v>658</v>
      </c>
      <c r="E9" s="57" t="s">
        <v>1304</v>
      </c>
    </row>
    <row r="10" spans="3:5" ht="32.25" customHeight="1" thickBot="1">
      <c r="C10" s="54"/>
      <c r="D10" s="56"/>
      <c r="E10" s="58"/>
    </row>
    <row r="11" spans="3:5" ht="12.75" customHeight="1">
      <c r="C11" s="7" t="s">
        <v>3</v>
      </c>
      <c r="D11" s="23" t="s">
        <v>659</v>
      </c>
      <c r="E11" s="39">
        <v>0</v>
      </c>
    </row>
    <row r="12" spans="3:5" ht="12.75" customHeight="1">
      <c r="C12" s="8" t="s">
        <v>4</v>
      </c>
      <c r="D12" s="24" t="s">
        <v>660</v>
      </c>
      <c r="E12" s="40">
        <f>SUM(E11)</f>
        <v>0</v>
      </c>
    </row>
    <row r="13" spans="3:5" ht="12.75" customHeight="1">
      <c r="C13" s="9" t="s">
        <v>5</v>
      </c>
      <c r="D13" s="25" t="s">
        <v>661</v>
      </c>
      <c r="E13" s="41">
        <v>8600</v>
      </c>
    </row>
    <row r="14" spans="3:5" ht="12.75" customHeight="1">
      <c r="C14" s="8" t="s">
        <v>6</v>
      </c>
      <c r="D14" s="24" t="s">
        <v>662</v>
      </c>
      <c r="E14" s="40">
        <f>SUM(E13)</f>
        <v>8600</v>
      </c>
    </row>
    <row r="15" spans="3:5" ht="12.75" customHeight="1">
      <c r="C15" s="10" t="s">
        <v>7</v>
      </c>
      <c r="D15" s="26" t="s">
        <v>663</v>
      </c>
      <c r="E15" s="41">
        <v>750</v>
      </c>
    </row>
    <row r="16" spans="3:5" ht="12.75" customHeight="1">
      <c r="C16" s="10" t="s">
        <v>8</v>
      </c>
      <c r="D16" s="26" t="s">
        <v>664</v>
      </c>
      <c r="E16" s="41">
        <v>3460</v>
      </c>
    </row>
    <row r="17" spans="3:5" ht="12.75" customHeight="1">
      <c r="C17" s="10" t="s">
        <v>9</v>
      </c>
      <c r="D17" s="26" t="s">
        <v>665</v>
      </c>
      <c r="E17" s="41">
        <v>0</v>
      </c>
    </row>
    <row r="18" spans="3:5" ht="12.75" customHeight="1">
      <c r="C18" s="8" t="s">
        <v>10</v>
      </c>
      <c r="D18" s="24" t="s">
        <v>666</v>
      </c>
      <c r="E18" s="40">
        <f>SUM(E15:E17)</f>
        <v>4210</v>
      </c>
    </row>
    <row r="19" spans="3:5" ht="12.75" customHeight="1">
      <c r="C19" s="11" t="s">
        <v>11</v>
      </c>
      <c r="D19" s="27" t="s">
        <v>667</v>
      </c>
      <c r="E19" s="41">
        <v>179776</v>
      </c>
    </row>
    <row r="20" spans="3:5" ht="12.75" customHeight="1">
      <c r="C20" s="11" t="s">
        <v>12</v>
      </c>
      <c r="D20" s="27" t="s">
        <v>668</v>
      </c>
      <c r="E20" s="41">
        <v>287</v>
      </c>
    </row>
    <row r="21" spans="3:5" ht="12.75" customHeight="1">
      <c r="C21" s="11" t="s">
        <v>13</v>
      </c>
      <c r="D21" s="27" t="s">
        <v>669</v>
      </c>
      <c r="E21" s="41">
        <v>33000.000000000007</v>
      </c>
    </row>
    <row r="22" spans="3:5" ht="12.75" customHeight="1">
      <c r="C22" s="11" t="s">
        <v>14</v>
      </c>
      <c r="D22" s="27" t="s">
        <v>670</v>
      </c>
      <c r="E22" s="41">
        <v>11531</v>
      </c>
    </row>
    <row r="23" spans="3:5" ht="12.75" customHeight="1">
      <c r="C23" s="11" t="s">
        <v>15</v>
      </c>
      <c r="D23" s="27" t="s">
        <v>671</v>
      </c>
      <c r="E23" s="41">
        <v>1239</v>
      </c>
    </row>
    <row r="24" spans="3:5" ht="12.75" customHeight="1">
      <c r="C24" s="11" t="s">
        <v>16</v>
      </c>
      <c r="D24" s="27" t="s">
        <v>672</v>
      </c>
      <c r="E24" s="41">
        <v>37572</v>
      </c>
    </row>
    <row r="25" spans="3:5" ht="12.75" customHeight="1">
      <c r="C25" s="11" t="s">
        <v>17</v>
      </c>
      <c r="D25" s="27" t="s">
        <v>673</v>
      </c>
      <c r="E25" s="41">
        <v>19846</v>
      </c>
    </row>
    <row r="26" spans="3:5" ht="12.75" customHeight="1">
      <c r="C26" s="11" t="s">
        <v>18</v>
      </c>
      <c r="D26" s="27" t="s">
        <v>674</v>
      </c>
      <c r="E26" s="41">
        <v>2957</v>
      </c>
    </row>
    <row r="27" spans="3:5" ht="12.75" customHeight="1">
      <c r="C27" s="11" t="s">
        <v>19</v>
      </c>
      <c r="D27" s="27" t="s">
        <v>675</v>
      </c>
      <c r="E27" s="41">
        <v>12335</v>
      </c>
    </row>
    <row r="28" spans="3:5" ht="12.75" customHeight="1">
      <c r="C28" s="11" t="s">
        <v>20</v>
      </c>
      <c r="D28" s="27" t="s">
        <v>676</v>
      </c>
      <c r="E28" s="41">
        <v>2827</v>
      </c>
    </row>
    <row r="29" spans="3:5" ht="12.75" customHeight="1">
      <c r="C29" s="11" t="s">
        <v>21</v>
      </c>
      <c r="D29" s="27" t="s">
        <v>677</v>
      </c>
      <c r="E29" s="41">
        <v>21006</v>
      </c>
    </row>
    <row r="30" spans="3:5" ht="12.75" customHeight="1">
      <c r="C30" s="11" t="s">
        <v>22</v>
      </c>
      <c r="D30" s="27" t="s">
        <v>678</v>
      </c>
      <c r="E30" s="41">
        <v>25919</v>
      </c>
    </row>
    <row r="31" spans="3:5" ht="12.75" customHeight="1">
      <c r="C31" s="11" t="s">
        <v>23</v>
      </c>
      <c r="D31" s="27" t="s">
        <v>679</v>
      </c>
      <c r="E31" s="41">
        <v>368</v>
      </c>
    </row>
    <row r="32" spans="3:5" ht="12.75" customHeight="1">
      <c r="C32" s="11" t="s">
        <v>24</v>
      </c>
      <c r="D32" s="27" t="s">
        <v>680</v>
      </c>
      <c r="E32" s="41">
        <v>693478</v>
      </c>
    </row>
    <row r="33" spans="3:5" ht="12.75" customHeight="1">
      <c r="C33" s="11" t="s">
        <v>25</v>
      </c>
      <c r="D33" s="27" t="s">
        <v>681</v>
      </c>
      <c r="E33" s="41">
        <v>28876</v>
      </c>
    </row>
    <row r="34" spans="3:5" ht="12.75" customHeight="1">
      <c r="C34" s="9" t="s">
        <v>26</v>
      </c>
      <c r="D34" s="25" t="s">
        <v>682</v>
      </c>
      <c r="E34" s="41">
        <v>5737</v>
      </c>
    </row>
    <row r="35" spans="3:5" ht="12.75" customHeight="1">
      <c r="C35" s="8" t="s">
        <v>27</v>
      </c>
      <c r="D35" s="24" t="s">
        <v>683</v>
      </c>
      <c r="E35" s="40">
        <f>SUM(E19:E34)</f>
        <v>1076754</v>
      </c>
    </row>
    <row r="36" spans="3:5" ht="12.75" customHeight="1">
      <c r="C36" s="12" t="s">
        <v>28</v>
      </c>
      <c r="D36" s="28" t="s">
        <v>684</v>
      </c>
      <c r="E36" s="41">
        <v>-57391</v>
      </c>
    </row>
    <row r="37" spans="3:5" ht="12.75" customHeight="1">
      <c r="C37" s="8" t="s">
        <v>27</v>
      </c>
      <c r="D37" s="24" t="s">
        <v>685</v>
      </c>
      <c r="E37" s="40">
        <f>SUM(E36)</f>
        <v>-57391</v>
      </c>
    </row>
    <row r="38" spans="3:5" ht="12.75" customHeight="1">
      <c r="C38" s="10" t="s">
        <v>29</v>
      </c>
      <c r="D38" s="26" t="s">
        <v>686</v>
      </c>
      <c r="E38" s="41">
        <v>58800</v>
      </c>
    </row>
    <row r="39" spans="3:5" ht="12.75" customHeight="1">
      <c r="C39" s="10" t="s">
        <v>30</v>
      </c>
      <c r="D39" s="26" t="s">
        <v>687</v>
      </c>
      <c r="E39" s="41">
        <v>3800</v>
      </c>
    </row>
    <row r="40" spans="3:5" ht="12.75" customHeight="1">
      <c r="C40" s="8" t="s">
        <v>31</v>
      </c>
      <c r="D40" s="24" t="s">
        <v>688</v>
      </c>
      <c r="E40" s="40">
        <f>SUM(E38:E39)</f>
        <v>62600</v>
      </c>
    </row>
    <row r="41" spans="3:5" ht="12.75" customHeight="1">
      <c r="C41" s="11" t="s">
        <v>32</v>
      </c>
      <c r="D41" s="27" t="s">
        <v>689</v>
      </c>
      <c r="E41" s="41">
        <v>30030</v>
      </c>
    </row>
    <row r="42" spans="3:5" ht="12.75" customHeight="1">
      <c r="C42" s="11" t="s">
        <v>33</v>
      </c>
      <c r="D42" s="27" t="s">
        <v>690</v>
      </c>
      <c r="E42" s="41">
        <v>98000</v>
      </c>
    </row>
    <row r="43" spans="3:5" ht="12.75" customHeight="1">
      <c r="C43" s="11" t="s">
        <v>34</v>
      </c>
      <c r="D43" s="27" t="s">
        <v>691</v>
      </c>
      <c r="E43" s="41">
        <v>31107</v>
      </c>
    </row>
    <row r="44" spans="3:5" ht="12.75" customHeight="1">
      <c r="C44" s="11" t="s">
        <v>35</v>
      </c>
      <c r="D44" s="27" t="s">
        <v>692</v>
      </c>
      <c r="E44" s="41">
        <v>43792</v>
      </c>
    </row>
    <row r="45" spans="3:5" ht="12.75" customHeight="1">
      <c r="C45" s="11" t="s">
        <v>36</v>
      </c>
      <c r="D45" s="27" t="s">
        <v>693</v>
      </c>
      <c r="E45" s="41">
        <v>8500</v>
      </c>
    </row>
    <row r="46" spans="3:5" ht="12.75" customHeight="1">
      <c r="C46" s="11" t="s">
        <v>37</v>
      </c>
      <c r="D46" s="27" t="s">
        <v>694</v>
      </c>
      <c r="E46" s="41">
        <v>20000</v>
      </c>
    </row>
    <row r="47" spans="3:5" ht="12.75" customHeight="1">
      <c r="C47" s="11" t="s">
        <v>38</v>
      </c>
      <c r="D47" s="27" t="s">
        <v>695</v>
      </c>
      <c r="E47" s="41">
        <v>302</v>
      </c>
    </row>
    <row r="48" spans="3:5" ht="12.75" customHeight="1">
      <c r="C48" s="11" t="s">
        <v>39</v>
      </c>
      <c r="D48" s="27" t="s">
        <v>696</v>
      </c>
      <c r="E48" s="41">
        <v>415</v>
      </c>
    </row>
    <row r="49" spans="3:5" ht="12.75" customHeight="1">
      <c r="C49" s="11" t="s">
        <v>40</v>
      </c>
      <c r="D49" s="27" t="s">
        <v>697</v>
      </c>
      <c r="E49" s="41">
        <v>1762</v>
      </c>
    </row>
    <row r="50" spans="3:5" ht="12.75" customHeight="1">
      <c r="C50" s="11" t="s">
        <v>41</v>
      </c>
      <c r="D50" s="27" t="s">
        <v>698</v>
      </c>
      <c r="E50" s="41">
        <v>11</v>
      </c>
    </row>
    <row r="51" spans="3:5" ht="12.75" customHeight="1">
      <c r="C51" s="11" t="s">
        <v>42</v>
      </c>
      <c r="D51" s="27" t="s">
        <v>699</v>
      </c>
      <c r="E51" s="41">
        <v>18094</v>
      </c>
    </row>
    <row r="52" spans="3:5" ht="12.75" customHeight="1">
      <c r="C52" s="11" t="s">
        <v>43</v>
      </c>
      <c r="D52" s="27" t="s">
        <v>700</v>
      </c>
      <c r="E52" s="41">
        <v>168215</v>
      </c>
    </row>
    <row r="53" spans="3:5" ht="12.75" customHeight="1">
      <c r="C53" s="11" t="s">
        <v>44</v>
      </c>
      <c r="D53" s="27" t="s">
        <v>701</v>
      </c>
      <c r="E53" s="41">
        <v>1214</v>
      </c>
    </row>
    <row r="54" spans="3:5" ht="12.75" customHeight="1">
      <c r="C54" s="11" t="s">
        <v>45</v>
      </c>
      <c r="D54" s="27" t="s">
        <v>702</v>
      </c>
      <c r="E54" s="41">
        <v>5281</v>
      </c>
    </row>
    <row r="55" spans="3:5" ht="12.75" customHeight="1">
      <c r="C55" s="11" t="s">
        <v>46</v>
      </c>
      <c r="D55" s="27" t="s">
        <v>703</v>
      </c>
      <c r="E55" s="41">
        <v>20200</v>
      </c>
    </row>
    <row r="56" spans="3:5" ht="12.75" customHeight="1">
      <c r="C56" s="11" t="s">
        <v>47</v>
      </c>
      <c r="D56" s="27" t="s">
        <v>704</v>
      </c>
      <c r="E56" s="41">
        <v>31</v>
      </c>
    </row>
    <row r="57" spans="3:5" ht="12.75" customHeight="1">
      <c r="C57" s="11" t="s">
        <v>48</v>
      </c>
      <c r="D57" s="27" t="s">
        <v>705</v>
      </c>
      <c r="E57" s="41">
        <v>114473</v>
      </c>
    </row>
    <row r="58" spans="3:5" ht="12.75" customHeight="1">
      <c r="C58" s="11" t="s">
        <v>49</v>
      </c>
      <c r="D58" s="27" t="s">
        <v>706</v>
      </c>
      <c r="E58" s="41">
        <v>9837</v>
      </c>
    </row>
    <row r="59" spans="3:5" ht="12.75" customHeight="1">
      <c r="C59" s="11" t="s">
        <v>50</v>
      </c>
      <c r="D59" s="27" t="s">
        <v>707</v>
      </c>
      <c r="E59" s="41">
        <v>6275</v>
      </c>
    </row>
    <row r="60" spans="3:5" ht="12.75" customHeight="1">
      <c r="C60" s="11" t="s">
        <v>51</v>
      </c>
      <c r="D60" s="27" t="s">
        <v>708</v>
      </c>
      <c r="E60" s="41">
        <v>33347</v>
      </c>
    </row>
    <row r="61" spans="3:5" ht="12.75" customHeight="1">
      <c r="C61" s="11" t="s">
        <v>52</v>
      </c>
      <c r="D61" s="27" t="s">
        <v>709</v>
      </c>
      <c r="E61" s="41">
        <v>10236</v>
      </c>
    </row>
    <row r="62" spans="3:5" ht="12.75" customHeight="1">
      <c r="C62" s="11" t="s">
        <v>53</v>
      </c>
      <c r="D62" s="27" t="s">
        <v>710</v>
      </c>
      <c r="E62" s="41">
        <v>4147</v>
      </c>
    </row>
    <row r="63" spans="3:5" ht="12.75" customHeight="1">
      <c r="C63" s="11" t="s">
        <v>54</v>
      </c>
      <c r="D63" s="27" t="s">
        <v>711</v>
      </c>
      <c r="E63" s="41">
        <v>159</v>
      </c>
    </row>
    <row r="64" spans="3:5" ht="12.75" customHeight="1">
      <c r="C64" s="11" t="s">
        <v>55</v>
      </c>
      <c r="D64" s="27" t="s">
        <v>712</v>
      </c>
      <c r="E64" s="41">
        <v>6760</v>
      </c>
    </row>
    <row r="65" spans="3:5" ht="12.75" customHeight="1">
      <c r="C65" s="11" t="s">
        <v>56</v>
      </c>
      <c r="D65" s="27" t="s">
        <v>713</v>
      </c>
      <c r="E65" s="41">
        <v>496</v>
      </c>
    </row>
    <row r="66" spans="3:5" ht="12.75" customHeight="1">
      <c r="C66" s="11" t="s">
        <v>57</v>
      </c>
      <c r="D66" s="27" t="s">
        <v>714</v>
      </c>
      <c r="E66" s="41">
        <v>85368</v>
      </c>
    </row>
    <row r="67" spans="3:5" ht="12.75" customHeight="1">
      <c r="C67" s="11" t="s">
        <v>58</v>
      </c>
      <c r="D67" s="27" t="s">
        <v>715</v>
      </c>
      <c r="E67" s="41">
        <v>20860</v>
      </c>
    </row>
    <row r="68" spans="3:5" ht="12.75" customHeight="1">
      <c r="C68" s="11" t="s">
        <v>59</v>
      </c>
      <c r="D68" s="27" t="s">
        <v>716</v>
      </c>
      <c r="E68" s="41">
        <v>16095</v>
      </c>
    </row>
    <row r="69" spans="3:5" ht="12.75" customHeight="1">
      <c r="C69" s="11" t="s">
        <v>60</v>
      </c>
      <c r="D69" s="27" t="s">
        <v>717</v>
      </c>
      <c r="E69" s="41">
        <v>4524</v>
      </c>
    </row>
    <row r="70" spans="3:5" ht="12.75" customHeight="1">
      <c r="C70" s="8" t="s">
        <v>61</v>
      </c>
      <c r="D70" s="24" t="s">
        <v>718</v>
      </c>
      <c r="E70" s="40">
        <f>SUM(E41:E69)</f>
        <v>759531</v>
      </c>
    </row>
    <row r="71" spans="3:5" ht="12.75" customHeight="1">
      <c r="C71" s="12" t="s">
        <v>62</v>
      </c>
      <c r="D71" s="28" t="s">
        <v>719</v>
      </c>
      <c r="E71" s="41">
        <f>-40000-15000</f>
        <v>-55000</v>
      </c>
    </row>
    <row r="72" spans="3:5" ht="12.75" customHeight="1">
      <c r="C72" s="8" t="s">
        <v>61</v>
      </c>
      <c r="D72" s="24" t="s">
        <v>720</v>
      </c>
      <c r="E72" s="40">
        <f>SUM(E71)</f>
        <v>-55000</v>
      </c>
    </row>
    <row r="73" spans="3:5" ht="12.75" customHeight="1">
      <c r="C73" s="11" t="s">
        <v>63</v>
      </c>
      <c r="D73" s="27" t="s">
        <v>721</v>
      </c>
      <c r="E73" s="41">
        <v>17180</v>
      </c>
    </row>
    <row r="74" spans="3:5" ht="12.75" customHeight="1">
      <c r="C74" s="11" t="s">
        <v>64</v>
      </c>
      <c r="D74" s="27" t="s">
        <v>722</v>
      </c>
      <c r="E74" s="41">
        <v>2880</v>
      </c>
    </row>
    <row r="75" spans="3:5" ht="12.75" customHeight="1">
      <c r="C75" s="11" t="s">
        <v>65</v>
      </c>
      <c r="D75" s="27" t="s">
        <v>723</v>
      </c>
      <c r="E75" s="41">
        <v>2120</v>
      </c>
    </row>
    <row r="76" spans="3:5" ht="12.75" customHeight="1">
      <c r="C76" s="9" t="s">
        <v>66</v>
      </c>
      <c r="D76" s="27" t="s">
        <v>724</v>
      </c>
      <c r="E76" s="41">
        <v>330</v>
      </c>
    </row>
    <row r="77" spans="3:5" ht="12.75" customHeight="1">
      <c r="C77" s="11" t="s">
        <v>67</v>
      </c>
      <c r="D77" s="27" t="s">
        <v>725</v>
      </c>
      <c r="E77" s="41">
        <v>350</v>
      </c>
    </row>
    <row r="78" spans="3:5" ht="12.75" customHeight="1">
      <c r="C78" s="11" t="s">
        <v>68</v>
      </c>
      <c r="D78" s="27" t="s">
        <v>726</v>
      </c>
      <c r="E78" s="41">
        <v>90</v>
      </c>
    </row>
    <row r="79" spans="3:5" ht="12.75" customHeight="1">
      <c r="C79" s="11" t="s">
        <v>69</v>
      </c>
      <c r="D79" s="27" t="s">
        <v>727</v>
      </c>
      <c r="E79" s="41">
        <v>0</v>
      </c>
    </row>
    <row r="80" spans="3:5" ht="12.75" customHeight="1">
      <c r="C80" s="11" t="s">
        <v>70</v>
      </c>
      <c r="D80" s="27" t="s">
        <v>728</v>
      </c>
      <c r="E80" s="41">
        <v>12280</v>
      </c>
    </row>
    <row r="81" spans="3:5" ht="12.75" customHeight="1">
      <c r="C81" s="11" t="s">
        <v>71</v>
      </c>
      <c r="D81" s="27" t="s">
        <v>729</v>
      </c>
      <c r="E81" s="41">
        <v>1395</v>
      </c>
    </row>
    <row r="82" spans="3:5" ht="12.75" customHeight="1">
      <c r="C82" s="11" t="s">
        <v>72</v>
      </c>
      <c r="D82" s="27" t="s">
        <v>730</v>
      </c>
      <c r="E82" s="41">
        <v>400</v>
      </c>
    </row>
    <row r="83" spans="3:5" ht="12.75" customHeight="1">
      <c r="C83" s="11" t="s">
        <v>73</v>
      </c>
      <c r="D83" s="27" t="s">
        <v>731</v>
      </c>
      <c r="E83" s="41">
        <v>1570</v>
      </c>
    </row>
    <row r="84" spans="3:5" ht="12.75" customHeight="1">
      <c r="C84" s="8" t="s">
        <v>74</v>
      </c>
      <c r="D84" s="24" t="s">
        <v>732</v>
      </c>
      <c r="E84" s="40">
        <f>SUM(E73:E83)</f>
        <v>38595</v>
      </c>
    </row>
    <row r="85" spans="3:5" ht="12.75" customHeight="1">
      <c r="C85" s="12" t="s">
        <v>75</v>
      </c>
      <c r="D85" s="28" t="s">
        <v>733</v>
      </c>
      <c r="E85" s="41">
        <v>1260</v>
      </c>
    </row>
    <row r="86" spans="3:5" ht="12.75" customHeight="1">
      <c r="C86" s="12" t="s">
        <v>76</v>
      </c>
      <c r="D86" s="28" t="s">
        <v>734</v>
      </c>
      <c r="E86" s="41">
        <v>1800</v>
      </c>
    </row>
    <row r="87" spans="3:5" ht="12.75" customHeight="1">
      <c r="C87" s="12" t="s">
        <v>77</v>
      </c>
      <c r="D87" s="28" t="s">
        <v>735</v>
      </c>
      <c r="E87" s="41">
        <v>10500</v>
      </c>
    </row>
    <row r="88" spans="3:5" ht="12.75" customHeight="1">
      <c r="C88" s="12" t="s">
        <v>78</v>
      </c>
      <c r="D88" s="28" t="s">
        <v>736</v>
      </c>
      <c r="E88" s="41">
        <v>5300</v>
      </c>
    </row>
    <row r="89" spans="3:5" ht="12.75" customHeight="1">
      <c r="C89" s="12" t="s">
        <v>79</v>
      </c>
      <c r="D89" s="28" t="s">
        <v>737</v>
      </c>
      <c r="E89" s="41">
        <v>1000</v>
      </c>
    </row>
    <row r="90" spans="3:5" ht="12.75" customHeight="1">
      <c r="C90" s="12" t="s">
        <v>80</v>
      </c>
      <c r="D90" s="28" t="s">
        <v>738</v>
      </c>
      <c r="E90" s="41">
        <v>1400</v>
      </c>
    </row>
    <row r="91" spans="3:5" ht="12.75" customHeight="1">
      <c r="C91" s="12" t="s">
        <v>81</v>
      </c>
      <c r="D91" s="28" t="s">
        <v>739</v>
      </c>
      <c r="E91" s="41">
        <v>200</v>
      </c>
    </row>
    <row r="92" spans="3:5" ht="12.75" customHeight="1">
      <c r="C92" s="12" t="s">
        <v>82</v>
      </c>
      <c r="D92" s="28" t="s">
        <v>740</v>
      </c>
      <c r="E92" s="41">
        <v>500</v>
      </c>
    </row>
    <row r="93" spans="3:5" ht="12.75" customHeight="1">
      <c r="C93" s="12" t="s">
        <v>83</v>
      </c>
      <c r="D93" s="28" t="s">
        <v>741</v>
      </c>
      <c r="E93" s="41">
        <v>0</v>
      </c>
    </row>
    <row r="94" spans="3:5" ht="12.75" customHeight="1">
      <c r="C94" s="12" t="s">
        <v>84</v>
      </c>
      <c r="D94" s="28" t="s">
        <v>742</v>
      </c>
      <c r="E94" s="41">
        <v>3500</v>
      </c>
    </row>
    <row r="95" spans="3:5" ht="12.75" customHeight="1">
      <c r="C95" s="12" t="s">
        <v>85</v>
      </c>
      <c r="D95" s="28" t="s">
        <v>743</v>
      </c>
      <c r="E95" s="41">
        <v>2900</v>
      </c>
    </row>
    <row r="96" spans="3:5" ht="12.75" customHeight="1">
      <c r="C96" s="12" t="s">
        <v>86</v>
      </c>
      <c r="D96" s="28" t="s">
        <v>744</v>
      </c>
      <c r="E96" s="41">
        <v>150</v>
      </c>
    </row>
    <row r="97" spans="3:5" ht="12.75" customHeight="1">
      <c r="C97" s="12" t="s">
        <v>87</v>
      </c>
      <c r="D97" s="28" t="s">
        <v>745</v>
      </c>
      <c r="E97" s="41">
        <v>60</v>
      </c>
    </row>
    <row r="98" spans="3:5" ht="12.75" customHeight="1">
      <c r="C98" s="12" t="s">
        <v>88</v>
      </c>
      <c r="D98" s="28" t="s">
        <v>746</v>
      </c>
      <c r="E98" s="41">
        <v>50</v>
      </c>
    </row>
    <row r="99" spans="3:5" ht="12.75" customHeight="1">
      <c r="C99" s="12" t="s">
        <v>89</v>
      </c>
      <c r="D99" s="28" t="s">
        <v>747</v>
      </c>
      <c r="E99" s="41">
        <v>50</v>
      </c>
    </row>
    <row r="100" spans="3:5" ht="12.75" customHeight="1">
      <c r="C100" s="12" t="s">
        <v>90</v>
      </c>
      <c r="D100" s="28" t="s">
        <v>748</v>
      </c>
      <c r="E100" s="41">
        <v>3550</v>
      </c>
    </row>
    <row r="101" spans="3:5" ht="12.75" customHeight="1">
      <c r="C101" s="12" t="s">
        <v>91</v>
      </c>
      <c r="D101" s="28" t="s">
        <v>749</v>
      </c>
      <c r="E101" s="41">
        <v>5</v>
      </c>
    </row>
    <row r="102" spans="3:5" ht="12.75" customHeight="1">
      <c r="C102" s="12" t="s">
        <v>92</v>
      </c>
      <c r="D102" s="28" t="s">
        <v>750</v>
      </c>
      <c r="E102" s="41">
        <v>2030</v>
      </c>
    </row>
    <row r="103" spans="3:5" ht="12.75" customHeight="1">
      <c r="C103" s="12" t="s">
        <v>93</v>
      </c>
      <c r="D103" s="28" t="s">
        <v>751</v>
      </c>
      <c r="E103" s="41">
        <v>0</v>
      </c>
    </row>
    <row r="104" spans="3:5" ht="12.75" customHeight="1">
      <c r="C104" s="8" t="s">
        <v>94</v>
      </c>
      <c r="D104" s="24" t="s">
        <v>752</v>
      </c>
      <c r="E104" s="40">
        <f>SUM(E85:E103)</f>
        <v>34255</v>
      </c>
    </row>
    <row r="105" spans="3:5" ht="12.75" customHeight="1">
      <c r="C105" s="12" t="s">
        <v>95</v>
      </c>
      <c r="D105" s="28" t="s">
        <v>753</v>
      </c>
      <c r="E105" s="41">
        <v>150</v>
      </c>
    </row>
    <row r="106" spans="3:5" ht="12.75" customHeight="1">
      <c r="C106" s="12" t="s">
        <v>96</v>
      </c>
      <c r="D106" s="28" t="s">
        <v>754</v>
      </c>
      <c r="E106" s="41">
        <v>0</v>
      </c>
    </row>
    <row r="107" spans="3:5" ht="12.75" customHeight="1">
      <c r="C107" s="12" t="s">
        <v>97</v>
      </c>
      <c r="D107" s="28" t="s">
        <v>755</v>
      </c>
      <c r="E107" s="41">
        <v>1000</v>
      </c>
    </row>
    <row r="108" spans="3:5" ht="12.75" customHeight="1">
      <c r="C108" s="12" t="s">
        <v>98</v>
      </c>
      <c r="D108" s="28" t="s">
        <v>756</v>
      </c>
      <c r="E108" s="41">
        <v>7000</v>
      </c>
    </row>
    <row r="109" spans="3:5" ht="12.75" customHeight="1">
      <c r="C109" s="12" t="s">
        <v>99</v>
      </c>
      <c r="D109" s="28" t="s">
        <v>757</v>
      </c>
      <c r="E109" s="41">
        <v>600</v>
      </c>
    </row>
    <row r="110" spans="3:5" ht="12.75" customHeight="1">
      <c r="C110" s="12" t="s">
        <v>100</v>
      </c>
      <c r="D110" s="28" t="s">
        <v>758</v>
      </c>
      <c r="E110" s="41">
        <v>450</v>
      </c>
    </row>
    <row r="111" spans="3:5" ht="12.75" customHeight="1">
      <c r="C111" s="12" t="s">
        <v>101</v>
      </c>
      <c r="D111" s="28" t="s">
        <v>759</v>
      </c>
      <c r="E111" s="41">
        <v>800</v>
      </c>
    </row>
    <row r="112" spans="3:5" ht="12.75" customHeight="1">
      <c r="C112" s="8" t="s">
        <v>102</v>
      </c>
      <c r="D112" s="24" t="s">
        <v>760</v>
      </c>
      <c r="E112" s="40">
        <f>SUM(E105:E111)</f>
        <v>10000</v>
      </c>
    </row>
    <row r="113" spans="3:5" ht="12.75" customHeight="1">
      <c r="C113" s="10" t="s">
        <v>103</v>
      </c>
      <c r="D113" s="26" t="s">
        <v>761</v>
      </c>
      <c r="E113" s="41">
        <v>3060</v>
      </c>
    </row>
    <row r="114" spans="3:5" ht="12.75" customHeight="1">
      <c r="C114" s="12" t="s">
        <v>104</v>
      </c>
      <c r="D114" s="28" t="s">
        <v>762</v>
      </c>
      <c r="E114" s="41">
        <v>1500</v>
      </c>
    </row>
    <row r="115" spans="3:5" ht="12.75" customHeight="1">
      <c r="C115" s="12" t="s">
        <v>105</v>
      </c>
      <c r="D115" s="28" t="s">
        <v>763</v>
      </c>
      <c r="E115" s="41">
        <v>80</v>
      </c>
    </row>
    <row r="116" spans="3:5" ht="12.75" customHeight="1">
      <c r="C116" s="12" t="s">
        <v>106</v>
      </c>
      <c r="D116" s="28" t="s">
        <v>764</v>
      </c>
      <c r="E116" s="41">
        <v>170</v>
      </c>
    </row>
    <row r="117" spans="3:5" ht="12.75" customHeight="1">
      <c r="C117" s="12" t="s">
        <v>107</v>
      </c>
      <c r="D117" s="28" t="s">
        <v>765</v>
      </c>
      <c r="E117" s="41">
        <v>6300</v>
      </c>
    </row>
    <row r="118" spans="3:5" ht="12.75" customHeight="1">
      <c r="C118" s="12" t="s">
        <v>108</v>
      </c>
      <c r="D118" s="28" t="s">
        <v>766</v>
      </c>
      <c r="E118" s="41">
        <v>14000</v>
      </c>
    </row>
    <row r="119" spans="3:5" ht="12.75" customHeight="1">
      <c r="C119" s="12" t="s">
        <v>109</v>
      </c>
      <c r="D119" s="28" t="s">
        <v>767</v>
      </c>
      <c r="E119" s="41">
        <v>5000</v>
      </c>
    </row>
    <row r="120" spans="3:5" ht="12.75" customHeight="1">
      <c r="C120" s="8" t="s">
        <v>110</v>
      </c>
      <c r="D120" s="24" t="s">
        <v>768</v>
      </c>
      <c r="E120" s="40">
        <f>SUM(E113:E119)</f>
        <v>30110</v>
      </c>
    </row>
    <row r="121" spans="3:5" ht="12.75" customHeight="1">
      <c r="C121" s="10" t="s">
        <v>111</v>
      </c>
      <c r="D121" s="26" t="s">
        <v>769</v>
      </c>
      <c r="E121" s="41">
        <v>450</v>
      </c>
    </row>
    <row r="122" spans="3:5" ht="12.75" customHeight="1">
      <c r="C122" s="8" t="s">
        <v>112</v>
      </c>
      <c r="D122" s="24" t="s">
        <v>770</v>
      </c>
      <c r="E122" s="40">
        <f>SUM(E121)</f>
        <v>450</v>
      </c>
    </row>
    <row r="123" spans="3:5" ht="12.75" customHeight="1">
      <c r="C123" s="11" t="s">
        <v>113</v>
      </c>
      <c r="D123" s="27" t="s">
        <v>771</v>
      </c>
      <c r="E123" s="41">
        <v>1000</v>
      </c>
    </row>
    <row r="124" spans="3:5" ht="12.75" customHeight="1">
      <c r="C124" s="11" t="s">
        <v>114</v>
      </c>
      <c r="D124" s="27" t="s">
        <v>772</v>
      </c>
      <c r="E124" s="41">
        <v>1000</v>
      </c>
    </row>
    <row r="125" spans="3:5" ht="12.75" customHeight="1">
      <c r="C125" s="8" t="s">
        <v>115</v>
      </c>
      <c r="D125" s="24" t="s">
        <v>773</v>
      </c>
      <c r="E125" s="40">
        <f>SUM(E123:E124)</f>
        <v>2000</v>
      </c>
    </row>
    <row r="126" spans="3:5" ht="12.75" customHeight="1">
      <c r="C126" s="13" t="s">
        <v>116</v>
      </c>
      <c r="D126" s="29" t="s">
        <v>774</v>
      </c>
      <c r="E126" s="42">
        <f>+E12+E14+E18+E35+E37+E40+E70+E72+E84+E104+E112+E120+E122+E125</f>
        <v>1914714</v>
      </c>
    </row>
    <row r="127" spans="3:5" ht="12.75" customHeight="1">
      <c r="C127" s="10" t="s">
        <v>117</v>
      </c>
      <c r="D127" s="26" t="s">
        <v>775</v>
      </c>
      <c r="E127" s="41">
        <v>33000</v>
      </c>
    </row>
    <row r="128" spans="3:5" ht="12.75" customHeight="1">
      <c r="C128" s="10" t="s">
        <v>118</v>
      </c>
      <c r="D128" s="26" t="s">
        <v>776</v>
      </c>
      <c r="E128" s="41">
        <v>18500</v>
      </c>
    </row>
    <row r="129" spans="3:5" ht="12.75" customHeight="1">
      <c r="C129" s="10" t="s">
        <v>119</v>
      </c>
      <c r="D129" s="26" t="s">
        <v>777</v>
      </c>
      <c r="E129" s="41">
        <v>55000</v>
      </c>
    </row>
    <row r="130" spans="3:5" ht="12.75" customHeight="1">
      <c r="C130" s="10" t="s">
        <v>120</v>
      </c>
      <c r="D130" s="26" t="s">
        <v>778</v>
      </c>
      <c r="E130" s="41">
        <v>600</v>
      </c>
    </row>
    <row r="131" spans="3:5" ht="12.75" customHeight="1">
      <c r="C131" s="8" t="s">
        <v>121</v>
      </c>
      <c r="D131" s="24" t="s">
        <v>779</v>
      </c>
      <c r="E131" s="40">
        <f>SUM(E127:E130)</f>
        <v>107100</v>
      </c>
    </row>
    <row r="132" spans="3:5" ht="12.75" customHeight="1">
      <c r="C132" s="13" t="s">
        <v>122</v>
      </c>
      <c r="D132" s="29" t="s">
        <v>780</v>
      </c>
      <c r="E132" s="42">
        <f>+E131</f>
        <v>107100</v>
      </c>
    </row>
    <row r="133" spans="3:5" ht="12.75" customHeight="1">
      <c r="C133" s="11" t="s">
        <v>123</v>
      </c>
      <c r="D133" s="27" t="s">
        <v>781</v>
      </c>
      <c r="E133" s="41">
        <v>2100</v>
      </c>
    </row>
    <row r="134" spans="3:5" ht="12.75" customHeight="1">
      <c r="C134" s="11" t="s">
        <v>124</v>
      </c>
      <c r="D134" s="27" t="s">
        <v>782</v>
      </c>
      <c r="E134" s="41">
        <v>160</v>
      </c>
    </row>
    <row r="135" spans="3:5" ht="12.75" customHeight="1">
      <c r="C135" s="11" t="s">
        <v>125</v>
      </c>
      <c r="D135" s="27" t="s">
        <v>783</v>
      </c>
      <c r="E135" s="43">
        <v>865</v>
      </c>
    </row>
    <row r="136" spans="3:5" ht="12.75" customHeight="1">
      <c r="C136" s="8" t="s">
        <v>126</v>
      </c>
      <c r="D136" s="24" t="s">
        <v>784</v>
      </c>
      <c r="E136" s="40">
        <f>SUM(E133:E135)</f>
        <v>3125</v>
      </c>
    </row>
    <row r="137" spans="3:5" ht="12.75" customHeight="1">
      <c r="C137" s="12" t="s">
        <v>127</v>
      </c>
      <c r="D137" s="28" t="s">
        <v>785</v>
      </c>
      <c r="E137" s="41">
        <v>-20000</v>
      </c>
    </row>
    <row r="138" spans="3:5" ht="12.75" customHeight="1">
      <c r="C138" s="8" t="s">
        <v>128</v>
      </c>
      <c r="D138" s="24" t="s">
        <v>786</v>
      </c>
      <c r="E138" s="40">
        <f>SUM(E137)</f>
        <v>-20000</v>
      </c>
    </row>
    <row r="139" spans="3:5" ht="12.75" customHeight="1">
      <c r="C139" s="12" t="s">
        <v>129</v>
      </c>
      <c r="D139" s="28" t="s">
        <v>787</v>
      </c>
      <c r="E139" s="41">
        <v>18490</v>
      </c>
    </row>
    <row r="140" spans="3:5" ht="12.75" customHeight="1">
      <c r="C140" s="12" t="s">
        <v>130</v>
      </c>
      <c r="D140" s="28" t="s">
        <v>788</v>
      </c>
      <c r="E140" s="41">
        <v>1240</v>
      </c>
    </row>
    <row r="141" spans="3:5" ht="12.75" customHeight="1">
      <c r="C141" s="12" t="s">
        <v>131</v>
      </c>
      <c r="D141" s="28" t="s">
        <v>789</v>
      </c>
      <c r="E141" s="41">
        <v>4410</v>
      </c>
    </row>
    <row r="142" spans="3:5" ht="12.75" customHeight="1">
      <c r="C142" s="12" t="s">
        <v>132</v>
      </c>
      <c r="D142" s="28" t="s">
        <v>790</v>
      </c>
      <c r="E142" s="41">
        <v>84280</v>
      </c>
    </row>
    <row r="143" spans="3:5" ht="12.75" customHeight="1">
      <c r="C143" s="12" t="s">
        <v>133</v>
      </c>
      <c r="D143" s="28" t="s">
        <v>791</v>
      </c>
      <c r="E143" s="41">
        <v>98430</v>
      </c>
    </row>
    <row r="144" spans="3:5" ht="12.75" customHeight="1">
      <c r="C144" s="12" t="s">
        <v>134</v>
      </c>
      <c r="D144" s="28" t="s">
        <v>1310</v>
      </c>
      <c r="E144" s="41">
        <v>1980</v>
      </c>
    </row>
    <row r="145" spans="3:5" ht="12.75" customHeight="1">
      <c r="C145" s="12" t="s">
        <v>135</v>
      </c>
      <c r="D145" s="28" t="s">
        <v>792</v>
      </c>
      <c r="E145" s="41">
        <v>11550</v>
      </c>
    </row>
    <row r="146" spans="3:5" ht="12.75" customHeight="1">
      <c r="C146" s="12" t="s">
        <v>136</v>
      </c>
      <c r="D146" s="28" t="s">
        <v>793</v>
      </c>
      <c r="E146" s="41">
        <v>14720</v>
      </c>
    </row>
    <row r="147" spans="3:5" ht="12.75" customHeight="1">
      <c r="C147" s="12" t="s">
        <v>137</v>
      </c>
      <c r="D147" s="28" t="s">
        <v>794</v>
      </c>
      <c r="E147" s="41">
        <v>3060</v>
      </c>
    </row>
    <row r="148" spans="3:5" ht="12.75" customHeight="1">
      <c r="C148" s="12" t="s">
        <v>138</v>
      </c>
      <c r="D148" s="28" t="s">
        <v>795</v>
      </c>
      <c r="E148" s="41">
        <v>430</v>
      </c>
    </row>
    <row r="149" spans="3:5" ht="12.75" customHeight="1">
      <c r="C149" s="12" t="s">
        <v>139</v>
      </c>
      <c r="D149" s="28" t="s">
        <v>796</v>
      </c>
      <c r="E149" s="41">
        <v>50</v>
      </c>
    </row>
    <row r="150" spans="3:5" ht="12.75" customHeight="1">
      <c r="C150" s="12" t="s">
        <v>140</v>
      </c>
      <c r="D150" s="28" t="s">
        <v>797</v>
      </c>
      <c r="E150" s="41">
        <v>1060</v>
      </c>
    </row>
    <row r="151" spans="3:5" ht="12.75" customHeight="1">
      <c r="C151" s="12" t="s">
        <v>141</v>
      </c>
      <c r="D151" s="28" t="s">
        <v>798</v>
      </c>
      <c r="E151" s="41">
        <v>740</v>
      </c>
    </row>
    <row r="152" spans="3:5" ht="12.75" customHeight="1">
      <c r="C152" s="12" t="s">
        <v>142</v>
      </c>
      <c r="D152" s="28" t="s">
        <v>799</v>
      </c>
      <c r="E152" s="41">
        <v>1910</v>
      </c>
    </row>
    <row r="153" spans="3:5" ht="12.75" customHeight="1">
      <c r="C153" s="12" t="s">
        <v>143</v>
      </c>
      <c r="D153" s="28" t="s">
        <v>800</v>
      </c>
      <c r="E153" s="41">
        <v>5300</v>
      </c>
    </row>
    <row r="154" spans="3:5" ht="12.75" customHeight="1">
      <c r="C154" s="8" t="s">
        <v>144</v>
      </c>
      <c r="D154" s="24" t="s">
        <v>801</v>
      </c>
      <c r="E154" s="40">
        <f>SUM(E139:E153)</f>
        <v>247650</v>
      </c>
    </row>
    <row r="155" spans="3:5" ht="12.75" customHeight="1">
      <c r="C155" s="13" t="s">
        <v>145</v>
      </c>
      <c r="D155" s="29" t="s">
        <v>802</v>
      </c>
      <c r="E155" s="42">
        <f>E136+E138+E154</f>
        <v>230775</v>
      </c>
    </row>
    <row r="156" spans="3:5" ht="12.75" customHeight="1">
      <c r="C156" s="11" t="s">
        <v>146</v>
      </c>
      <c r="D156" s="27" t="s">
        <v>803</v>
      </c>
      <c r="E156" s="43">
        <v>0</v>
      </c>
    </row>
    <row r="157" spans="3:5" ht="12.75" customHeight="1">
      <c r="C157" s="11" t="s">
        <v>147</v>
      </c>
      <c r="D157" s="27" t="s">
        <v>804</v>
      </c>
      <c r="E157" s="43">
        <v>-900</v>
      </c>
    </row>
    <row r="158" spans="3:5" ht="12.75" customHeight="1">
      <c r="C158" s="11" t="s">
        <v>148</v>
      </c>
      <c r="D158" s="27" t="s">
        <v>686</v>
      </c>
      <c r="E158" s="43">
        <v>-106000</v>
      </c>
    </row>
    <row r="159" spans="3:5" ht="12.75" customHeight="1">
      <c r="C159" s="14" t="s">
        <v>149</v>
      </c>
      <c r="D159" s="30" t="s">
        <v>805</v>
      </c>
      <c r="E159" s="44">
        <f>SUM(E156:E158)</f>
        <v>-106900</v>
      </c>
    </row>
    <row r="160" spans="3:5" ht="12.75" customHeight="1">
      <c r="C160" s="15" t="s">
        <v>150</v>
      </c>
      <c r="D160" s="31" t="s">
        <v>806</v>
      </c>
      <c r="E160" s="43">
        <v>-500</v>
      </c>
    </row>
    <row r="161" spans="3:5" ht="12.75" customHeight="1">
      <c r="C161" s="15" t="s">
        <v>151</v>
      </c>
      <c r="D161" s="31" t="s">
        <v>807</v>
      </c>
      <c r="E161" s="43">
        <v>-4630</v>
      </c>
    </row>
    <row r="162" spans="3:5" ht="12.75" customHeight="1">
      <c r="C162" s="14" t="s">
        <v>152</v>
      </c>
      <c r="D162" s="30" t="s">
        <v>808</v>
      </c>
      <c r="E162" s="44">
        <f>SUM(E160:E161)</f>
        <v>-5130</v>
      </c>
    </row>
    <row r="163" spans="3:5" ht="12.75" customHeight="1">
      <c r="C163" s="16" t="s">
        <v>153</v>
      </c>
      <c r="D163" s="32" t="s">
        <v>809</v>
      </c>
      <c r="E163" s="45">
        <f>E159+E162</f>
        <v>-112030</v>
      </c>
    </row>
    <row r="164" spans="3:5" ht="12.75" customHeight="1">
      <c r="C164" s="17" t="s">
        <v>154</v>
      </c>
      <c r="D164" s="33" t="s">
        <v>810</v>
      </c>
      <c r="E164" s="46">
        <f>E126+E132+E155+E163</f>
        <v>2140559</v>
      </c>
    </row>
    <row r="165" spans="3:5" ht="12.75" customHeight="1">
      <c r="C165" s="10" t="s">
        <v>155</v>
      </c>
      <c r="D165" s="26" t="s">
        <v>811</v>
      </c>
      <c r="E165" s="41">
        <v>20000</v>
      </c>
    </row>
    <row r="166" spans="3:5" ht="12.75" customHeight="1">
      <c r="C166" s="10" t="s">
        <v>156</v>
      </c>
      <c r="D166" s="26" t="s">
        <v>812</v>
      </c>
      <c r="E166" s="41">
        <v>500</v>
      </c>
    </row>
    <row r="167" spans="3:5" ht="12.75" customHeight="1">
      <c r="C167" s="10" t="s">
        <v>157</v>
      </c>
      <c r="D167" s="26" t="s">
        <v>813</v>
      </c>
      <c r="E167" s="41">
        <v>8000</v>
      </c>
    </row>
    <row r="168" spans="3:5" ht="12.75" customHeight="1">
      <c r="C168" s="12" t="s">
        <v>158</v>
      </c>
      <c r="D168" s="28" t="s">
        <v>814</v>
      </c>
      <c r="E168" s="41">
        <v>34450</v>
      </c>
    </row>
    <row r="169" spans="3:5" ht="12.75" customHeight="1">
      <c r="C169" s="10" t="s">
        <v>159</v>
      </c>
      <c r="D169" s="26" t="s">
        <v>815</v>
      </c>
      <c r="E169" s="41">
        <v>7900</v>
      </c>
    </row>
    <row r="170" spans="3:5" ht="12.75" customHeight="1">
      <c r="C170" s="10" t="s">
        <v>160</v>
      </c>
      <c r="D170" s="28" t="s">
        <v>816</v>
      </c>
      <c r="E170" s="41">
        <v>0</v>
      </c>
    </row>
    <row r="171" spans="3:5" ht="12.75" customHeight="1">
      <c r="C171" s="10" t="s">
        <v>161</v>
      </c>
      <c r="D171" s="26" t="s">
        <v>817</v>
      </c>
      <c r="E171" s="41">
        <v>3300</v>
      </c>
    </row>
    <row r="172" spans="3:5" ht="12.75" customHeight="1">
      <c r="C172" s="10" t="s">
        <v>162</v>
      </c>
      <c r="D172" s="26" t="s">
        <v>818</v>
      </c>
      <c r="E172" s="41">
        <v>20</v>
      </c>
    </row>
    <row r="173" spans="3:5" ht="12.75" customHeight="1">
      <c r="C173" s="10" t="s">
        <v>163</v>
      </c>
      <c r="D173" s="26" t="s">
        <v>819</v>
      </c>
      <c r="E173" s="41">
        <v>450</v>
      </c>
    </row>
    <row r="174" spans="3:5" ht="12.75" customHeight="1">
      <c r="C174" s="10" t="s">
        <v>164</v>
      </c>
      <c r="D174" s="26" t="s">
        <v>820</v>
      </c>
      <c r="E174" s="41">
        <v>50</v>
      </c>
    </row>
    <row r="175" spans="3:5" ht="12.75" customHeight="1">
      <c r="C175" s="10" t="s">
        <v>165</v>
      </c>
      <c r="D175" s="26" t="s">
        <v>821</v>
      </c>
      <c r="E175" s="41">
        <v>500</v>
      </c>
    </row>
    <row r="176" spans="3:5" ht="12.75" customHeight="1">
      <c r="C176" s="8" t="s">
        <v>166</v>
      </c>
      <c r="D176" s="24" t="s">
        <v>822</v>
      </c>
      <c r="E176" s="40">
        <f>SUM(E165:E175)</f>
        <v>75170</v>
      </c>
    </row>
    <row r="177" spans="3:5" ht="12.75" customHeight="1">
      <c r="C177" s="10" t="s">
        <v>167</v>
      </c>
      <c r="D177" s="26" t="s">
        <v>823</v>
      </c>
      <c r="E177" s="41">
        <v>0</v>
      </c>
    </row>
    <row r="178" spans="3:5" ht="12.75" customHeight="1">
      <c r="C178" s="8" t="s">
        <v>168</v>
      </c>
      <c r="D178" s="24" t="s">
        <v>824</v>
      </c>
      <c r="E178" s="40">
        <f>SUM(E177)</f>
        <v>0</v>
      </c>
    </row>
    <row r="179" spans="3:5" ht="12.75" customHeight="1">
      <c r="C179" s="13" t="s">
        <v>169</v>
      </c>
      <c r="D179" s="29" t="s">
        <v>825</v>
      </c>
      <c r="E179" s="42">
        <f>E176+E178</f>
        <v>75170</v>
      </c>
    </row>
    <row r="180" spans="3:5" ht="12.75" customHeight="1">
      <c r="C180" s="9" t="s">
        <v>170</v>
      </c>
      <c r="D180" s="25" t="s">
        <v>826</v>
      </c>
      <c r="E180" s="41">
        <v>2500</v>
      </c>
    </row>
    <row r="181" spans="3:5" ht="12.75" customHeight="1">
      <c r="C181" s="10" t="s">
        <v>171</v>
      </c>
      <c r="D181" s="26" t="s">
        <v>827</v>
      </c>
      <c r="E181" s="41">
        <v>700</v>
      </c>
    </row>
    <row r="182" spans="3:5" ht="12.75" customHeight="1">
      <c r="C182" s="8" t="s">
        <v>172</v>
      </c>
      <c r="D182" s="24" t="s">
        <v>828</v>
      </c>
      <c r="E182" s="40">
        <f>SUM(E180:E181)</f>
        <v>3200</v>
      </c>
    </row>
    <row r="183" spans="3:5" ht="12.75" customHeight="1">
      <c r="C183" s="9" t="s">
        <v>173</v>
      </c>
      <c r="D183" s="25" t="s">
        <v>829</v>
      </c>
      <c r="E183" s="41">
        <v>710</v>
      </c>
    </row>
    <row r="184" spans="3:5" ht="12.75" customHeight="1">
      <c r="C184" s="14" t="s">
        <v>174</v>
      </c>
      <c r="D184" s="30" t="s">
        <v>830</v>
      </c>
      <c r="E184" s="40">
        <f>SUM(E183)</f>
        <v>710</v>
      </c>
    </row>
    <row r="185" spans="3:5" ht="12.75" customHeight="1">
      <c r="C185" s="10" t="s">
        <v>175</v>
      </c>
      <c r="D185" s="26" t="s">
        <v>831</v>
      </c>
      <c r="E185" s="41">
        <v>2400</v>
      </c>
    </row>
    <row r="186" spans="3:5" ht="12.75" customHeight="1">
      <c r="C186" s="10" t="s">
        <v>176</v>
      </c>
      <c r="D186" s="26" t="s">
        <v>832</v>
      </c>
      <c r="E186" s="41">
        <v>500</v>
      </c>
    </row>
    <row r="187" spans="3:5" ht="12.75" customHeight="1">
      <c r="C187" s="8" t="s">
        <v>177</v>
      </c>
      <c r="D187" s="24" t="s">
        <v>833</v>
      </c>
      <c r="E187" s="40">
        <f>SUM(E185:E186)</f>
        <v>2900</v>
      </c>
    </row>
    <row r="188" spans="3:5" ht="12.75" customHeight="1">
      <c r="C188" s="12" t="s">
        <v>178</v>
      </c>
      <c r="D188" s="28" t="s">
        <v>834</v>
      </c>
      <c r="E188" s="41">
        <v>1000</v>
      </c>
    </row>
    <row r="189" spans="3:5" ht="12.75" customHeight="1">
      <c r="C189" s="13" t="s">
        <v>179</v>
      </c>
      <c r="D189" s="29" t="s">
        <v>835</v>
      </c>
      <c r="E189" s="42">
        <f>E182+E184+E187+E188</f>
        <v>7810</v>
      </c>
    </row>
    <row r="190" spans="3:5" ht="12.75" customHeight="1">
      <c r="C190" s="11" t="s">
        <v>180</v>
      </c>
      <c r="D190" s="27" t="s">
        <v>836</v>
      </c>
      <c r="E190" s="41">
        <v>300</v>
      </c>
    </row>
    <row r="191" spans="3:5" ht="12.75" customHeight="1">
      <c r="C191" s="10" t="s">
        <v>181</v>
      </c>
      <c r="D191" s="26" t="s">
        <v>837</v>
      </c>
      <c r="E191" s="41">
        <v>0</v>
      </c>
    </row>
    <row r="192" spans="3:5" ht="12.75" customHeight="1">
      <c r="C192" s="8" t="s">
        <v>182</v>
      </c>
      <c r="D192" s="24" t="s">
        <v>838</v>
      </c>
      <c r="E192" s="40">
        <f>SUM(E190:E191)</f>
        <v>300</v>
      </c>
    </row>
    <row r="193" spans="3:5" ht="12.75" customHeight="1">
      <c r="C193" s="13" t="s">
        <v>183</v>
      </c>
      <c r="D193" s="29" t="s">
        <v>839</v>
      </c>
      <c r="E193" s="42">
        <f>E192</f>
        <v>300</v>
      </c>
    </row>
    <row r="194" spans="3:5" ht="12.75" customHeight="1">
      <c r="C194" s="11" t="s">
        <v>184</v>
      </c>
      <c r="D194" s="27" t="s">
        <v>840</v>
      </c>
      <c r="E194" s="41">
        <v>530</v>
      </c>
    </row>
    <row r="195" spans="3:5" ht="12.75" customHeight="1">
      <c r="C195" s="8" t="s">
        <v>185</v>
      </c>
      <c r="D195" s="24" t="s">
        <v>841</v>
      </c>
      <c r="E195" s="40">
        <f>SUM(E194)</f>
        <v>530</v>
      </c>
    </row>
    <row r="196" spans="3:5" ht="12.75" customHeight="1">
      <c r="C196" s="9" t="s">
        <v>186</v>
      </c>
      <c r="D196" s="25" t="s">
        <v>842</v>
      </c>
      <c r="E196" s="41">
        <v>1500</v>
      </c>
    </row>
    <row r="197" spans="3:5" ht="12.75" customHeight="1">
      <c r="C197" s="11" t="s">
        <v>187</v>
      </c>
      <c r="D197" s="27" t="s">
        <v>843</v>
      </c>
      <c r="E197" s="41">
        <v>200</v>
      </c>
    </row>
    <row r="198" spans="3:5" ht="12.75" customHeight="1">
      <c r="C198" s="11" t="s">
        <v>188</v>
      </c>
      <c r="D198" s="27" t="s">
        <v>844</v>
      </c>
      <c r="E198" s="41">
        <v>2000</v>
      </c>
    </row>
    <row r="199" spans="3:5" ht="12.75" customHeight="1">
      <c r="C199" s="8" t="s">
        <v>189</v>
      </c>
      <c r="D199" s="24" t="s">
        <v>845</v>
      </c>
      <c r="E199" s="40">
        <f>SUM(E196:E198)</f>
        <v>3700</v>
      </c>
    </row>
    <row r="200" spans="3:5" ht="12.75" customHeight="1">
      <c r="C200" s="9" t="s">
        <v>190</v>
      </c>
      <c r="D200" s="25" t="s">
        <v>846</v>
      </c>
      <c r="E200" s="41">
        <v>36</v>
      </c>
    </row>
    <row r="201" spans="3:5" ht="12.75" customHeight="1">
      <c r="C201" s="9" t="s">
        <v>191</v>
      </c>
      <c r="D201" s="25" t="s">
        <v>847</v>
      </c>
      <c r="E201" s="43">
        <v>836</v>
      </c>
    </row>
    <row r="202" spans="3:5" ht="12.75" customHeight="1">
      <c r="C202" s="9" t="s">
        <v>192</v>
      </c>
      <c r="D202" s="25" t="s">
        <v>848</v>
      </c>
      <c r="E202" s="43">
        <v>76</v>
      </c>
    </row>
    <row r="203" spans="3:5" ht="12.75" customHeight="1">
      <c r="C203" s="9" t="s">
        <v>193</v>
      </c>
      <c r="D203" s="25" t="s">
        <v>849</v>
      </c>
      <c r="E203" s="41">
        <v>1100</v>
      </c>
    </row>
    <row r="204" spans="3:5" ht="12.75" customHeight="1">
      <c r="C204" s="9" t="s">
        <v>194</v>
      </c>
      <c r="D204" s="25" t="s">
        <v>850</v>
      </c>
      <c r="E204" s="41">
        <v>1300</v>
      </c>
    </row>
    <row r="205" spans="3:5" ht="12.75" customHeight="1">
      <c r="C205" s="8" t="s">
        <v>195</v>
      </c>
      <c r="D205" s="24" t="s">
        <v>851</v>
      </c>
      <c r="E205" s="40">
        <f>SUM(E200:E204)</f>
        <v>3348</v>
      </c>
    </row>
    <row r="206" spans="3:5" ht="12.75" customHeight="1">
      <c r="C206" s="12" t="s">
        <v>196</v>
      </c>
      <c r="D206" s="28" t="s">
        <v>852</v>
      </c>
      <c r="E206" s="41">
        <v>1214</v>
      </c>
    </row>
    <row r="207" spans="3:5" ht="12.75" customHeight="1">
      <c r="C207" s="8" t="s">
        <v>197</v>
      </c>
      <c r="D207" s="24" t="s">
        <v>853</v>
      </c>
      <c r="E207" s="40">
        <f>SUM(E206)</f>
        <v>1214</v>
      </c>
    </row>
    <row r="208" spans="3:5" ht="12.75" customHeight="1">
      <c r="C208" s="12" t="s">
        <v>198</v>
      </c>
      <c r="D208" s="25" t="s">
        <v>854</v>
      </c>
      <c r="E208" s="41">
        <v>40500</v>
      </c>
    </row>
    <row r="209" spans="3:5" ht="12.75" customHeight="1">
      <c r="C209" s="12" t="s">
        <v>199</v>
      </c>
      <c r="D209" s="28" t="s">
        <v>855</v>
      </c>
      <c r="E209" s="41">
        <v>600</v>
      </c>
    </row>
    <row r="210" spans="3:5" ht="12.75" customHeight="1">
      <c r="C210" s="10" t="s">
        <v>200</v>
      </c>
      <c r="D210" s="28" t="s">
        <v>856</v>
      </c>
      <c r="E210" s="41">
        <v>500</v>
      </c>
    </row>
    <row r="211" spans="3:5" ht="12.75" customHeight="1">
      <c r="C211" s="10" t="s">
        <v>201</v>
      </c>
      <c r="D211" s="28" t="s">
        <v>857</v>
      </c>
      <c r="E211" s="41">
        <v>7900</v>
      </c>
    </row>
    <row r="212" spans="3:5" ht="12.75" customHeight="1">
      <c r="C212" s="10" t="s">
        <v>202</v>
      </c>
      <c r="D212" s="28" t="s">
        <v>858</v>
      </c>
      <c r="E212" s="41">
        <v>70</v>
      </c>
    </row>
    <row r="213" spans="3:5" ht="12.75" customHeight="1">
      <c r="C213" s="10" t="s">
        <v>203</v>
      </c>
      <c r="D213" s="28" t="s">
        <v>859</v>
      </c>
      <c r="E213" s="41">
        <v>1141</v>
      </c>
    </row>
    <row r="214" spans="3:5" ht="12.75" customHeight="1">
      <c r="C214" s="8" t="s">
        <v>204</v>
      </c>
      <c r="D214" s="24" t="s">
        <v>860</v>
      </c>
      <c r="E214" s="40">
        <f>SUM(E208:E213)</f>
        <v>50711</v>
      </c>
    </row>
    <row r="215" spans="3:5" ht="12.75" customHeight="1">
      <c r="C215" s="12" t="s">
        <v>205</v>
      </c>
      <c r="D215" s="28" t="s">
        <v>861</v>
      </c>
      <c r="E215" s="41">
        <v>100</v>
      </c>
    </row>
    <row r="216" spans="3:5" ht="12.75" customHeight="1">
      <c r="C216" s="12" t="s">
        <v>206</v>
      </c>
      <c r="D216" s="28" t="s">
        <v>862</v>
      </c>
      <c r="E216" s="41">
        <v>800</v>
      </c>
    </row>
    <row r="217" spans="3:5" ht="12.75" customHeight="1">
      <c r="C217" s="12" t="s">
        <v>207</v>
      </c>
      <c r="D217" s="28" t="s">
        <v>863</v>
      </c>
      <c r="E217" s="41">
        <v>290</v>
      </c>
    </row>
    <row r="218" spans="3:5" ht="12.75" customHeight="1">
      <c r="C218" s="8" t="s">
        <v>208</v>
      </c>
      <c r="D218" s="24" t="s">
        <v>864</v>
      </c>
      <c r="E218" s="40">
        <f>SUM(E215:E217)</f>
        <v>1190</v>
      </c>
    </row>
    <row r="219" spans="3:5" ht="12.75" customHeight="1">
      <c r="C219" s="10" t="s">
        <v>209</v>
      </c>
      <c r="D219" s="28" t="s">
        <v>865</v>
      </c>
      <c r="E219" s="41">
        <v>1230</v>
      </c>
    </row>
    <row r="220" spans="3:5" ht="12.75" customHeight="1">
      <c r="C220" s="10" t="s">
        <v>210</v>
      </c>
      <c r="D220" s="28" t="s">
        <v>866</v>
      </c>
      <c r="E220" s="41">
        <v>18000</v>
      </c>
    </row>
    <row r="221" spans="3:5" ht="12.75" customHeight="1">
      <c r="C221" s="10" t="s">
        <v>211</v>
      </c>
      <c r="D221" s="28" t="s">
        <v>867</v>
      </c>
      <c r="E221" s="41">
        <v>797</v>
      </c>
    </row>
    <row r="222" spans="3:5" ht="12.75" customHeight="1">
      <c r="C222" s="10" t="s">
        <v>212</v>
      </c>
      <c r="D222" s="28" t="s">
        <v>868</v>
      </c>
      <c r="E222" s="41">
        <v>100</v>
      </c>
    </row>
    <row r="223" spans="3:5" ht="12.75" customHeight="1">
      <c r="C223" s="10" t="s">
        <v>213</v>
      </c>
      <c r="D223" s="28" t="s">
        <v>869</v>
      </c>
      <c r="E223" s="41">
        <v>150</v>
      </c>
    </row>
    <row r="224" spans="3:5" ht="12.75" customHeight="1">
      <c r="C224" s="10" t="s">
        <v>214</v>
      </c>
      <c r="D224" s="28" t="s">
        <v>870</v>
      </c>
      <c r="E224" s="41">
        <v>1100</v>
      </c>
    </row>
    <row r="225" spans="3:5" ht="12.75" customHeight="1">
      <c r="C225" s="10" t="s">
        <v>215</v>
      </c>
      <c r="D225" s="28" t="s">
        <v>871</v>
      </c>
      <c r="E225" s="41">
        <v>3400</v>
      </c>
    </row>
    <row r="226" spans="3:5" ht="12.75" customHeight="1">
      <c r="C226" s="10" t="s">
        <v>216</v>
      </c>
      <c r="D226" s="28" t="s">
        <v>872</v>
      </c>
      <c r="E226" s="41">
        <v>30030</v>
      </c>
    </row>
    <row r="227" spans="3:5" ht="12.75" customHeight="1">
      <c r="C227" s="8" t="s">
        <v>217</v>
      </c>
      <c r="D227" s="24" t="s">
        <v>873</v>
      </c>
      <c r="E227" s="40">
        <f>SUM(E219:E226)</f>
        <v>54807</v>
      </c>
    </row>
    <row r="228" spans="3:5" ht="12.75" customHeight="1">
      <c r="C228" s="9" t="s">
        <v>218</v>
      </c>
      <c r="D228" s="25" t="s">
        <v>874</v>
      </c>
      <c r="E228" s="41">
        <v>720</v>
      </c>
    </row>
    <row r="229" spans="3:5" ht="12.75" customHeight="1">
      <c r="C229" s="8" t="s">
        <v>219</v>
      </c>
      <c r="D229" s="30" t="s">
        <v>875</v>
      </c>
      <c r="E229" s="40">
        <f>SUM(E228)</f>
        <v>720</v>
      </c>
    </row>
    <row r="230" spans="3:5" ht="12.75" customHeight="1">
      <c r="C230" s="9" t="s">
        <v>220</v>
      </c>
      <c r="D230" s="28" t="s">
        <v>876</v>
      </c>
      <c r="E230" s="41">
        <v>0</v>
      </c>
    </row>
    <row r="231" spans="3:5" ht="12.75" customHeight="1">
      <c r="C231" s="14" t="s">
        <v>221</v>
      </c>
      <c r="D231" s="24" t="s">
        <v>877</v>
      </c>
      <c r="E231" s="40">
        <f>SUM(E230)</f>
        <v>0</v>
      </c>
    </row>
    <row r="232" spans="3:5" ht="12.75" customHeight="1">
      <c r="C232" s="9" t="s">
        <v>222</v>
      </c>
      <c r="D232" s="25" t="s">
        <v>878</v>
      </c>
      <c r="E232" s="41">
        <v>800</v>
      </c>
    </row>
    <row r="233" spans="3:5" ht="12.75" customHeight="1">
      <c r="C233" s="9" t="s">
        <v>223</v>
      </c>
      <c r="D233" s="25" t="s">
        <v>879</v>
      </c>
      <c r="E233" s="41">
        <v>746</v>
      </c>
    </row>
    <row r="234" spans="3:5" ht="12.75" customHeight="1">
      <c r="C234" s="9" t="s">
        <v>224</v>
      </c>
      <c r="D234" s="25" t="s">
        <v>880</v>
      </c>
      <c r="E234" s="41">
        <v>300</v>
      </c>
    </row>
    <row r="235" spans="3:5" ht="12.75" customHeight="1">
      <c r="C235" s="9" t="s">
        <v>225</v>
      </c>
      <c r="D235" s="25" t="s">
        <v>881</v>
      </c>
      <c r="E235" s="41">
        <v>204</v>
      </c>
    </row>
    <row r="236" spans="3:5" ht="12.75" customHeight="1">
      <c r="C236" s="9" t="s">
        <v>226</v>
      </c>
      <c r="D236" s="25" t="s">
        <v>882</v>
      </c>
      <c r="E236" s="41">
        <v>450</v>
      </c>
    </row>
    <row r="237" spans="3:5" ht="12.75" customHeight="1">
      <c r="C237" s="9" t="s">
        <v>227</v>
      </c>
      <c r="D237" s="25" t="s">
        <v>883</v>
      </c>
      <c r="E237" s="41">
        <v>0</v>
      </c>
    </row>
    <row r="238" spans="3:5" ht="12.75" customHeight="1">
      <c r="C238" s="9" t="s">
        <v>228</v>
      </c>
      <c r="D238" s="25" t="s">
        <v>884</v>
      </c>
      <c r="E238" s="41">
        <v>403</v>
      </c>
    </row>
    <row r="239" spans="3:5" ht="12.75" customHeight="1">
      <c r="C239" s="9" t="s">
        <v>229</v>
      </c>
      <c r="D239" s="25" t="s">
        <v>885</v>
      </c>
      <c r="E239" s="41">
        <v>1800</v>
      </c>
    </row>
    <row r="240" spans="3:5" ht="12.75" customHeight="1">
      <c r="C240" s="9" t="s">
        <v>230</v>
      </c>
      <c r="D240" s="25" t="s">
        <v>886</v>
      </c>
      <c r="E240" s="41">
        <v>1600</v>
      </c>
    </row>
    <row r="241" spans="3:5" ht="12.75" customHeight="1">
      <c r="C241" s="9" t="s">
        <v>231</v>
      </c>
      <c r="D241" s="25" t="s">
        <v>887</v>
      </c>
      <c r="E241" s="41">
        <v>36000</v>
      </c>
    </row>
    <row r="242" spans="3:5" ht="12.75" customHeight="1">
      <c r="C242" s="9" t="s">
        <v>232</v>
      </c>
      <c r="D242" s="25" t="s">
        <v>888</v>
      </c>
      <c r="E242" s="41">
        <v>3180</v>
      </c>
    </row>
    <row r="243" spans="3:5" ht="12.75" customHeight="1">
      <c r="C243" s="9" t="s">
        <v>233</v>
      </c>
      <c r="D243" s="25" t="s">
        <v>889</v>
      </c>
      <c r="E243" s="41">
        <v>0</v>
      </c>
    </row>
    <row r="244" spans="3:5" ht="12.75" customHeight="1">
      <c r="C244" s="9" t="s">
        <v>234</v>
      </c>
      <c r="D244" s="25" t="s">
        <v>890</v>
      </c>
      <c r="E244" s="41">
        <v>274</v>
      </c>
    </row>
    <row r="245" spans="3:5" ht="12.75" customHeight="1">
      <c r="C245" s="9" t="s">
        <v>235</v>
      </c>
      <c r="D245" s="25" t="s">
        <v>891</v>
      </c>
      <c r="E245" s="41">
        <v>1450</v>
      </c>
    </row>
    <row r="246" spans="3:5" ht="12.75" customHeight="1">
      <c r="C246" s="9" t="s">
        <v>236</v>
      </c>
      <c r="D246" s="25" t="s">
        <v>892</v>
      </c>
      <c r="E246" s="41">
        <v>320</v>
      </c>
    </row>
    <row r="247" spans="3:5" ht="12.75" customHeight="1">
      <c r="C247" s="9" t="s">
        <v>237</v>
      </c>
      <c r="D247" s="25" t="s">
        <v>893</v>
      </c>
      <c r="E247" s="41">
        <v>1200</v>
      </c>
    </row>
    <row r="248" spans="3:5" ht="12.75" customHeight="1">
      <c r="C248" s="8" t="s">
        <v>238</v>
      </c>
      <c r="D248" s="24" t="s">
        <v>894</v>
      </c>
      <c r="E248" s="40">
        <f>SUM(E232:E247)</f>
        <v>48727</v>
      </c>
    </row>
    <row r="249" spans="3:5" ht="12.75" customHeight="1">
      <c r="C249" s="10" t="s">
        <v>239</v>
      </c>
      <c r="D249" s="26" t="s">
        <v>895</v>
      </c>
      <c r="E249" s="41">
        <v>0</v>
      </c>
    </row>
    <row r="250" spans="3:5" ht="12.75" customHeight="1">
      <c r="C250" s="10" t="s">
        <v>240</v>
      </c>
      <c r="D250" s="26" t="s">
        <v>896</v>
      </c>
      <c r="E250" s="41">
        <v>0</v>
      </c>
    </row>
    <row r="251" spans="3:5" ht="12.75" customHeight="1">
      <c r="C251" s="10" t="s">
        <v>241</v>
      </c>
      <c r="D251" s="26" t="s">
        <v>897</v>
      </c>
      <c r="E251" s="41">
        <v>0</v>
      </c>
    </row>
    <row r="252" spans="3:5" ht="12.75" customHeight="1">
      <c r="C252" s="8" t="s">
        <v>242</v>
      </c>
      <c r="D252" s="24" t="s">
        <v>898</v>
      </c>
      <c r="E252" s="40">
        <f>SUM(E249:E251)</f>
        <v>0</v>
      </c>
    </row>
    <row r="253" spans="3:5" ht="12.75" customHeight="1">
      <c r="C253" s="13" t="s">
        <v>243</v>
      </c>
      <c r="D253" s="29" t="s">
        <v>899</v>
      </c>
      <c r="E253" s="47">
        <f>E195+E199+E205+E207+E214+E218+E227+E229+E231+E248+E252</f>
        <v>164947</v>
      </c>
    </row>
    <row r="254" spans="3:5" ht="12.75" customHeight="1">
      <c r="C254" s="18" t="s">
        <v>244</v>
      </c>
      <c r="D254" s="34" t="s">
        <v>900</v>
      </c>
      <c r="E254" s="47">
        <f>E179+E189+E193+E253</f>
        <v>248227</v>
      </c>
    </row>
    <row r="255" spans="3:5" ht="12.75" customHeight="1">
      <c r="C255" s="10" t="s">
        <v>245</v>
      </c>
      <c r="D255" s="26" t="s">
        <v>901</v>
      </c>
      <c r="E255" s="41">
        <v>1604580</v>
      </c>
    </row>
    <row r="256" spans="3:5" ht="12.75" customHeight="1">
      <c r="C256" s="8" t="s">
        <v>246</v>
      </c>
      <c r="D256" s="24" t="s">
        <v>902</v>
      </c>
      <c r="E256" s="40">
        <f>SUM(E255)</f>
        <v>1604580</v>
      </c>
    </row>
    <row r="257" spans="3:5" ht="12.75" customHeight="1">
      <c r="C257" s="10" t="s">
        <v>247</v>
      </c>
      <c r="D257" s="26" t="s">
        <v>903</v>
      </c>
      <c r="E257" s="41">
        <v>0</v>
      </c>
    </row>
    <row r="258" spans="3:5" ht="12.75" customHeight="1">
      <c r="C258" s="8" t="s">
        <v>248</v>
      </c>
      <c r="D258" s="24" t="s">
        <v>904</v>
      </c>
      <c r="E258" s="40">
        <f>SUM(E257)</f>
        <v>0</v>
      </c>
    </row>
    <row r="259" spans="3:5" ht="12.75" customHeight="1">
      <c r="C259" s="10" t="s">
        <v>249</v>
      </c>
      <c r="D259" s="26" t="s">
        <v>905</v>
      </c>
      <c r="E259" s="41">
        <v>0</v>
      </c>
    </row>
    <row r="260" spans="3:5" ht="12.75" customHeight="1">
      <c r="C260" s="8" t="s">
        <v>250</v>
      </c>
      <c r="D260" s="24" t="s">
        <v>906</v>
      </c>
      <c r="E260" s="40">
        <f>SUM(E259)</f>
        <v>0</v>
      </c>
    </row>
    <row r="261" spans="3:5" ht="12.75" customHeight="1">
      <c r="C261" s="10" t="s">
        <v>251</v>
      </c>
      <c r="D261" s="26" t="s">
        <v>907</v>
      </c>
      <c r="E261" s="41">
        <v>0</v>
      </c>
    </row>
    <row r="262" spans="3:5" ht="12.75" customHeight="1">
      <c r="C262" s="8" t="s">
        <v>252</v>
      </c>
      <c r="D262" s="24" t="s">
        <v>908</v>
      </c>
      <c r="E262" s="40">
        <f>SUM(E261)</f>
        <v>0</v>
      </c>
    </row>
    <row r="263" spans="3:5" ht="12.75" customHeight="1">
      <c r="C263" s="10" t="s">
        <v>253</v>
      </c>
      <c r="D263" s="26" t="s">
        <v>909</v>
      </c>
      <c r="E263" s="41">
        <v>18200</v>
      </c>
    </row>
    <row r="264" spans="3:5" ht="12.75" customHeight="1">
      <c r="C264" s="8" t="s">
        <v>254</v>
      </c>
      <c r="D264" s="24" t="s">
        <v>910</v>
      </c>
      <c r="E264" s="40">
        <f>SUM(E263)</f>
        <v>18200</v>
      </c>
    </row>
    <row r="265" spans="3:5" ht="12.75" customHeight="1">
      <c r="C265" s="10" t="s">
        <v>255</v>
      </c>
      <c r="D265" s="26" t="s">
        <v>911</v>
      </c>
      <c r="E265" s="41">
        <v>0</v>
      </c>
    </row>
    <row r="266" spans="3:5" ht="12.75" customHeight="1">
      <c r="C266" s="8" t="s">
        <v>256</v>
      </c>
      <c r="D266" s="24" t="s">
        <v>912</v>
      </c>
      <c r="E266" s="40">
        <f t="shared" ref="E266:E272" si="0">SUM(E265)</f>
        <v>0</v>
      </c>
    </row>
    <row r="267" spans="3:5" ht="12.75" customHeight="1">
      <c r="C267" s="10" t="s">
        <v>257</v>
      </c>
      <c r="D267" s="26" t="s">
        <v>913</v>
      </c>
      <c r="E267" s="41">
        <v>0</v>
      </c>
    </row>
    <row r="268" spans="3:5" ht="12.75" customHeight="1">
      <c r="C268" s="8" t="s">
        <v>258</v>
      </c>
      <c r="D268" s="24" t="s">
        <v>914</v>
      </c>
      <c r="E268" s="40">
        <f t="shared" si="0"/>
        <v>0</v>
      </c>
    </row>
    <row r="269" spans="3:5" ht="12.75" customHeight="1">
      <c r="C269" s="12" t="s">
        <v>259</v>
      </c>
      <c r="D269" s="28" t="s">
        <v>915</v>
      </c>
      <c r="E269" s="41">
        <v>0</v>
      </c>
    </row>
    <row r="270" spans="3:5" ht="12.75" customHeight="1">
      <c r="C270" s="8" t="s">
        <v>260</v>
      </c>
      <c r="D270" s="24" t="s">
        <v>916</v>
      </c>
      <c r="E270" s="40">
        <f t="shared" si="0"/>
        <v>0</v>
      </c>
    </row>
    <row r="271" spans="3:5" ht="12.75" customHeight="1">
      <c r="C271" s="11" t="s">
        <v>261</v>
      </c>
      <c r="D271" s="27" t="s">
        <v>917</v>
      </c>
      <c r="E271" s="41">
        <v>4500</v>
      </c>
    </row>
    <row r="272" spans="3:5" ht="12.75" customHeight="1">
      <c r="C272" s="14" t="s">
        <v>262</v>
      </c>
      <c r="D272" s="30" t="s">
        <v>918</v>
      </c>
      <c r="E272" s="40">
        <f t="shared" si="0"/>
        <v>4500</v>
      </c>
    </row>
    <row r="273" spans="3:5" ht="12.75" customHeight="1">
      <c r="C273" s="13" t="s">
        <v>263</v>
      </c>
      <c r="D273" s="29" t="s">
        <v>919</v>
      </c>
      <c r="E273" s="42">
        <f>E256+E258+E260+E262+E264+E266+E268+E270+E272</f>
        <v>1627280</v>
      </c>
    </row>
    <row r="274" spans="3:5" ht="12.75" customHeight="1">
      <c r="C274" s="10" t="s">
        <v>264</v>
      </c>
      <c r="D274" s="26" t="s">
        <v>920</v>
      </c>
      <c r="E274" s="41">
        <v>144412.20000000001</v>
      </c>
    </row>
    <row r="275" spans="3:5" ht="12.75" customHeight="1">
      <c r="C275" s="8" t="s">
        <v>265</v>
      </c>
      <c r="D275" s="24" t="s">
        <v>921</v>
      </c>
      <c r="E275" s="40">
        <f>SUM(E274)</f>
        <v>144412.20000000001</v>
      </c>
    </row>
    <row r="276" spans="3:5" ht="12.75" customHeight="1">
      <c r="C276" s="10" t="s">
        <v>266</v>
      </c>
      <c r="D276" s="26" t="s">
        <v>922</v>
      </c>
      <c r="E276" s="41">
        <v>401145</v>
      </c>
    </row>
    <row r="277" spans="3:5" ht="12.75" customHeight="1">
      <c r="C277" s="8" t="s">
        <v>267</v>
      </c>
      <c r="D277" s="24" t="s">
        <v>923</v>
      </c>
      <c r="E277" s="40">
        <f>SUM(E276)</f>
        <v>401145</v>
      </c>
    </row>
    <row r="278" spans="3:5" ht="12.75" customHeight="1">
      <c r="C278" s="12" t="s">
        <v>268</v>
      </c>
      <c r="D278" s="28" t="s">
        <v>924</v>
      </c>
      <c r="E278" s="41">
        <v>0</v>
      </c>
    </row>
    <row r="279" spans="3:5" ht="12.75" customHeight="1">
      <c r="C279" s="13" t="s">
        <v>269</v>
      </c>
      <c r="D279" s="29" t="s">
        <v>925</v>
      </c>
      <c r="E279" s="42">
        <f>E275+E277+E278</f>
        <v>545557.19999999995</v>
      </c>
    </row>
    <row r="280" spans="3:5" ht="12.75" customHeight="1">
      <c r="C280" s="10" t="s">
        <v>270</v>
      </c>
      <c r="D280" s="26" t="s">
        <v>926</v>
      </c>
      <c r="E280" s="41">
        <v>6739.2359999999999</v>
      </c>
    </row>
    <row r="281" spans="3:5" ht="12.75" customHeight="1">
      <c r="C281" s="8" t="s">
        <v>271</v>
      </c>
      <c r="D281" s="24" t="s">
        <v>927</v>
      </c>
      <c r="E281" s="40">
        <f>SUM(E280)</f>
        <v>6739.2359999999999</v>
      </c>
    </row>
    <row r="282" spans="3:5" ht="12.75" customHeight="1">
      <c r="C282" s="10" t="s">
        <v>272</v>
      </c>
      <c r="D282" s="26" t="s">
        <v>928</v>
      </c>
      <c r="E282" s="41">
        <v>16045.8</v>
      </c>
    </row>
    <row r="283" spans="3:5" ht="12.75" customHeight="1">
      <c r="C283" s="8" t="s">
        <v>273</v>
      </c>
      <c r="D283" s="24" t="s">
        <v>929</v>
      </c>
      <c r="E283" s="40">
        <f>SUM(E282)</f>
        <v>16045.8</v>
      </c>
    </row>
    <row r="284" spans="3:5" ht="12.75" customHeight="1">
      <c r="C284" s="18" t="s">
        <v>274</v>
      </c>
      <c r="D284" s="34" t="s">
        <v>930</v>
      </c>
      <c r="E284" s="47">
        <f>E273+E279+E281+E283</f>
        <v>2195622.236</v>
      </c>
    </row>
    <row r="285" spans="3:5" ht="12.75" customHeight="1">
      <c r="C285" s="11" t="s">
        <v>275</v>
      </c>
      <c r="D285" s="27" t="s">
        <v>931</v>
      </c>
      <c r="E285" s="41">
        <v>130</v>
      </c>
    </row>
    <row r="286" spans="3:5" ht="12.75" customHeight="1">
      <c r="C286" s="16" t="s">
        <v>276</v>
      </c>
      <c r="D286" s="29" t="s">
        <v>932</v>
      </c>
      <c r="E286" s="42">
        <f>SUM(E285)</f>
        <v>130</v>
      </c>
    </row>
    <row r="287" spans="3:5" ht="12.75" customHeight="1">
      <c r="C287" s="11" t="s">
        <v>277</v>
      </c>
      <c r="D287" s="27" t="s">
        <v>933</v>
      </c>
      <c r="E287" s="41">
        <v>160</v>
      </c>
    </row>
    <row r="288" spans="3:5" ht="12.75" customHeight="1">
      <c r="C288" s="16" t="s">
        <v>278</v>
      </c>
      <c r="D288" s="29" t="s">
        <v>934</v>
      </c>
      <c r="E288" s="42">
        <f>SUM(E287)</f>
        <v>160</v>
      </c>
    </row>
    <row r="289" spans="3:5" ht="12.75" customHeight="1">
      <c r="C289" s="11" t="s">
        <v>279</v>
      </c>
      <c r="D289" s="27" t="s">
        <v>935</v>
      </c>
      <c r="E289" s="41">
        <v>100</v>
      </c>
    </row>
    <row r="290" spans="3:5" ht="12.75" customHeight="1">
      <c r="C290" s="11" t="s">
        <v>280</v>
      </c>
      <c r="D290" s="27" t="s">
        <v>936</v>
      </c>
      <c r="E290" s="41">
        <v>50</v>
      </c>
    </row>
    <row r="291" spans="3:5" ht="12.75" customHeight="1">
      <c r="C291" s="11" t="s">
        <v>281</v>
      </c>
      <c r="D291" s="27" t="s">
        <v>937</v>
      </c>
      <c r="E291" s="41">
        <v>45</v>
      </c>
    </row>
    <row r="292" spans="3:5" ht="12.75" customHeight="1">
      <c r="C292" s="11" t="s">
        <v>282</v>
      </c>
      <c r="D292" s="27" t="s">
        <v>938</v>
      </c>
      <c r="E292" s="41">
        <v>30</v>
      </c>
    </row>
    <row r="293" spans="3:5" ht="12.75" customHeight="1">
      <c r="C293" s="8" t="s">
        <v>283</v>
      </c>
      <c r="D293" s="24" t="s">
        <v>939</v>
      </c>
      <c r="E293" s="40">
        <f>SUM(E289:E292)</f>
        <v>225</v>
      </c>
    </row>
    <row r="294" spans="3:5" ht="12.75" customHeight="1">
      <c r="C294" s="13" t="s">
        <v>284</v>
      </c>
      <c r="D294" s="29" t="s">
        <v>940</v>
      </c>
      <c r="E294" s="42">
        <f>E293</f>
        <v>225</v>
      </c>
    </row>
    <row r="295" spans="3:5" ht="12.75" customHeight="1">
      <c r="C295" s="18" t="s">
        <v>285</v>
      </c>
      <c r="D295" s="34" t="s">
        <v>941</v>
      </c>
      <c r="E295" s="47">
        <f>E286+E288+E294</f>
        <v>515</v>
      </c>
    </row>
    <row r="296" spans="3:5" ht="12.75" customHeight="1">
      <c r="C296" s="10" t="s">
        <v>286</v>
      </c>
      <c r="D296" s="26" t="s">
        <v>942</v>
      </c>
      <c r="E296" s="41">
        <v>0</v>
      </c>
    </row>
    <row r="297" spans="3:5" ht="12.75" customHeight="1">
      <c r="C297" s="8" t="s">
        <v>287</v>
      </c>
      <c r="D297" s="24" t="s">
        <v>943</v>
      </c>
      <c r="E297" s="40">
        <f>SUM(E296)</f>
        <v>0</v>
      </c>
    </row>
    <row r="298" spans="3:5" ht="12.75" customHeight="1">
      <c r="C298" s="10" t="s">
        <v>288</v>
      </c>
      <c r="D298" s="26" t="s">
        <v>944</v>
      </c>
      <c r="E298" s="41">
        <v>0</v>
      </c>
    </row>
    <row r="299" spans="3:5" ht="12.75" customHeight="1">
      <c r="C299" s="10" t="s">
        <v>289</v>
      </c>
      <c r="D299" s="26" t="s">
        <v>945</v>
      </c>
      <c r="E299" s="41">
        <v>0</v>
      </c>
    </row>
    <row r="300" spans="3:5" ht="12.75" customHeight="1">
      <c r="C300" s="8" t="s">
        <v>290</v>
      </c>
      <c r="D300" s="24" t="s">
        <v>946</v>
      </c>
      <c r="E300" s="40">
        <f>SUM(E298:E299)</f>
        <v>0</v>
      </c>
    </row>
    <row r="301" spans="3:5" ht="12.75" customHeight="1">
      <c r="C301" s="13" t="s">
        <v>291</v>
      </c>
      <c r="D301" s="29" t="s">
        <v>947</v>
      </c>
      <c r="E301" s="42">
        <f>E297+E300</f>
        <v>0</v>
      </c>
    </row>
    <row r="302" spans="3:5" ht="12.75" customHeight="1">
      <c r="C302" s="12" t="s">
        <v>292</v>
      </c>
      <c r="D302" s="28" t="s">
        <v>948</v>
      </c>
      <c r="E302" s="41">
        <v>0</v>
      </c>
    </row>
    <row r="303" spans="3:5" ht="12.75" customHeight="1">
      <c r="C303" s="10" t="s">
        <v>293</v>
      </c>
      <c r="D303" s="26" t="s">
        <v>949</v>
      </c>
      <c r="E303" s="41">
        <v>0</v>
      </c>
    </row>
    <row r="304" spans="3:5" ht="12.75" customHeight="1">
      <c r="C304" s="10" t="s">
        <v>294</v>
      </c>
      <c r="D304" s="26" t="s">
        <v>950</v>
      </c>
      <c r="E304" s="41">
        <v>0</v>
      </c>
    </row>
    <row r="305" spans="3:5" ht="12.75" customHeight="1">
      <c r="C305" s="10" t="s">
        <v>295</v>
      </c>
      <c r="D305" s="26" t="s">
        <v>951</v>
      </c>
      <c r="E305" s="41">
        <v>0</v>
      </c>
    </row>
    <row r="306" spans="3:5" ht="12.75" customHeight="1">
      <c r="C306" s="10" t="s">
        <v>296</v>
      </c>
      <c r="D306" s="26" t="s">
        <v>952</v>
      </c>
      <c r="E306" s="41">
        <v>0</v>
      </c>
    </row>
    <row r="307" spans="3:5" ht="12.75" customHeight="1">
      <c r="C307" s="19" t="s">
        <v>295</v>
      </c>
      <c r="D307" s="28" t="s">
        <v>953</v>
      </c>
      <c r="E307" s="41">
        <v>0</v>
      </c>
    </row>
    <row r="308" spans="3:5" ht="12.75" customHeight="1">
      <c r="C308" s="8" t="s">
        <v>297</v>
      </c>
      <c r="D308" s="24" t="s">
        <v>954</v>
      </c>
      <c r="E308" s="40">
        <f>SUM(E302:E307)</f>
        <v>0</v>
      </c>
    </row>
    <row r="309" spans="3:5" ht="12.75" customHeight="1">
      <c r="C309" s="10" t="s">
        <v>298</v>
      </c>
      <c r="D309" s="26" t="s">
        <v>955</v>
      </c>
      <c r="E309" s="41">
        <v>0</v>
      </c>
    </row>
    <row r="310" spans="3:5" ht="12.75" customHeight="1">
      <c r="C310" s="8" t="s">
        <v>299</v>
      </c>
      <c r="D310" s="24" t="s">
        <v>956</v>
      </c>
      <c r="E310" s="40">
        <f>SUM(E309)</f>
        <v>0</v>
      </c>
    </row>
    <row r="311" spans="3:5" ht="12.75" customHeight="1">
      <c r="C311" s="13" t="s">
        <v>300</v>
      </c>
      <c r="D311" s="29" t="s">
        <v>957</v>
      </c>
      <c r="E311" s="42">
        <f>E308+E310</f>
        <v>0</v>
      </c>
    </row>
    <row r="312" spans="3:5" ht="12.75" customHeight="1">
      <c r="C312" s="10" t="s">
        <v>301</v>
      </c>
      <c r="D312" s="26" t="s">
        <v>958</v>
      </c>
      <c r="E312" s="41">
        <v>14500</v>
      </c>
    </row>
    <row r="313" spans="3:5" ht="12.75" customHeight="1">
      <c r="C313" s="10" t="s">
        <v>302</v>
      </c>
      <c r="D313" s="26" t="s">
        <v>959</v>
      </c>
      <c r="E313" s="41">
        <v>35000</v>
      </c>
    </row>
    <row r="314" spans="3:5" ht="12.75" customHeight="1">
      <c r="C314" s="10" t="s">
        <v>303</v>
      </c>
      <c r="D314" s="26" t="s">
        <v>960</v>
      </c>
      <c r="E314" s="41">
        <v>100</v>
      </c>
    </row>
    <row r="315" spans="3:5" ht="12.75" customHeight="1">
      <c r="C315" s="8" t="s">
        <v>304</v>
      </c>
      <c r="D315" s="24" t="s">
        <v>961</v>
      </c>
      <c r="E315" s="40">
        <f>SUM(E312:E314)</f>
        <v>49600</v>
      </c>
    </row>
    <row r="316" spans="3:5" ht="12.75" customHeight="1">
      <c r="C316" s="13" t="s">
        <v>305</v>
      </c>
      <c r="D316" s="29" t="s">
        <v>962</v>
      </c>
      <c r="E316" s="42">
        <f>E315</f>
        <v>49600</v>
      </c>
    </row>
    <row r="317" spans="3:5" ht="12.75" customHeight="1">
      <c r="C317" s="12" t="s">
        <v>306</v>
      </c>
      <c r="D317" s="28" t="s">
        <v>963</v>
      </c>
      <c r="E317" s="41">
        <v>0</v>
      </c>
    </row>
    <row r="318" spans="3:5" ht="12.75" customHeight="1">
      <c r="C318" s="10" t="s">
        <v>307</v>
      </c>
      <c r="D318" s="26" t="s">
        <v>964</v>
      </c>
      <c r="E318" s="41">
        <v>0</v>
      </c>
    </row>
    <row r="319" spans="3:5" ht="12.75" customHeight="1">
      <c r="C319" s="8" t="s">
        <v>308</v>
      </c>
      <c r="D319" s="24" t="s">
        <v>965</v>
      </c>
      <c r="E319" s="40">
        <f>SUM(E317:E318)</f>
        <v>0</v>
      </c>
    </row>
    <row r="320" spans="3:5" ht="12.75" customHeight="1">
      <c r="C320" s="12" t="s">
        <v>309</v>
      </c>
      <c r="D320" s="28" t="s">
        <v>966</v>
      </c>
      <c r="E320" s="41">
        <v>0</v>
      </c>
    </row>
    <row r="321" spans="3:5" ht="12.75" customHeight="1">
      <c r="C321" s="12" t="s">
        <v>310</v>
      </c>
      <c r="D321" s="28" t="s">
        <v>967</v>
      </c>
      <c r="E321" s="41">
        <v>0</v>
      </c>
    </row>
    <row r="322" spans="3:5" ht="12.75" customHeight="1">
      <c r="C322" s="13" t="s">
        <v>311</v>
      </c>
      <c r="D322" s="29" t="s">
        <v>968</v>
      </c>
      <c r="E322" s="42">
        <f>E319+E320+E321</f>
        <v>0</v>
      </c>
    </row>
    <row r="323" spans="3:5" ht="12.75" customHeight="1">
      <c r="C323" s="11" t="s">
        <v>312</v>
      </c>
      <c r="D323" s="27" t="s">
        <v>969</v>
      </c>
      <c r="E323" s="41">
        <v>-3600</v>
      </c>
    </row>
    <row r="324" spans="3:5" ht="12.75" customHeight="1">
      <c r="C324" s="11" t="s">
        <v>313</v>
      </c>
      <c r="D324" s="26" t="s">
        <v>970</v>
      </c>
      <c r="E324" s="41">
        <v>0</v>
      </c>
    </row>
    <row r="325" spans="3:5" ht="12.75" customHeight="1">
      <c r="C325" s="11" t="s">
        <v>314</v>
      </c>
      <c r="D325" s="26" t="s">
        <v>971</v>
      </c>
      <c r="E325" s="41">
        <v>0</v>
      </c>
    </row>
    <row r="326" spans="3:5" ht="12.75" customHeight="1">
      <c r="C326" s="14" t="s">
        <v>315</v>
      </c>
      <c r="D326" s="24" t="s">
        <v>972</v>
      </c>
      <c r="E326" s="40">
        <f>SUM(E323:E325)</f>
        <v>-3600</v>
      </c>
    </row>
    <row r="327" spans="3:5" ht="12.75" customHeight="1">
      <c r="C327" s="9" t="s">
        <v>316</v>
      </c>
      <c r="D327" s="25" t="s">
        <v>973</v>
      </c>
      <c r="E327" s="41">
        <v>0</v>
      </c>
    </row>
    <row r="328" spans="3:5" ht="12.75" customHeight="1">
      <c r="C328" s="14" t="s">
        <v>317</v>
      </c>
      <c r="D328" s="24" t="s">
        <v>974</v>
      </c>
      <c r="E328" s="40">
        <f>SUM(E327)</f>
        <v>0</v>
      </c>
    </row>
    <row r="329" spans="3:5" ht="12.75" customHeight="1">
      <c r="C329" s="11" t="s">
        <v>318</v>
      </c>
      <c r="D329" s="27" t="s">
        <v>975</v>
      </c>
      <c r="E329" s="41">
        <v>52</v>
      </c>
    </row>
    <row r="330" spans="3:5" ht="12.75" customHeight="1">
      <c r="C330" s="11" t="s">
        <v>319</v>
      </c>
      <c r="D330" s="27" t="s">
        <v>976</v>
      </c>
      <c r="E330" s="41">
        <v>0</v>
      </c>
    </row>
    <row r="331" spans="3:5" ht="12.75" customHeight="1">
      <c r="C331" s="11" t="s">
        <v>320</v>
      </c>
      <c r="D331" s="27" t="s">
        <v>977</v>
      </c>
      <c r="E331" s="41">
        <v>450</v>
      </c>
    </row>
    <row r="332" spans="3:5" ht="12.75" customHeight="1">
      <c r="C332" s="11" t="s">
        <v>321</v>
      </c>
      <c r="D332" s="27" t="s">
        <v>978</v>
      </c>
      <c r="E332" s="41">
        <v>0</v>
      </c>
    </row>
    <row r="333" spans="3:5" ht="12.75" customHeight="1">
      <c r="C333" s="11" t="s">
        <v>322</v>
      </c>
      <c r="D333" s="27" t="s">
        <v>979</v>
      </c>
      <c r="E333" s="41">
        <v>0</v>
      </c>
    </row>
    <row r="334" spans="3:5" ht="12.75" customHeight="1">
      <c r="C334" s="11" t="s">
        <v>323</v>
      </c>
      <c r="D334" s="27" t="s">
        <v>980</v>
      </c>
      <c r="E334" s="41">
        <v>0</v>
      </c>
    </row>
    <row r="335" spans="3:5" ht="12.75" customHeight="1">
      <c r="C335" s="11" t="s">
        <v>324</v>
      </c>
      <c r="D335" s="27" t="s">
        <v>981</v>
      </c>
      <c r="E335" s="41">
        <v>89</v>
      </c>
    </row>
    <row r="336" spans="3:5" ht="12.75" customHeight="1">
      <c r="C336" s="11" t="s">
        <v>325</v>
      </c>
      <c r="D336" s="27" t="s">
        <v>982</v>
      </c>
      <c r="E336" s="41">
        <v>1500</v>
      </c>
    </row>
    <row r="337" spans="3:5" ht="12.75" customHeight="1">
      <c r="C337" s="11" t="s">
        <v>326</v>
      </c>
      <c r="D337" s="26" t="s">
        <v>983</v>
      </c>
      <c r="E337" s="41">
        <v>1700</v>
      </c>
    </row>
    <row r="338" spans="3:5" ht="12.75" customHeight="1">
      <c r="C338" s="11" t="s">
        <v>327</v>
      </c>
      <c r="D338" s="26" t="s">
        <v>984</v>
      </c>
      <c r="E338" s="41">
        <v>800</v>
      </c>
    </row>
    <row r="339" spans="3:5" ht="12.75" customHeight="1">
      <c r="C339" s="11" t="s">
        <v>328</v>
      </c>
      <c r="D339" s="26" t="s">
        <v>985</v>
      </c>
      <c r="E339" s="41">
        <v>800</v>
      </c>
    </row>
    <row r="340" spans="3:5" ht="12.75" customHeight="1">
      <c r="C340" s="11" t="s">
        <v>329</v>
      </c>
      <c r="D340" s="26" t="s">
        <v>986</v>
      </c>
      <c r="E340" s="41">
        <v>0</v>
      </c>
    </row>
    <row r="341" spans="3:5" ht="12.75" customHeight="1">
      <c r="C341" s="11" t="s">
        <v>330</v>
      </c>
      <c r="D341" s="26" t="s">
        <v>987</v>
      </c>
      <c r="E341" s="41">
        <v>500</v>
      </c>
    </row>
    <row r="342" spans="3:5" ht="12.75" customHeight="1">
      <c r="C342" s="14" t="s">
        <v>331</v>
      </c>
      <c r="D342" s="24" t="s">
        <v>988</v>
      </c>
      <c r="E342" s="44">
        <f>SUM(E329:E341)</f>
        <v>5891</v>
      </c>
    </row>
    <row r="343" spans="3:5" ht="12.75" customHeight="1">
      <c r="C343" s="11" t="s">
        <v>332</v>
      </c>
      <c r="D343" s="27" t="s">
        <v>989</v>
      </c>
      <c r="E343" s="41">
        <v>925</v>
      </c>
    </row>
    <row r="344" spans="3:5" ht="12.75" customHeight="1">
      <c r="C344" s="11" t="s">
        <v>333</v>
      </c>
      <c r="D344" s="27" t="s">
        <v>990</v>
      </c>
      <c r="E344" s="41">
        <v>1600</v>
      </c>
    </row>
    <row r="345" spans="3:5" ht="12.75" customHeight="1">
      <c r="C345" s="11" t="s">
        <v>334</v>
      </c>
      <c r="D345" s="26" t="s">
        <v>991</v>
      </c>
      <c r="E345" s="41">
        <v>630</v>
      </c>
    </row>
    <row r="346" spans="3:5" ht="12.75" customHeight="1">
      <c r="C346" s="14" t="s">
        <v>335</v>
      </c>
      <c r="D346" s="24" t="s">
        <v>992</v>
      </c>
      <c r="E346" s="40">
        <f>SUM(E343:E345)</f>
        <v>3155</v>
      </c>
    </row>
    <row r="347" spans="3:5" ht="12.75" customHeight="1">
      <c r="C347" s="9" t="s">
        <v>336</v>
      </c>
      <c r="D347" s="25" t="s">
        <v>993</v>
      </c>
      <c r="E347" s="41">
        <v>0</v>
      </c>
    </row>
    <row r="348" spans="3:5" ht="12.75" customHeight="1">
      <c r="C348" s="11" t="s">
        <v>337</v>
      </c>
      <c r="D348" s="27" t="s">
        <v>994</v>
      </c>
      <c r="E348" s="41">
        <v>3288</v>
      </c>
    </row>
    <row r="349" spans="3:5" ht="12.75" customHeight="1">
      <c r="C349" s="11" t="s">
        <v>338</v>
      </c>
      <c r="D349" s="27" t="s">
        <v>995</v>
      </c>
      <c r="E349" s="41">
        <v>0</v>
      </c>
    </row>
    <row r="350" spans="3:5" ht="12.75" customHeight="1">
      <c r="C350" s="14" t="s">
        <v>339</v>
      </c>
      <c r="D350" s="24" t="s">
        <v>996</v>
      </c>
      <c r="E350" s="40">
        <f>SUM(E347:E349)</f>
        <v>3288</v>
      </c>
    </row>
    <row r="351" spans="3:5" ht="12.75" customHeight="1">
      <c r="C351" s="11" t="s">
        <v>340</v>
      </c>
      <c r="D351" s="26" t="s">
        <v>997</v>
      </c>
      <c r="E351" s="41">
        <v>650</v>
      </c>
    </row>
    <row r="352" spans="3:5" ht="12.75" customHeight="1">
      <c r="C352" s="14" t="s">
        <v>341</v>
      </c>
      <c r="D352" s="24" t="s">
        <v>998</v>
      </c>
      <c r="E352" s="40">
        <f>SUM(E351)</f>
        <v>650</v>
      </c>
    </row>
    <row r="353" spans="3:5" ht="12.75" customHeight="1">
      <c r="C353" s="11" t="s">
        <v>342</v>
      </c>
      <c r="D353" s="27" t="s">
        <v>999</v>
      </c>
      <c r="E353" s="41">
        <v>200</v>
      </c>
    </row>
    <row r="354" spans="3:5" ht="12.75" customHeight="1">
      <c r="C354" s="11" t="s">
        <v>343</v>
      </c>
      <c r="D354" s="27" t="s">
        <v>1000</v>
      </c>
      <c r="E354" s="41">
        <v>375</v>
      </c>
    </row>
    <row r="355" spans="3:5" ht="12.75" customHeight="1">
      <c r="C355" s="14" t="s">
        <v>344</v>
      </c>
      <c r="D355" s="24" t="s">
        <v>1001</v>
      </c>
      <c r="E355" s="40">
        <f>SUM(E353:E354)</f>
        <v>575</v>
      </c>
    </row>
    <row r="356" spans="3:5" ht="12.75" customHeight="1">
      <c r="C356" s="11" t="s">
        <v>345</v>
      </c>
      <c r="D356" s="27" t="s">
        <v>1002</v>
      </c>
      <c r="E356" s="41">
        <v>600</v>
      </c>
    </row>
    <row r="357" spans="3:5" ht="12.75" customHeight="1">
      <c r="C357" s="8" t="s">
        <v>346</v>
      </c>
      <c r="D357" s="24" t="s">
        <v>1001</v>
      </c>
      <c r="E357" s="40">
        <f>SUM(E356)</f>
        <v>600</v>
      </c>
    </row>
    <row r="358" spans="3:5" ht="12.75" customHeight="1">
      <c r="C358" s="11" t="s">
        <v>347</v>
      </c>
      <c r="D358" s="27" t="s">
        <v>1003</v>
      </c>
      <c r="E358" s="41">
        <v>0</v>
      </c>
    </row>
    <row r="359" spans="3:5" ht="12.75" customHeight="1">
      <c r="C359" s="8" t="s">
        <v>348</v>
      </c>
      <c r="D359" s="24" t="s">
        <v>1004</v>
      </c>
      <c r="E359" s="40">
        <f>SUM(E358)</f>
        <v>0</v>
      </c>
    </row>
    <row r="360" spans="3:5" ht="12.75" customHeight="1">
      <c r="C360" s="12" t="s">
        <v>349</v>
      </c>
      <c r="D360" s="28" t="s">
        <v>1005</v>
      </c>
      <c r="E360" s="41">
        <v>50</v>
      </c>
    </row>
    <row r="361" spans="3:5" ht="12.75" customHeight="1">
      <c r="C361" s="8" t="s">
        <v>350</v>
      </c>
      <c r="D361" s="24" t="s">
        <v>1006</v>
      </c>
      <c r="E361" s="40">
        <f>SUM(E360)</f>
        <v>50</v>
      </c>
    </row>
    <row r="362" spans="3:5" ht="12.75" customHeight="1">
      <c r="C362" s="10" t="s">
        <v>351</v>
      </c>
      <c r="D362" s="26" t="s">
        <v>1007</v>
      </c>
      <c r="E362" s="41">
        <v>700</v>
      </c>
    </row>
    <row r="363" spans="3:5" ht="12.75" customHeight="1">
      <c r="C363" s="8" t="s">
        <v>352</v>
      </c>
      <c r="D363" s="24" t="s">
        <v>1008</v>
      </c>
      <c r="E363" s="40">
        <f>SUM(E362)</f>
        <v>700</v>
      </c>
    </row>
    <row r="364" spans="3:5" ht="12.75" customHeight="1">
      <c r="C364" s="12" t="s">
        <v>353</v>
      </c>
      <c r="D364" s="28" t="s">
        <v>1009</v>
      </c>
      <c r="E364" s="41">
        <v>200</v>
      </c>
    </row>
    <row r="365" spans="3:5" ht="12.75" customHeight="1">
      <c r="C365" s="8" t="s">
        <v>354</v>
      </c>
      <c r="D365" s="24" t="s">
        <v>1009</v>
      </c>
      <c r="E365" s="40">
        <f>SUM(E364)</f>
        <v>200</v>
      </c>
    </row>
    <row r="366" spans="3:5" ht="12.75" customHeight="1">
      <c r="C366" s="10" t="s">
        <v>355</v>
      </c>
      <c r="D366" s="26" t="s">
        <v>1010</v>
      </c>
      <c r="E366" s="41">
        <v>0</v>
      </c>
    </row>
    <row r="367" spans="3:5" ht="12.75" customHeight="1">
      <c r="C367" s="8" t="s">
        <v>356</v>
      </c>
      <c r="D367" s="24" t="s">
        <v>1011</v>
      </c>
      <c r="E367" s="40">
        <f>SUM(E366)</f>
        <v>0</v>
      </c>
    </row>
    <row r="368" spans="3:5" ht="12.75" customHeight="1">
      <c r="C368" s="12" t="s">
        <v>357</v>
      </c>
      <c r="D368" s="28" t="s">
        <v>1012</v>
      </c>
      <c r="E368" s="41">
        <v>500</v>
      </c>
    </row>
    <row r="369" spans="3:5" ht="12.75" customHeight="1">
      <c r="C369" s="8" t="s">
        <v>358</v>
      </c>
      <c r="D369" s="24" t="s">
        <v>1012</v>
      </c>
      <c r="E369" s="40">
        <f>SUM(E368)</f>
        <v>500</v>
      </c>
    </row>
    <row r="370" spans="3:5" ht="12.75" customHeight="1">
      <c r="C370" s="9" t="s">
        <v>359</v>
      </c>
      <c r="D370" s="25" t="s">
        <v>1013</v>
      </c>
      <c r="E370" s="41">
        <v>0</v>
      </c>
    </row>
    <row r="371" spans="3:5" ht="12.75" customHeight="1">
      <c r="C371" s="14" t="s">
        <v>360</v>
      </c>
      <c r="D371" s="30" t="s">
        <v>1014</v>
      </c>
      <c r="E371" s="44">
        <f>SUM(E370)</f>
        <v>0</v>
      </c>
    </row>
    <row r="372" spans="3:5" ht="12.75" customHeight="1">
      <c r="C372" s="11" t="s">
        <v>361</v>
      </c>
      <c r="D372" s="27" t="s">
        <v>1015</v>
      </c>
      <c r="E372" s="41">
        <v>70</v>
      </c>
    </row>
    <row r="373" spans="3:5" ht="12.75" customHeight="1">
      <c r="C373" s="11" t="s">
        <v>362</v>
      </c>
      <c r="D373" s="27" t="s">
        <v>1016</v>
      </c>
      <c r="E373" s="41">
        <v>0</v>
      </c>
    </row>
    <row r="374" spans="3:5" ht="12.75" customHeight="1">
      <c r="C374" s="8" t="s">
        <v>363</v>
      </c>
      <c r="D374" s="24" t="s">
        <v>1017</v>
      </c>
      <c r="E374" s="40">
        <f>SUM(E372:E373)</f>
        <v>70</v>
      </c>
    </row>
    <row r="375" spans="3:5" ht="12.75" customHeight="1">
      <c r="C375" s="13" t="s">
        <v>364</v>
      </c>
      <c r="D375" s="29" t="s">
        <v>1018</v>
      </c>
      <c r="E375" s="42">
        <f>E326+E328+E342+E346+E350+E352+E355+E357+E359+E361+E363+E365+E367+E369+E371+E374</f>
        <v>12079</v>
      </c>
    </row>
    <row r="376" spans="3:5" ht="12.75" customHeight="1">
      <c r="C376" s="18" t="s">
        <v>365</v>
      </c>
      <c r="D376" s="34" t="s">
        <v>1019</v>
      </c>
      <c r="E376" s="47">
        <f>E301+E311+E316+E322+E375</f>
        <v>61679</v>
      </c>
    </row>
    <row r="377" spans="3:5" ht="12.75" customHeight="1">
      <c r="C377" s="12" t="s">
        <v>366</v>
      </c>
      <c r="D377" s="28" t="s">
        <v>1020</v>
      </c>
      <c r="E377" s="41">
        <v>237000</v>
      </c>
    </row>
    <row r="378" spans="3:5" ht="12.75" customHeight="1">
      <c r="C378" s="12" t="s">
        <v>367</v>
      </c>
      <c r="D378" s="28" t="s">
        <v>1021</v>
      </c>
      <c r="E378" s="41">
        <v>0</v>
      </c>
    </row>
    <row r="379" spans="3:5" ht="12.75" customHeight="1">
      <c r="C379" s="12" t="s">
        <v>368</v>
      </c>
      <c r="D379" s="28" t="s">
        <v>1022</v>
      </c>
      <c r="E379" s="41">
        <v>0</v>
      </c>
    </row>
    <row r="380" spans="3:5" ht="12.75" customHeight="1">
      <c r="C380" s="12" t="s">
        <v>369</v>
      </c>
      <c r="D380" s="28" t="s">
        <v>1023</v>
      </c>
      <c r="E380" s="41">
        <v>0</v>
      </c>
    </row>
    <row r="381" spans="3:5" ht="12.75" customHeight="1">
      <c r="C381" s="12" t="s">
        <v>370</v>
      </c>
      <c r="D381" s="28" t="s">
        <v>1024</v>
      </c>
      <c r="E381" s="41">
        <v>0</v>
      </c>
    </row>
    <row r="382" spans="3:5" ht="12.75" customHeight="1">
      <c r="C382" s="12" t="s">
        <v>371</v>
      </c>
      <c r="D382" s="28" t="s">
        <v>1025</v>
      </c>
      <c r="E382" s="41">
        <v>0</v>
      </c>
    </row>
    <row r="383" spans="3:5" ht="12.75" customHeight="1">
      <c r="C383" s="12" t="s">
        <v>372</v>
      </c>
      <c r="D383" s="28" t="s">
        <v>1026</v>
      </c>
      <c r="E383" s="41">
        <v>0</v>
      </c>
    </row>
    <row r="384" spans="3:5" ht="12.75" customHeight="1">
      <c r="C384" s="12" t="s">
        <v>373</v>
      </c>
      <c r="D384" s="28" t="s">
        <v>1027</v>
      </c>
      <c r="E384" s="41">
        <v>0</v>
      </c>
    </row>
    <row r="385" spans="3:5" ht="12.75" customHeight="1">
      <c r="C385" s="12" t="s">
        <v>374</v>
      </c>
      <c r="D385" s="28" t="s">
        <v>1028</v>
      </c>
      <c r="E385" s="41">
        <v>0</v>
      </c>
    </row>
    <row r="386" spans="3:5" ht="12.75" customHeight="1">
      <c r="C386" s="12" t="s">
        <v>375</v>
      </c>
      <c r="D386" s="28" t="s">
        <v>1029</v>
      </c>
      <c r="E386" s="41">
        <v>0</v>
      </c>
    </row>
    <row r="387" spans="3:5" ht="12.75" customHeight="1">
      <c r="C387" s="8" t="s">
        <v>376</v>
      </c>
      <c r="D387" s="24" t="s">
        <v>1030</v>
      </c>
      <c r="E387" s="40">
        <f>SUM(E377:E386)</f>
        <v>237000</v>
      </c>
    </row>
    <row r="388" spans="3:5" ht="12.75" customHeight="1">
      <c r="C388" s="12" t="s">
        <v>377</v>
      </c>
      <c r="D388" s="28" t="s">
        <v>1031</v>
      </c>
      <c r="E388" s="41">
        <v>0</v>
      </c>
    </row>
    <row r="389" spans="3:5" ht="12.75" customHeight="1">
      <c r="C389" s="10" t="s">
        <v>378</v>
      </c>
      <c r="D389" s="26" t="s">
        <v>1032</v>
      </c>
      <c r="E389" s="41">
        <v>0</v>
      </c>
    </row>
    <row r="390" spans="3:5" ht="12.75" customHeight="1">
      <c r="C390" s="10" t="s">
        <v>379</v>
      </c>
      <c r="D390" s="26" t="s">
        <v>1033</v>
      </c>
      <c r="E390" s="41">
        <v>0</v>
      </c>
    </row>
    <row r="391" spans="3:5" ht="12.75" customHeight="1">
      <c r="C391" s="10" t="s">
        <v>380</v>
      </c>
      <c r="D391" s="26" t="s">
        <v>1034</v>
      </c>
      <c r="E391" s="41">
        <v>0</v>
      </c>
    </row>
    <row r="392" spans="3:5" ht="12.75" customHeight="1">
      <c r="C392" s="10" t="s">
        <v>381</v>
      </c>
      <c r="D392" s="26" t="s">
        <v>1035</v>
      </c>
      <c r="E392" s="41">
        <v>0</v>
      </c>
    </row>
    <row r="393" spans="3:5" ht="12.75" customHeight="1">
      <c r="C393" s="8" t="s">
        <v>382</v>
      </c>
      <c r="D393" s="24" t="s">
        <v>1036</v>
      </c>
      <c r="E393" s="40">
        <f>SUM(E388:E392)</f>
        <v>0</v>
      </c>
    </row>
    <row r="394" spans="3:5" ht="12.75" customHeight="1">
      <c r="C394" s="12" t="s">
        <v>383</v>
      </c>
      <c r="D394" s="28" t="s">
        <v>1037</v>
      </c>
      <c r="E394" s="41">
        <v>0</v>
      </c>
    </row>
    <row r="395" spans="3:5" ht="12.75" customHeight="1">
      <c r="C395" s="13" t="s">
        <v>384</v>
      </c>
      <c r="D395" s="29" t="s">
        <v>1038</v>
      </c>
      <c r="E395" s="42">
        <f>E387+E393+E394</f>
        <v>237000</v>
      </c>
    </row>
    <row r="396" spans="3:5" ht="12.75" customHeight="1">
      <c r="C396" s="12" t="s">
        <v>385</v>
      </c>
      <c r="D396" s="28" t="s">
        <v>1039</v>
      </c>
      <c r="E396" s="41">
        <v>0</v>
      </c>
    </row>
    <row r="397" spans="3:5" ht="12.75" customHeight="1">
      <c r="C397" s="8" t="s">
        <v>386</v>
      </c>
      <c r="D397" s="24" t="s">
        <v>1040</v>
      </c>
      <c r="E397" s="40">
        <f>SUM(E396)</f>
        <v>0</v>
      </c>
    </row>
    <row r="398" spans="3:5" ht="12.75" customHeight="1">
      <c r="C398" s="13" t="s">
        <v>387</v>
      </c>
      <c r="D398" s="29" t="s">
        <v>1041</v>
      </c>
      <c r="E398" s="42">
        <f>E397</f>
        <v>0</v>
      </c>
    </row>
    <row r="399" spans="3:5" ht="12.75" customHeight="1">
      <c r="C399" s="12" t="s">
        <v>388</v>
      </c>
      <c r="D399" s="28" t="s">
        <v>1042</v>
      </c>
      <c r="E399" s="41">
        <v>0</v>
      </c>
    </row>
    <row r="400" spans="3:5" ht="12.75" customHeight="1">
      <c r="C400" s="13" t="s">
        <v>389</v>
      </c>
      <c r="D400" s="29" t="s">
        <v>1043</v>
      </c>
      <c r="E400" s="42">
        <f>SUM(E399)</f>
        <v>0</v>
      </c>
    </row>
    <row r="401" spans="3:5" ht="12.75" customHeight="1">
      <c r="C401" s="10" t="s">
        <v>390</v>
      </c>
      <c r="D401" s="26" t="s">
        <v>1044</v>
      </c>
      <c r="E401" s="41">
        <v>0</v>
      </c>
    </row>
    <row r="402" spans="3:5" ht="12.75" customHeight="1">
      <c r="C402" s="10" t="s">
        <v>391</v>
      </c>
      <c r="D402" s="26" t="s">
        <v>1045</v>
      </c>
      <c r="E402" s="41">
        <v>0</v>
      </c>
    </row>
    <row r="403" spans="3:5" ht="12.75" customHeight="1">
      <c r="C403" s="13" t="s">
        <v>392</v>
      </c>
      <c r="D403" s="29" t="s">
        <v>1046</v>
      </c>
      <c r="E403" s="42">
        <f>SUM(E401:E402)</f>
        <v>0</v>
      </c>
    </row>
    <row r="404" spans="3:5" ht="12.75" customHeight="1">
      <c r="C404" s="10" t="s">
        <v>393</v>
      </c>
      <c r="D404" s="26" t="s">
        <v>1047</v>
      </c>
      <c r="E404" s="41">
        <v>0</v>
      </c>
    </row>
    <row r="405" spans="3:5" ht="12.75" customHeight="1">
      <c r="C405" s="8" t="s">
        <v>394</v>
      </c>
      <c r="D405" s="24" t="s">
        <v>1048</v>
      </c>
      <c r="E405" s="40">
        <f>SUM(E404)</f>
        <v>0</v>
      </c>
    </row>
    <row r="406" spans="3:5" ht="12.75" customHeight="1">
      <c r="C406" s="10" t="s">
        <v>395</v>
      </c>
      <c r="D406" s="26" t="s">
        <v>1049</v>
      </c>
      <c r="E406" s="41">
        <v>0</v>
      </c>
    </row>
    <row r="407" spans="3:5" ht="12.75" customHeight="1">
      <c r="C407" s="8" t="s">
        <v>396</v>
      </c>
      <c r="D407" s="24" t="s">
        <v>1048</v>
      </c>
      <c r="E407" s="40">
        <f>SUM(E406)</f>
        <v>0</v>
      </c>
    </row>
    <row r="408" spans="3:5" ht="12.75" customHeight="1">
      <c r="C408" s="13" t="s">
        <v>397</v>
      </c>
      <c r="D408" s="29" t="s">
        <v>1050</v>
      </c>
      <c r="E408" s="42">
        <f>E405+E407</f>
        <v>0</v>
      </c>
    </row>
    <row r="409" spans="3:5" ht="12.75" customHeight="1">
      <c r="C409" s="11" t="s">
        <v>398</v>
      </c>
      <c r="D409" s="27" t="s">
        <v>1051</v>
      </c>
      <c r="E409" s="43">
        <v>13000</v>
      </c>
    </row>
    <row r="410" spans="3:5" ht="12.75" customHeight="1">
      <c r="C410" s="9" t="s">
        <v>399</v>
      </c>
      <c r="D410" s="25" t="s">
        <v>1052</v>
      </c>
      <c r="E410" s="41">
        <v>0</v>
      </c>
    </row>
    <row r="411" spans="3:5" ht="12.75" customHeight="1">
      <c r="C411" s="9" t="s">
        <v>400</v>
      </c>
      <c r="D411" s="25" t="s">
        <v>1053</v>
      </c>
      <c r="E411" s="41">
        <v>0</v>
      </c>
    </row>
    <row r="412" spans="3:5" ht="12.75" customHeight="1">
      <c r="C412" s="9" t="s">
        <v>401</v>
      </c>
      <c r="D412" s="25" t="s">
        <v>1054</v>
      </c>
      <c r="E412" s="41">
        <v>100</v>
      </c>
    </row>
    <row r="413" spans="3:5" ht="12.75" customHeight="1">
      <c r="C413" s="9" t="s">
        <v>402</v>
      </c>
      <c r="D413" s="25" t="s">
        <v>1055</v>
      </c>
      <c r="E413" s="43">
        <v>596</v>
      </c>
    </row>
    <row r="414" spans="3:5" ht="12.75" customHeight="1">
      <c r="C414" s="9" t="s">
        <v>403</v>
      </c>
      <c r="D414" s="25" t="s">
        <v>1056</v>
      </c>
      <c r="E414" s="41">
        <v>80</v>
      </c>
    </row>
    <row r="415" spans="3:5" ht="12.75" customHeight="1">
      <c r="C415" s="11" t="s">
        <v>404</v>
      </c>
      <c r="D415" s="27" t="s">
        <v>1057</v>
      </c>
      <c r="E415" s="41">
        <v>0</v>
      </c>
    </row>
    <row r="416" spans="3:5" ht="12.75" customHeight="1">
      <c r="C416" s="11" t="s">
        <v>405</v>
      </c>
      <c r="D416" s="27" t="s">
        <v>1058</v>
      </c>
      <c r="E416" s="41">
        <v>0</v>
      </c>
    </row>
    <row r="417" spans="3:5" ht="12.75" customHeight="1">
      <c r="C417" s="11" t="s">
        <v>406</v>
      </c>
      <c r="D417" s="27" t="s">
        <v>1059</v>
      </c>
      <c r="E417" s="41">
        <v>9500</v>
      </c>
    </row>
    <row r="418" spans="3:5" ht="12.75" customHeight="1">
      <c r="C418" s="11" t="s">
        <v>407</v>
      </c>
      <c r="D418" s="27" t="s">
        <v>1059</v>
      </c>
      <c r="E418" s="41">
        <v>0</v>
      </c>
    </row>
    <row r="419" spans="3:5" ht="12.75" customHeight="1">
      <c r="C419" s="11" t="s">
        <v>408</v>
      </c>
      <c r="D419" s="27" t="s">
        <v>1060</v>
      </c>
      <c r="E419" s="41">
        <v>0</v>
      </c>
    </row>
    <row r="420" spans="3:5" ht="12.75" customHeight="1">
      <c r="C420" s="11" t="s">
        <v>409</v>
      </c>
      <c r="D420" s="27" t="s">
        <v>1061</v>
      </c>
      <c r="E420" s="41">
        <v>50</v>
      </c>
    </row>
    <row r="421" spans="3:5" ht="12.75" customHeight="1">
      <c r="C421" s="9" t="s">
        <v>410</v>
      </c>
      <c r="D421" s="25" t="s">
        <v>1062</v>
      </c>
      <c r="E421" s="43">
        <v>6870</v>
      </c>
    </row>
    <row r="422" spans="3:5" ht="12.75" customHeight="1">
      <c r="C422" s="9" t="s">
        <v>411</v>
      </c>
      <c r="D422" s="25" t="s">
        <v>1063</v>
      </c>
      <c r="E422" s="41">
        <v>0</v>
      </c>
    </row>
    <row r="423" spans="3:5" ht="12.75" customHeight="1">
      <c r="C423" s="19" t="s">
        <v>412</v>
      </c>
      <c r="D423" s="28" t="s">
        <v>1064</v>
      </c>
      <c r="E423" s="41">
        <v>2152</v>
      </c>
    </row>
    <row r="424" spans="3:5" ht="12.75" customHeight="1">
      <c r="C424" s="9" t="s">
        <v>413</v>
      </c>
      <c r="D424" s="25" t="s">
        <v>1065</v>
      </c>
      <c r="E424" s="41">
        <v>0</v>
      </c>
    </row>
    <row r="425" spans="3:5" ht="12.75" customHeight="1">
      <c r="C425" s="11" t="s">
        <v>414</v>
      </c>
      <c r="D425" s="27" t="s">
        <v>1066</v>
      </c>
      <c r="E425" s="41">
        <v>1000</v>
      </c>
    </row>
    <row r="426" spans="3:5" ht="12.75" customHeight="1">
      <c r="C426" s="11" t="s">
        <v>415</v>
      </c>
      <c r="D426" s="27" t="s">
        <v>1067</v>
      </c>
      <c r="E426" s="41">
        <v>0</v>
      </c>
    </row>
    <row r="427" spans="3:5" ht="12.75" customHeight="1">
      <c r="C427" s="20" t="s">
        <v>416</v>
      </c>
      <c r="D427" s="35" t="s">
        <v>1068</v>
      </c>
      <c r="E427" s="48">
        <f>SUM(E409:E426)</f>
        <v>33348</v>
      </c>
    </row>
    <row r="428" spans="3:5" ht="12.75" customHeight="1">
      <c r="C428" s="18" t="s">
        <v>417</v>
      </c>
      <c r="D428" s="34" t="s">
        <v>1069</v>
      </c>
      <c r="E428" s="47">
        <f>E395+E398+E400+E403+E408+E427</f>
        <v>270348</v>
      </c>
    </row>
    <row r="429" spans="3:5" ht="12.75" customHeight="1">
      <c r="C429" s="12" t="s">
        <v>418</v>
      </c>
      <c r="D429" s="28" t="s">
        <v>1070</v>
      </c>
      <c r="E429" s="41">
        <v>0</v>
      </c>
    </row>
    <row r="430" spans="3:5" ht="12.75" customHeight="1">
      <c r="C430" s="13" t="s">
        <v>419</v>
      </c>
      <c r="D430" s="29" t="s">
        <v>1071</v>
      </c>
      <c r="E430" s="42">
        <f>SUM(E429)</f>
        <v>0</v>
      </c>
    </row>
    <row r="431" spans="3:5" ht="12.75" customHeight="1">
      <c r="C431" s="10" t="s">
        <v>420</v>
      </c>
      <c r="D431" s="26" t="s">
        <v>1072</v>
      </c>
      <c r="E431" s="41">
        <v>300</v>
      </c>
    </row>
    <row r="432" spans="3:5" ht="12.75" customHeight="1">
      <c r="C432" s="8" t="s">
        <v>421</v>
      </c>
      <c r="D432" s="24" t="s">
        <v>1073</v>
      </c>
      <c r="E432" s="40">
        <f>SUM(E431)</f>
        <v>300</v>
      </c>
    </row>
    <row r="433" spans="3:5" ht="12.75" customHeight="1">
      <c r="C433" s="13" t="s">
        <v>422</v>
      </c>
      <c r="D433" s="29" t="s">
        <v>1074</v>
      </c>
      <c r="E433" s="42">
        <f>E432</f>
        <v>300</v>
      </c>
    </row>
    <row r="434" spans="3:5" ht="12.75" customHeight="1">
      <c r="C434" s="18" t="s">
        <v>423</v>
      </c>
      <c r="D434" s="34" t="s">
        <v>1075</v>
      </c>
      <c r="E434" s="47">
        <f>E430+E433</f>
        <v>300</v>
      </c>
    </row>
    <row r="435" spans="3:5" ht="12.75" customHeight="1">
      <c r="C435" s="10" t="s">
        <v>424</v>
      </c>
      <c r="D435" s="26" t="s">
        <v>1076</v>
      </c>
      <c r="E435" s="41">
        <v>0</v>
      </c>
    </row>
    <row r="436" spans="3:5" ht="12.75" customHeight="1">
      <c r="C436" s="13" t="s">
        <v>425</v>
      </c>
      <c r="D436" s="29" t="s">
        <v>1077</v>
      </c>
      <c r="E436" s="42">
        <f>E435</f>
        <v>0</v>
      </c>
    </row>
    <row r="437" spans="3:5" ht="12.75" customHeight="1">
      <c r="C437" s="18" t="s">
        <v>426</v>
      </c>
      <c r="D437" s="34" t="s">
        <v>1078</v>
      </c>
      <c r="E437" s="47">
        <f>E436</f>
        <v>0</v>
      </c>
    </row>
    <row r="438" spans="3:5" ht="12.75" customHeight="1">
      <c r="C438" s="11" t="s">
        <v>427</v>
      </c>
      <c r="D438" s="27" t="s">
        <v>1079</v>
      </c>
      <c r="E438" s="41">
        <v>0</v>
      </c>
    </row>
    <row r="439" spans="3:5" ht="12.75" customHeight="1">
      <c r="C439" s="11" t="s">
        <v>428</v>
      </c>
      <c r="D439" s="27" t="s">
        <v>1080</v>
      </c>
      <c r="E439" s="41">
        <f>14400+2800</f>
        <v>17200</v>
      </c>
    </row>
    <row r="440" spans="3:5" ht="12.75" customHeight="1">
      <c r="C440" s="11" t="s">
        <v>429</v>
      </c>
      <c r="D440" s="27" t="s">
        <v>1081</v>
      </c>
      <c r="E440" s="41">
        <v>0</v>
      </c>
    </row>
    <row r="441" spans="3:5" ht="12.75" customHeight="1">
      <c r="C441" s="14" t="s">
        <v>430</v>
      </c>
      <c r="D441" s="24" t="s">
        <v>1082</v>
      </c>
      <c r="E441" s="40">
        <f>SUM(E438:E440)</f>
        <v>17200</v>
      </c>
    </row>
    <row r="442" spans="3:5" ht="12.75" customHeight="1">
      <c r="C442" s="13" t="s">
        <v>431</v>
      </c>
      <c r="D442" s="29" t="s">
        <v>1083</v>
      </c>
      <c r="E442" s="42">
        <f>E441</f>
        <v>17200</v>
      </c>
    </row>
    <row r="443" spans="3:5" ht="12.75" customHeight="1">
      <c r="C443" s="21"/>
      <c r="D443" s="36" t="s">
        <v>1084</v>
      </c>
      <c r="E443" s="49">
        <f>E164+E254+E284+E295+E376+E428+E434+E437+E442</f>
        <v>4934450.2359999996</v>
      </c>
    </row>
    <row r="444" spans="3:5" ht="12.75" customHeight="1">
      <c r="C444" s="9" t="s">
        <v>432</v>
      </c>
      <c r="D444" s="25" t="s">
        <v>1085</v>
      </c>
      <c r="E444" s="41">
        <v>5400</v>
      </c>
    </row>
    <row r="445" spans="3:5" ht="12.75" customHeight="1">
      <c r="C445" s="9" t="s">
        <v>433</v>
      </c>
      <c r="D445" s="25" t="s">
        <v>1086</v>
      </c>
      <c r="E445" s="41">
        <v>440</v>
      </c>
    </row>
    <row r="446" spans="3:5" ht="12.75" customHeight="1">
      <c r="C446" s="9" t="s">
        <v>434</v>
      </c>
      <c r="D446" s="25" t="s">
        <v>1087</v>
      </c>
      <c r="E446" s="41">
        <v>1300</v>
      </c>
    </row>
    <row r="447" spans="3:5" ht="12.75" customHeight="1">
      <c r="C447" s="9" t="s">
        <v>435</v>
      </c>
      <c r="D447" s="25" t="s">
        <v>1088</v>
      </c>
      <c r="E447" s="41">
        <v>380</v>
      </c>
    </row>
    <row r="448" spans="3:5" ht="12.75" customHeight="1">
      <c r="C448" s="9" t="s">
        <v>436</v>
      </c>
      <c r="D448" s="25" t="s">
        <v>1089</v>
      </c>
      <c r="E448" s="41">
        <v>2270</v>
      </c>
    </row>
    <row r="449" spans="3:5" ht="12.75" customHeight="1">
      <c r="C449" s="9" t="s">
        <v>437</v>
      </c>
      <c r="D449" s="25" t="s">
        <v>1090</v>
      </c>
      <c r="E449" s="41">
        <v>25000</v>
      </c>
    </row>
    <row r="450" spans="3:5" ht="12.75" customHeight="1">
      <c r="C450" s="9" t="s">
        <v>438</v>
      </c>
      <c r="D450" s="25" t="s">
        <v>1091</v>
      </c>
      <c r="E450" s="41">
        <v>0</v>
      </c>
    </row>
    <row r="451" spans="3:5" ht="12.75" customHeight="1">
      <c r="C451" s="8" t="s">
        <v>439</v>
      </c>
      <c r="D451" s="24" t="s">
        <v>1092</v>
      </c>
      <c r="E451" s="40">
        <f>SUM(E444:E450)</f>
        <v>34790</v>
      </c>
    </row>
    <row r="452" spans="3:5" ht="12.75" customHeight="1">
      <c r="C452" s="12" t="s">
        <v>440</v>
      </c>
      <c r="D452" s="28" t="s">
        <v>1093</v>
      </c>
      <c r="E452" s="41">
        <v>3490</v>
      </c>
    </row>
    <row r="453" spans="3:5" ht="12.75" customHeight="1">
      <c r="C453" s="12" t="s">
        <v>441</v>
      </c>
      <c r="D453" s="28" t="s">
        <v>1094</v>
      </c>
      <c r="E453" s="41">
        <v>4020</v>
      </c>
    </row>
    <row r="454" spans="3:5" ht="12.75" customHeight="1">
      <c r="C454" s="8" t="s">
        <v>442</v>
      </c>
      <c r="D454" s="24" t="s">
        <v>1095</v>
      </c>
      <c r="E454" s="40">
        <f>SUM(E452:E453)</f>
        <v>7510</v>
      </c>
    </row>
    <row r="455" spans="3:5" ht="12.75" customHeight="1">
      <c r="C455" s="10" t="s">
        <v>443</v>
      </c>
      <c r="D455" s="26" t="s">
        <v>1096</v>
      </c>
      <c r="E455" s="41">
        <v>0</v>
      </c>
    </row>
    <row r="456" spans="3:5" ht="12.75" customHeight="1">
      <c r="C456" s="10" t="s">
        <v>444</v>
      </c>
      <c r="D456" s="26" t="s">
        <v>1097</v>
      </c>
      <c r="E456" s="41">
        <v>0</v>
      </c>
    </row>
    <row r="457" spans="3:5" ht="12.75" customHeight="1">
      <c r="C457" s="10" t="s">
        <v>445</v>
      </c>
      <c r="D457" s="26" t="s">
        <v>1098</v>
      </c>
      <c r="E457" s="41">
        <v>0</v>
      </c>
    </row>
    <row r="458" spans="3:5" ht="12.75" customHeight="1">
      <c r="C458" s="10" t="s">
        <v>446</v>
      </c>
      <c r="D458" s="26" t="s">
        <v>1099</v>
      </c>
      <c r="E458" s="41">
        <v>0</v>
      </c>
    </row>
    <row r="459" spans="3:5" ht="12.75" customHeight="1">
      <c r="C459" s="10" t="s">
        <v>447</v>
      </c>
      <c r="D459" s="26" t="s">
        <v>1100</v>
      </c>
      <c r="E459" s="41">
        <v>0</v>
      </c>
    </row>
    <row r="460" spans="3:5" ht="12.75" customHeight="1">
      <c r="C460" s="10" t="s">
        <v>448</v>
      </c>
      <c r="D460" s="26" t="s">
        <v>1101</v>
      </c>
      <c r="E460" s="41">
        <v>0</v>
      </c>
    </row>
    <row r="461" spans="3:5" ht="12.75" customHeight="1">
      <c r="C461" s="8" t="s">
        <v>449</v>
      </c>
      <c r="D461" s="24" t="s">
        <v>1102</v>
      </c>
      <c r="E461" s="40">
        <f>SUM(E455:E460)</f>
        <v>0</v>
      </c>
    </row>
    <row r="462" spans="3:5" ht="12.75" customHeight="1">
      <c r="C462" s="10" t="s">
        <v>450</v>
      </c>
      <c r="D462" s="26" t="s">
        <v>1103</v>
      </c>
      <c r="E462" s="41">
        <v>0</v>
      </c>
    </row>
    <row r="463" spans="3:5" ht="12.75" customHeight="1">
      <c r="C463" s="10" t="s">
        <v>451</v>
      </c>
      <c r="D463" s="26" t="s">
        <v>1097</v>
      </c>
      <c r="E463" s="41">
        <v>0</v>
      </c>
    </row>
    <row r="464" spans="3:5" ht="12.75" customHeight="1">
      <c r="C464" s="10" t="s">
        <v>452</v>
      </c>
      <c r="D464" s="26" t="s">
        <v>1104</v>
      </c>
      <c r="E464" s="41">
        <v>0</v>
      </c>
    </row>
    <row r="465" spans="3:5" ht="12.75" customHeight="1">
      <c r="C465" s="10" t="s">
        <v>453</v>
      </c>
      <c r="D465" s="26" t="s">
        <v>1098</v>
      </c>
      <c r="E465" s="41">
        <v>0</v>
      </c>
    </row>
    <row r="466" spans="3:5" ht="12.75" customHeight="1">
      <c r="C466" s="10" t="s">
        <v>454</v>
      </c>
      <c r="D466" s="26" t="s">
        <v>1099</v>
      </c>
      <c r="E466" s="41">
        <v>0</v>
      </c>
    </row>
    <row r="467" spans="3:5" ht="12.75" customHeight="1">
      <c r="C467" s="10" t="s">
        <v>455</v>
      </c>
      <c r="D467" s="26" t="s">
        <v>1105</v>
      </c>
      <c r="E467" s="41">
        <v>0</v>
      </c>
    </row>
    <row r="468" spans="3:5" ht="12.75" customHeight="1">
      <c r="C468" s="10" t="s">
        <v>456</v>
      </c>
      <c r="D468" s="26" t="s">
        <v>1106</v>
      </c>
      <c r="E468" s="41">
        <v>0</v>
      </c>
    </row>
    <row r="469" spans="3:5" ht="12.75" customHeight="1">
      <c r="C469" s="10" t="s">
        <v>457</v>
      </c>
      <c r="D469" s="26" t="s">
        <v>1100</v>
      </c>
      <c r="E469" s="41">
        <v>0</v>
      </c>
    </row>
    <row r="470" spans="3:5" ht="12.75" customHeight="1">
      <c r="C470" s="8" t="s">
        <v>458</v>
      </c>
      <c r="D470" s="24" t="s">
        <v>1107</v>
      </c>
      <c r="E470" s="40">
        <f>SUM(E462:E469)</f>
        <v>0</v>
      </c>
    </row>
    <row r="471" spans="3:5" ht="12.75" customHeight="1">
      <c r="C471" s="12" t="s">
        <v>459</v>
      </c>
      <c r="D471" s="28" t="s">
        <v>1108</v>
      </c>
      <c r="E471" s="41">
        <v>0</v>
      </c>
    </row>
    <row r="472" spans="3:5" ht="12.75" customHeight="1">
      <c r="C472" s="8" t="s">
        <v>460</v>
      </c>
      <c r="D472" s="24" t="s">
        <v>1109</v>
      </c>
      <c r="E472" s="40">
        <f>SUM(E471)</f>
        <v>0</v>
      </c>
    </row>
    <row r="473" spans="3:5" ht="12.75" customHeight="1">
      <c r="C473" s="10" t="s">
        <v>461</v>
      </c>
      <c r="D473" s="26" t="s">
        <v>1110</v>
      </c>
      <c r="E473" s="41">
        <v>0</v>
      </c>
    </row>
    <row r="474" spans="3:5" ht="12.75" customHeight="1">
      <c r="C474" s="10" t="s">
        <v>462</v>
      </c>
      <c r="D474" s="26" t="s">
        <v>1111</v>
      </c>
      <c r="E474" s="41">
        <v>0</v>
      </c>
    </row>
    <row r="475" spans="3:5" ht="12.75" customHeight="1">
      <c r="C475" s="10" t="s">
        <v>463</v>
      </c>
      <c r="D475" s="26" t="s">
        <v>1112</v>
      </c>
      <c r="E475" s="41">
        <v>0</v>
      </c>
    </row>
    <row r="476" spans="3:5" ht="12.75" customHeight="1">
      <c r="C476" s="10" t="s">
        <v>464</v>
      </c>
      <c r="D476" s="26" t="s">
        <v>1113</v>
      </c>
      <c r="E476" s="41">
        <v>0</v>
      </c>
    </row>
    <row r="477" spans="3:5" ht="12.75" customHeight="1">
      <c r="C477" s="8" t="s">
        <v>465</v>
      </c>
      <c r="D477" s="24" t="s">
        <v>1114</v>
      </c>
      <c r="E477" s="40">
        <f>SUM(E473:E476)</f>
        <v>0</v>
      </c>
    </row>
    <row r="478" spans="3:5" ht="12.75" customHeight="1">
      <c r="C478" s="12" t="s">
        <v>466</v>
      </c>
      <c r="D478" s="28" t="s">
        <v>1115</v>
      </c>
      <c r="E478" s="41">
        <v>0</v>
      </c>
    </row>
    <row r="479" spans="3:5" ht="12.75" customHeight="1">
      <c r="C479" s="12" t="s">
        <v>467</v>
      </c>
      <c r="D479" s="28" t="s">
        <v>1115</v>
      </c>
      <c r="E479" s="41">
        <v>0</v>
      </c>
    </row>
    <row r="480" spans="3:5" ht="12.75" customHeight="1">
      <c r="C480" s="8" t="s">
        <v>468</v>
      </c>
      <c r="D480" s="24" t="s">
        <v>1116</v>
      </c>
      <c r="E480" s="40">
        <f>SUM(E478:E479)</f>
        <v>0</v>
      </c>
    </row>
    <row r="481" spans="3:5" ht="12.75" customHeight="1">
      <c r="C481" s="10" t="s">
        <v>469</v>
      </c>
      <c r="D481" s="26" t="s">
        <v>1117</v>
      </c>
      <c r="E481" s="41">
        <v>0</v>
      </c>
    </row>
    <row r="482" spans="3:5" ht="12.75" customHeight="1">
      <c r="C482" s="10" t="s">
        <v>470</v>
      </c>
      <c r="D482" s="26" t="s">
        <v>1118</v>
      </c>
      <c r="E482" s="41">
        <v>0</v>
      </c>
    </row>
    <row r="483" spans="3:5" ht="12.75" customHeight="1">
      <c r="C483" s="8" t="s">
        <v>471</v>
      </c>
      <c r="D483" s="24" t="s">
        <v>1119</v>
      </c>
      <c r="E483" s="40">
        <f>SUM(E481:E482)</f>
        <v>0</v>
      </c>
    </row>
    <row r="484" spans="3:5" ht="12.75" customHeight="1">
      <c r="C484" s="10" t="s">
        <v>472</v>
      </c>
      <c r="D484" s="26" t="s">
        <v>1120</v>
      </c>
      <c r="E484" s="41">
        <v>0</v>
      </c>
    </row>
    <row r="485" spans="3:5" ht="12.75" customHeight="1">
      <c r="C485" s="10" t="s">
        <v>473</v>
      </c>
      <c r="D485" s="26" t="s">
        <v>1121</v>
      </c>
      <c r="E485" s="41">
        <v>0</v>
      </c>
    </row>
    <row r="486" spans="3:5" ht="12.75" customHeight="1">
      <c r="C486" s="8" t="s">
        <v>474</v>
      </c>
      <c r="D486" s="24" t="s">
        <v>1122</v>
      </c>
      <c r="E486" s="40">
        <f>SUM(E484:E485)</f>
        <v>0</v>
      </c>
    </row>
    <row r="487" spans="3:5" ht="12.75" customHeight="1">
      <c r="C487" s="10" t="s">
        <v>475</v>
      </c>
      <c r="D487" s="26" t="s">
        <v>1123</v>
      </c>
      <c r="E487" s="41">
        <v>0</v>
      </c>
    </row>
    <row r="488" spans="3:5" ht="12.75" customHeight="1">
      <c r="C488" s="8" t="s">
        <v>476</v>
      </c>
      <c r="D488" s="24" t="s">
        <v>1124</v>
      </c>
      <c r="E488" s="40">
        <f>SUM(E487)</f>
        <v>0</v>
      </c>
    </row>
    <row r="489" spans="3:5" ht="12.75" customHeight="1">
      <c r="C489" s="10" t="s">
        <v>477</v>
      </c>
      <c r="D489" s="26" t="s">
        <v>1125</v>
      </c>
      <c r="E489" s="41">
        <v>4385325</v>
      </c>
    </row>
    <row r="490" spans="3:5" ht="12.75" customHeight="1">
      <c r="C490" s="10" t="s">
        <v>478</v>
      </c>
      <c r="D490" s="26" t="s">
        <v>1126</v>
      </c>
      <c r="E490" s="41">
        <v>0</v>
      </c>
    </row>
    <row r="491" spans="3:5" ht="12.75" customHeight="1">
      <c r="C491" s="10" t="s">
        <v>479</v>
      </c>
      <c r="D491" s="26" t="s">
        <v>1127</v>
      </c>
      <c r="E491" s="41">
        <v>0</v>
      </c>
    </row>
    <row r="492" spans="3:5" ht="12.75" customHeight="1">
      <c r="C492" s="10" t="s">
        <v>480</v>
      </c>
      <c r="D492" s="26" t="s">
        <v>1128</v>
      </c>
      <c r="E492" s="41">
        <v>0</v>
      </c>
    </row>
    <row r="493" spans="3:5" ht="12.75" customHeight="1">
      <c r="C493" s="10" t="s">
        <v>481</v>
      </c>
      <c r="D493" s="26" t="s">
        <v>1129</v>
      </c>
      <c r="E493" s="41">
        <v>0</v>
      </c>
    </row>
    <row r="494" spans="3:5" ht="12.75" customHeight="1">
      <c r="C494" s="10" t="s">
        <v>482</v>
      </c>
      <c r="D494" s="26" t="s">
        <v>1130</v>
      </c>
      <c r="E494" s="41">
        <v>0</v>
      </c>
    </row>
    <row r="495" spans="3:5" ht="12.75" customHeight="1">
      <c r="C495" s="10" t="s">
        <v>483</v>
      </c>
      <c r="D495" s="26" t="s">
        <v>1131</v>
      </c>
      <c r="E495" s="41">
        <v>0</v>
      </c>
    </row>
    <row r="496" spans="3:5" ht="12.75" customHeight="1">
      <c r="C496" s="10" t="s">
        <v>484</v>
      </c>
      <c r="D496" s="26" t="s">
        <v>1132</v>
      </c>
      <c r="E496" s="41">
        <v>0</v>
      </c>
    </row>
    <row r="497" spans="3:5" ht="12.75" customHeight="1">
      <c r="C497" s="10" t="s">
        <v>485</v>
      </c>
      <c r="D497" s="26" t="s">
        <v>1133</v>
      </c>
      <c r="E497" s="41">
        <v>0</v>
      </c>
    </row>
    <row r="498" spans="3:5" ht="12.75" customHeight="1">
      <c r="C498" s="8" t="s">
        <v>486</v>
      </c>
      <c r="D498" s="24" t="s">
        <v>1134</v>
      </c>
      <c r="E498" s="40">
        <f>SUM(E489:E497)</f>
        <v>4385325</v>
      </c>
    </row>
    <row r="499" spans="3:5" ht="12.75" customHeight="1">
      <c r="C499" s="10" t="s">
        <v>487</v>
      </c>
      <c r="D499" s="26" t="s">
        <v>1135</v>
      </c>
      <c r="E499" s="41">
        <v>0</v>
      </c>
    </row>
    <row r="500" spans="3:5" ht="12.75" customHeight="1">
      <c r="C500" s="10" t="s">
        <v>488</v>
      </c>
      <c r="D500" s="26" t="s">
        <v>1136</v>
      </c>
      <c r="E500" s="41">
        <v>0</v>
      </c>
    </row>
    <row r="501" spans="3:5" ht="12.75" customHeight="1">
      <c r="C501" s="8" t="s">
        <v>489</v>
      </c>
      <c r="D501" s="24" t="s">
        <v>1137</v>
      </c>
      <c r="E501" s="40">
        <f>SUM(E499:E500)</f>
        <v>0</v>
      </c>
    </row>
    <row r="502" spans="3:5" ht="12.75" customHeight="1">
      <c r="C502" s="13" t="s">
        <v>490</v>
      </c>
      <c r="D502" s="29" t="s">
        <v>1138</v>
      </c>
      <c r="E502" s="42">
        <f>E501+E498+E488+E486+E483+E480+E477+E472+E470+E461+E454+E451</f>
        <v>4427625</v>
      </c>
    </row>
    <row r="503" spans="3:5" ht="12.75" customHeight="1">
      <c r="C503" s="10" t="s">
        <v>491</v>
      </c>
      <c r="D503" s="26" t="s">
        <v>1139</v>
      </c>
      <c r="E503" s="41">
        <v>9400</v>
      </c>
    </row>
    <row r="504" spans="3:5" ht="12.75" customHeight="1">
      <c r="C504" s="10" t="s">
        <v>492</v>
      </c>
      <c r="D504" s="26" t="s">
        <v>1140</v>
      </c>
      <c r="E504" s="41">
        <v>1000</v>
      </c>
    </row>
    <row r="505" spans="3:5" ht="12.75" customHeight="1">
      <c r="C505" s="10" t="s">
        <v>493</v>
      </c>
      <c r="D505" s="26" t="s">
        <v>1141</v>
      </c>
      <c r="E505" s="41">
        <v>7200</v>
      </c>
    </row>
    <row r="506" spans="3:5" ht="12.75" customHeight="1">
      <c r="C506" s="10" t="s">
        <v>494</v>
      </c>
      <c r="D506" s="26" t="s">
        <v>1142</v>
      </c>
      <c r="E506" s="41">
        <v>4300</v>
      </c>
    </row>
    <row r="507" spans="3:5" ht="12.75" customHeight="1">
      <c r="C507" s="10" t="s">
        <v>495</v>
      </c>
      <c r="D507" s="26" t="s">
        <v>1143</v>
      </c>
      <c r="E507" s="41">
        <v>640</v>
      </c>
    </row>
    <row r="508" spans="3:5" ht="12.75" customHeight="1">
      <c r="C508" s="10" t="s">
        <v>496</v>
      </c>
      <c r="D508" s="26" t="s">
        <v>1144</v>
      </c>
      <c r="E508" s="41">
        <v>740</v>
      </c>
    </row>
    <row r="509" spans="3:5" ht="12.75" customHeight="1">
      <c r="C509" s="8" t="s">
        <v>497</v>
      </c>
      <c r="D509" s="24" t="s">
        <v>1145</v>
      </c>
      <c r="E509" s="40">
        <f>SUM(E503:E508)</f>
        <v>23280</v>
      </c>
    </row>
    <row r="510" spans="3:5" ht="12.75" customHeight="1">
      <c r="C510" s="13" t="s">
        <v>498</v>
      </c>
      <c r="D510" s="29" t="s">
        <v>1146</v>
      </c>
      <c r="E510" s="42">
        <f>E509</f>
        <v>23280</v>
      </c>
    </row>
    <row r="511" spans="3:5" ht="12.75" customHeight="1">
      <c r="C511" s="11" t="s">
        <v>499</v>
      </c>
      <c r="D511" s="27" t="s">
        <v>1147</v>
      </c>
      <c r="E511" s="41">
        <v>3300</v>
      </c>
    </row>
    <row r="512" spans="3:5" ht="12.75" customHeight="1">
      <c r="C512" s="11" t="s">
        <v>500</v>
      </c>
      <c r="D512" s="27" t="s">
        <v>1148</v>
      </c>
      <c r="E512" s="41">
        <v>176</v>
      </c>
    </row>
    <row r="513" spans="3:5" ht="12.75" customHeight="1">
      <c r="C513" s="14" t="s">
        <v>501</v>
      </c>
      <c r="D513" s="24" t="s">
        <v>1149</v>
      </c>
      <c r="E513" s="40">
        <f>SUM(E511:E512)</f>
        <v>3476</v>
      </c>
    </row>
    <row r="514" spans="3:5" ht="12.75" customHeight="1">
      <c r="C514" s="12" t="s">
        <v>502</v>
      </c>
      <c r="D514" s="28" t="s">
        <v>1150</v>
      </c>
      <c r="E514" s="41">
        <v>19550</v>
      </c>
    </row>
    <row r="515" spans="3:5" ht="12.75" customHeight="1">
      <c r="C515" s="12" t="s">
        <v>503</v>
      </c>
      <c r="D515" s="28" t="s">
        <v>1151</v>
      </c>
      <c r="E515" s="41">
        <v>1320</v>
      </c>
    </row>
    <row r="516" spans="3:5" ht="12.75" customHeight="1">
      <c r="C516" s="12" t="s">
        <v>504</v>
      </c>
      <c r="D516" s="28" t="s">
        <v>1152</v>
      </c>
      <c r="E516" s="41">
        <v>3320</v>
      </c>
    </row>
    <row r="517" spans="3:5" ht="12.75" customHeight="1">
      <c r="C517" s="12" t="s">
        <v>505</v>
      </c>
      <c r="D517" s="28" t="s">
        <v>1153</v>
      </c>
      <c r="E517" s="41">
        <v>4800</v>
      </c>
    </row>
    <row r="518" spans="3:5" ht="12.75" customHeight="1">
      <c r="C518" s="12" t="s">
        <v>506</v>
      </c>
      <c r="D518" s="28" t="s">
        <v>1154</v>
      </c>
      <c r="E518" s="41">
        <v>97700</v>
      </c>
    </row>
    <row r="519" spans="3:5" ht="12.75" customHeight="1">
      <c r="C519" s="12" t="s">
        <v>507</v>
      </c>
      <c r="D519" s="28" t="s">
        <v>1155</v>
      </c>
      <c r="E519" s="41">
        <v>116190</v>
      </c>
    </row>
    <row r="520" spans="3:5" ht="12.75" customHeight="1">
      <c r="C520" s="12" t="s">
        <v>508</v>
      </c>
      <c r="D520" s="28" t="s">
        <v>1311</v>
      </c>
      <c r="E520" s="41">
        <v>2440</v>
      </c>
    </row>
    <row r="521" spans="3:5" ht="12.75" customHeight="1">
      <c r="C521" s="12" t="s">
        <v>509</v>
      </c>
      <c r="D521" s="28" t="s">
        <v>1156</v>
      </c>
      <c r="E521" s="41">
        <v>13830</v>
      </c>
    </row>
    <row r="522" spans="3:5" ht="12.75" customHeight="1">
      <c r="C522" s="12" t="s">
        <v>510</v>
      </c>
      <c r="D522" s="28" t="s">
        <v>1157</v>
      </c>
      <c r="E522" s="41">
        <v>17560</v>
      </c>
    </row>
    <row r="523" spans="3:5" ht="12.75" customHeight="1">
      <c r="C523" s="12" t="s">
        <v>511</v>
      </c>
      <c r="D523" s="28" t="s">
        <v>1158</v>
      </c>
      <c r="E523" s="41">
        <v>480</v>
      </c>
    </row>
    <row r="524" spans="3:5" ht="12.75" customHeight="1">
      <c r="C524" s="12" t="s">
        <v>512</v>
      </c>
      <c r="D524" s="28" t="s">
        <v>1159</v>
      </c>
      <c r="E524" s="41">
        <v>105</v>
      </c>
    </row>
    <row r="525" spans="3:5" ht="12.75" customHeight="1">
      <c r="C525" s="12" t="s">
        <v>513</v>
      </c>
      <c r="D525" s="28" t="s">
        <v>1160</v>
      </c>
      <c r="E525" s="41">
        <v>1090</v>
      </c>
    </row>
    <row r="526" spans="3:5" ht="12.75" customHeight="1">
      <c r="C526" s="12" t="s">
        <v>514</v>
      </c>
      <c r="D526" s="28" t="s">
        <v>1161</v>
      </c>
      <c r="E526" s="41">
        <v>750</v>
      </c>
    </row>
    <row r="527" spans="3:5" ht="12.75" customHeight="1">
      <c r="C527" s="12" t="s">
        <v>515</v>
      </c>
      <c r="D527" s="28" t="s">
        <v>1162</v>
      </c>
      <c r="E527" s="41">
        <v>1940</v>
      </c>
    </row>
    <row r="528" spans="3:5" ht="12.75" customHeight="1">
      <c r="C528" s="12" t="s">
        <v>516</v>
      </c>
      <c r="D528" s="28" t="s">
        <v>1163</v>
      </c>
      <c r="E528" s="41">
        <v>0</v>
      </c>
    </row>
    <row r="529" spans="3:5" ht="12.75" customHeight="1">
      <c r="C529" s="12" t="s">
        <v>517</v>
      </c>
      <c r="D529" s="28" t="s">
        <v>1164</v>
      </c>
      <c r="E529" s="41">
        <v>6270</v>
      </c>
    </row>
    <row r="530" spans="3:5" ht="12.75" customHeight="1">
      <c r="C530" s="8" t="s">
        <v>518</v>
      </c>
      <c r="D530" s="24" t="s">
        <v>1165</v>
      </c>
      <c r="E530" s="40">
        <f>SUM(E514:E529)</f>
        <v>287345</v>
      </c>
    </row>
    <row r="531" spans="3:5" ht="12.75" customHeight="1">
      <c r="C531" s="13" t="s">
        <v>519</v>
      </c>
      <c r="D531" s="29" t="s">
        <v>1166</v>
      </c>
      <c r="E531" s="42">
        <f>E513+E530</f>
        <v>290821</v>
      </c>
    </row>
    <row r="532" spans="3:5" ht="12.75" customHeight="1">
      <c r="C532" s="10" t="s">
        <v>520</v>
      </c>
      <c r="D532" s="26" t="s">
        <v>1167</v>
      </c>
      <c r="E532" s="41">
        <v>4200</v>
      </c>
    </row>
    <row r="533" spans="3:5" ht="12.75" customHeight="1">
      <c r="C533" s="13" t="s">
        <v>521</v>
      </c>
      <c r="D533" s="37" t="s">
        <v>1168</v>
      </c>
      <c r="E533" s="42">
        <f>SUM(E532)</f>
        <v>4200</v>
      </c>
    </row>
    <row r="534" spans="3:5" ht="12.75" customHeight="1">
      <c r="C534" s="18" t="s">
        <v>522</v>
      </c>
      <c r="D534" s="34" t="s">
        <v>1169</v>
      </c>
      <c r="E534" s="47">
        <f>E502+E510+E531+E533</f>
        <v>4745926</v>
      </c>
    </row>
    <row r="535" spans="3:5" ht="12.75" customHeight="1">
      <c r="C535" s="9" t="s">
        <v>523</v>
      </c>
      <c r="D535" s="25" t="s">
        <v>1170</v>
      </c>
      <c r="E535" s="41">
        <v>0</v>
      </c>
    </row>
    <row r="536" spans="3:5" ht="12.75" customHeight="1">
      <c r="C536" s="9" t="s">
        <v>524</v>
      </c>
      <c r="D536" s="25" t="s">
        <v>1171</v>
      </c>
      <c r="E536" s="41">
        <v>0</v>
      </c>
    </row>
    <row r="537" spans="3:5" ht="12.75" customHeight="1">
      <c r="C537" s="9" t="s">
        <v>525</v>
      </c>
      <c r="D537" s="25" t="s">
        <v>1172</v>
      </c>
      <c r="E537" s="41">
        <v>0</v>
      </c>
    </row>
    <row r="538" spans="3:5" ht="12.75" customHeight="1">
      <c r="C538" s="11" t="s">
        <v>526</v>
      </c>
      <c r="D538" s="27" t="s">
        <v>1173</v>
      </c>
      <c r="E538" s="41">
        <v>0</v>
      </c>
    </row>
    <row r="539" spans="3:5" ht="12.75" customHeight="1">
      <c r="C539" s="11" t="s">
        <v>527</v>
      </c>
      <c r="D539" s="27" t="s">
        <v>1174</v>
      </c>
      <c r="E539" s="41">
        <v>0</v>
      </c>
    </row>
    <row r="540" spans="3:5" ht="12.75" customHeight="1">
      <c r="C540" s="8" t="s">
        <v>528</v>
      </c>
      <c r="D540" s="24" t="s">
        <v>1175</v>
      </c>
      <c r="E540" s="40">
        <f>SUM(E535:E539)</f>
        <v>0</v>
      </c>
    </row>
    <row r="541" spans="3:5" ht="12.75" customHeight="1">
      <c r="C541" s="13" t="s">
        <v>529</v>
      </c>
      <c r="D541" s="29" t="s">
        <v>947</v>
      </c>
      <c r="E541" s="42">
        <f>E540</f>
        <v>0</v>
      </c>
    </row>
    <row r="542" spans="3:5" ht="12.75" customHeight="1">
      <c r="C542" s="12" t="s">
        <v>530</v>
      </c>
      <c r="D542" s="28" t="s">
        <v>1176</v>
      </c>
      <c r="E542" s="41">
        <v>0</v>
      </c>
    </row>
    <row r="543" spans="3:5" ht="12.75" customHeight="1">
      <c r="C543" s="9" t="s">
        <v>531</v>
      </c>
      <c r="D543" s="25" t="s">
        <v>1177</v>
      </c>
      <c r="E543" s="41">
        <v>0</v>
      </c>
    </row>
    <row r="544" spans="3:5" ht="12.75" customHeight="1">
      <c r="C544" s="9" t="s">
        <v>532</v>
      </c>
      <c r="D544" s="25" t="s">
        <v>1178</v>
      </c>
      <c r="E544" s="41">
        <v>0</v>
      </c>
    </row>
    <row r="545" spans="3:5" ht="12.75" customHeight="1">
      <c r="C545" s="8" t="s">
        <v>533</v>
      </c>
      <c r="D545" s="24" t="s">
        <v>1179</v>
      </c>
      <c r="E545" s="40">
        <f>SUM(E542:E544)</f>
        <v>0</v>
      </c>
    </row>
    <row r="546" spans="3:5" ht="12.75" customHeight="1">
      <c r="C546" s="13" t="s">
        <v>534</v>
      </c>
      <c r="D546" s="29" t="s">
        <v>1180</v>
      </c>
      <c r="E546" s="42">
        <f>E545</f>
        <v>0</v>
      </c>
    </row>
    <row r="547" spans="3:5" ht="12.75" customHeight="1">
      <c r="C547" s="10" t="s">
        <v>535</v>
      </c>
      <c r="D547" s="26" t="s">
        <v>1181</v>
      </c>
      <c r="E547" s="41">
        <v>15225</v>
      </c>
    </row>
    <row r="548" spans="3:5" ht="12.75" customHeight="1">
      <c r="C548" s="10" t="s">
        <v>536</v>
      </c>
      <c r="D548" s="26" t="s">
        <v>1182</v>
      </c>
      <c r="E548" s="41">
        <v>38500</v>
      </c>
    </row>
    <row r="549" spans="3:5" ht="12.75" customHeight="1">
      <c r="C549" s="10" t="s">
        <v>537</v>
      </c>
      <c r="D549" s="26" t="s">
        <v>1183</v>
      </c>
      <c r="E549" s="41">
        <v>100</v>
      </c>
    </row>
    <row r="550" spans="3:5" ht="12.75" customHeight="1">
      <c r="C550" s="10" t="s">
        <v>538</v>
      </c>
      <c r="D550" s="26" t="s">
        <v>1184</v>
      </c>
      <c r="E550" s="41">
        <v>0</v>
      </c>
    </row>
    <row r="551" spans="3:5" ht="12.75" customHeight="1">
      <c r="C551" s="10" t="s">
        <v>539</v>
      </c>
      <c r="D551" s="26" t="s">
        <v>1185</v>
      </c>
      <c r="E551" s="41">
        <v>0</v>
      </c>
    </row>
    <row r="552" spans="3:5" ht="12.75" customHeight="1">
      <c r="C552" s="10" t="s">
        <v>540</v>
      </c>
      <c r="D552" s="26" t="s">
        <v>1186</v>
      </c>
      <c r="E552" s="41">
        <v>100</v>
      </c>
    </row>
    <row r="553" spans="3:5" ht="12.75" customHeight="1">
      <c r="C553" s="10" t="s">
        <v>541</v>
      </c>
      <c r="D553" s="26" t="s">
        <v>1187</v>
      </c>
      <c r="E553" s="41">
        <v>0</v>
      </c>
    </row>
    <row r="554" spans="3:5" ht="12.75" customHeight="1">
      <c r="C554" s="10" t="s">
        <v>542</v>
      </c>
      <c r="D554" s="26" t="s">
        <v>1188</v>
      </c>
      <c r="E554" s="41">
        <v>0</v>
      </c>
    </row>
    <row r="555" spans="3:5" ht="12.75" customHeight="1">
      <c r="C555" s="8" t="s">
        <v>543</v>
      </c>
      <c r="D555" s="24" t="s">
        <v>1189</v>
      </c>
      <c r="E555" s="40">
        <f>SUM(E547:E554)</f>
        <v>53925</v>
      </c>
    </row>
    <row r="556" spans="3:5" ht="12.75" customHeight="1">
      <c r="C556" s="13" t="s">
        <v>544</v>
      </c>
      <c r="D556" s="29" t="s">
        <v>1190</v>
      </c>
      <c r="E556" s="42">
        <f>E555</f>
        <v>53925</v>
      </c>
    </row>
    <row r="557" spans="3:5" ht="12.75" customHeight="1">
      <c r="C557" s="10" t="s">
        <v>545</v>
      </c>
      <c r="D557" s="26" t="s">
        <v>1191</v>
      </c>
      <c r="E557" s="41">
        <v>0</v>
      </c>
    </row>
    <row r="558" spans="3:5" ht="12.75" customHeight="1">
      <c r="C558" s="13" t="s">
        <v>546</v>
      </c>
      <c r="D558" s="29" t="s">
        <v>1192</v>
      </c>
      <c r="E558" s="42">
        <f>SUM(E557)</f>
        <v>0</v>
      </c>
    </row>
    <row r="559" spans="3:5" ht="12.75" customHeight="1">
      <c r="C559" s="12" t="s">
        <v>547</v>
      </c>
      <c r="D559" s="28" t="s">
        <v>1193</v>
      </c>
      <c r="E559" s="41">
        <v>0</v>
      </c>
    </row>
    <row r="560" spans="3:5" ht="12.75" customHeight="1">
      <c r="C560" s="10" t="s">
        <v>548</v>
      </c>
      <c r="D560" s="26" t="s">
        <v>1194</v>
      </c>
      <c r="E560" s="41">
        <v>0</v>
      </c>
    </row>
    <row r="561" spans="3:5" ht="12.75" customHeight="1">
      <c r="C561" s="13" t="s">
        <v>549</v>
      </c>
      <c r="D561" s="29" t="s">
        <v>1195</v>
      </c>
      <c r="E561" s="42">
        <f>SUM(E559:E560)</f>
        <v>0</v>
      </c>
    </row>
    <row r="562" spans="3:5" ht="12.75" customHeight="1">
      <c r="C562" s="12" t="s">
        <v>550</v>
      </c>
      <c r="D562" s="28" t="s">
        <v>1196</v>
      </c>
      <c r="E562" s="41">
        <v>0</v>
      </c>
    </row>
    <row r="563" spans="3:5" ht="12.75" customHeight="1">
      <c r="C563" s="13" t="s">
        <v>551</v>
      </c>
      <c r="D563" s="29" t="s">
        <v>1197</v>
      </c>
      <c r="E563" s="42">
        <f>SUM(E562)</f>
        <v>0</v>
      </c>
    </row>
    <row r="564" spans="3:5" ht="12.75" customHeight="1">
      <c r="C564" s="11" t="s">
        <v>552</v>
      </c>
      <c r="D564" s="27" t="s">
        <v>1198</v>
      </c>
      <c r="E564" s="41">
        <v>2000</v>
      </c>
    </row>
    <row r="565" spans="3:5" ht="12.75" customHeight="1">
      <c r="C565" s="14" t="s">
        <v>553</v>
      </c>
      <c r="D565" s="24" t="s">
        <v>1199</v>
      </c>
      <c r="E565" s="40">
        <f>SUM(E564)</f>
        <v>2000</v>
      </c>
    </row>
    <row r="566" spans="3:5" ht="12.75" customHeight="1">
      <c r="C566" s="9" t="s">
        <v>554</v>
      </c>
      <c r="D566" s="25" t="s">
        <v>1200</v>
      </c>
      <c r="E566" s="41">
        <v>0</v>
      </c>
    </row>
    <row r="567" spans="3:5" ht="12.75" customHeight="1">
      <c r="C567" s="11" t="s">
        <v>555</v>
      </c>
      <c r="D567" s="26" t="s">
        <v>1201</v>
      </c>
      <c r="E567" s="41">
        <v>0</v>
      </c>
    </row>
    <row r="568" spans="3:5" ht="12.75" customHeight="1">
      <c r="C568" s="11" t="s">
        <v>556</v>
      </c>
      <c r="D568" s="26" t="s">
        <v>1202</v>
      </c>
      <c r="E568" s="41">
        <v>0</v>
      </c>
    </row>
    <row r="569" spans="3:5" ht="12.75" customHeight="1">
      <c r="C569" s="10" t="s">
        <v>557</v>
      </c>
      <c r="D569" s="26" t="s">
        <v>1203</v>
      </c>
      <c r="E569" s="41">
        <v>0</v>
      </c>
    </row>
    <row r="570" spans="3:5" ht="12.75" customHeight="1">
      <c r="C570" s="10" t="s">
        <v>558</v>
      </c>
      <c r="D570" s="26" t="s">
        <v>1204</v>
      </c>
      <c r="E570" s="41">
        <v>0</v>
      </c>
    </row>
    <row r="571" spans="3:5" ht="12.75" customHeight="1">
      <c r="C571" s="10" t="s">
        <v>559</v>
      </c>
      <c r="D571" s="26" t="s">
        <v>1205</v>
      </c>
      <c r="E571" s="41">
        <v>0</v>
      </c>
    </row>
    <row r="572" spans="3:5" ht="12.75" customHeight="1">
      <c r="C572" s="10" t="s">
        <v>560</v>
      </c>
      <c r="D572" s="26" t="s">
        <v>1206</v>
      </c>
      <c r="E572" s="41">
        <v>0</v>
      </c>
    </row>
    <row r="573" spans="3:5" ht="12.75" customHeight="1">
      <c r="C573" s="10" t="s">
        <v>561</v>
      </c>
      <c r="D573" s="26" t="s">
        <v>1207</v>
      </c>
      <c r="E573" s="41">
        <v>0</v>
      </c>
    </row>
    <row r="574" spans="3:5" ht="12.75" customHeight="1">
      <c r="C574" s="10" t="s">
        <v>562</v>
      </c>
      <c r="D574" s="26" t="s">
        <v>1208</v>
      </c>
      <c r="E574" s="41">
        <v>0</v>
      </c>
    </row>
    <row r="575" spans="3:5" ht="12.75" customHeight="1">
      <c r="C575" s="10" t="s">
        <v>563</v>
      </c>
      <c r="D575" s="26" t="s">
        <v>1209</v>
      </c>
      <c r="E575" s="41">
        <v>0</v>
      </c>
    </row>
    <row r="576" spans="3:5" ht="12.75" customHeight="1">
      <c r="C576" s="10" t="s">
        <v>564</v>
      </c>
      <c r="D576" s="26" t="s">
        <v>1210</v>
      </c>
      <c r="E576" s="41">
        <v>0</v>
      </c>
    </row>
    <row r="577" spans="3:5" ht="12.75" customHeight="1">
      <c r="C577" s="10" t="s">
        <v>565</v>
      </c>
      <c r="D577" s="26" t="s">
        <v>1211</v>
      </c>
      <c r="E577" s="41">
        <v>0</v>
      </c>
    </row>
    <row r="578" spans="3:5" ht="12.75" customHeight="1">
      <c r="C578" s="10" t="s">
        <v>566</v>
      </c>
      <c r="D578" s="26" t="s">
        <v>1212</v>
      </c>
      <c r="E578" s="41">
        <v>0</v>
      </c>
    </row>
    <row r="579" spans="3:5" ht="12.75" customHeight="1">
      <c r="C579" s="10" t="s">
        <v>567</v>
      </c>
      <c r="D579" s="26" t="s">
        <v>1213</v>
      </c>
      <c r="E579" s="41">
        <v>0</v>
      </c>
    </row>
    <row r="580" spans="3:5" ht="12.75" customHeight="1">
      <c r="C580" s="8" t="s">
        <v>568</v>
      </c>
      <c r="D580" s="24" t="s">
        <v>1214</v>
      </c>
      <c r="E580" s="40">
        <f>SUM(E566:E579)</f>
        <v>0</v>
      </c>
    </row>
    <row r="581" spans="3:5" ht="12.75" customHeight="1">
      <c r="C581" s="11" t="s">
        <v>569</v>
      </c>
      <c r="D581" s="27" t="s">
        <v>1215</v>
      </c>
      <c r="E581" s="41">
        <v>1117.4760000000001</v>
      </c>
    </row>
    <row r="582" spans="3:5" ht="12.75" customHeight="1">
      <c r="C582" s="8" t="s">
        <v>570</v>
      </c>
      <c r="D582" s="24" t="s">
        <v>1216</v>
      </c>
      <c r="E582" s="40">
        <f>SUM(E581:E581)</f>
        <v>1117.4760000000001</v>
      </c>
    </row>
    <row r="583" spans="3:5" ht="12.75" customHeight="1">
      <c r="C583" s="13" t="s">
        <v>571</v>
      </c>
      <c r="D583" s="29" t="s">
        <v>1217</v>
      </c>
      <c r="E583" s="42">
        <f>E565+E580+E582</f>
        <v>3117.4760000000001</v>
      </c>
    </row>
    <row r="584" spans="3:5" ht="12.75" customHeight="1">
      <c r="C584" s="9" t="s">
        <v>572</v>
      </c>
      <c r="D584" s="25" t="s">
        <v>1218</v>
      </c>
      <c r="E584" s="41">
        <v>0</v>
      </c>
    </row>
    <row r="585" spans="3:5" ht="12.75" customHeight="1">
      <c r="C585" s="8" t="s">
        <v>573</v>
      </c>
      <c r="D585" s="24" t="s">
        <v>1219</v>
      </c>
      <c r="E585" s="40">
        <f>SUM(E584)</f>
        <v>0</v>
      </c>
    </row>
    <row r="586" spans="3:5" ht="12.75" customHeight="1">
      <c r="C586" s="11" t="s">
        <v>574</v>
      </c>
      <c r="D586" s="27" t="s">
        <v>1220</v>
      </c>
      <c r="E586" s="41">
        <v>0</v>
      </c>
    </row>
    <row r="587" spans="3:5" ht="12.75" customHeight="1">
      <c r="C587" s="8" t="s">
        <v>575</v>
      </c>
      <c r="D587" s="24" t="s">
        <v>1221</v>
      </c>
      <c r="E587" s="40">
        <f>SUM(E586)</f>
        <v>0</v>
      </c>
    </row>
    <row r="588" spans="3:5" ht="12.75" customHeight="1">
      <c r="C588" s="9" t="s">
        <v>576</v>
      </c>
      <c r="D588" s="25" t="s">
        <v>1222</v>
      </c>
      <c r="E588" s="41">
        <v>0</v>
      </c>
    </row>
    <row r="589" spans="3:5" ht="12.75" customHeight="1">
      <c r="C589" s="8" t="s">
        <v>577</v>
      </c>
      <c r="D589" s="24" t="s">
        <v>1223</v>
      </c>
      <c r="E589" s="40">
        <f>SUM(E588)</f>
        <v>0</v>
      </c>
    </row>
    <row r="590" spans="3:5" ht="12.75" customHeight="1">
      <c r="C590" s="9" t="s">
        <v>578</v>
      </c>
      <c r="D590" s="25" t="s">
        <v>1224</v>
      </c>
      <c r="E590" s="41">
        <v>0</v>
      </c>
    </row>
    <row r="591" spans="3:5" ht="12.75" customHeight="1">
      <c r="C591" s="9" t="s">
        <v>579</v>
      </c>
      <c r="D591" s="25" t="s">
        <v>1225</v>
      </c>
      <c r="E591" s="41">
        <v>0</v>
      </c>
    </row>
    <row r="592" spans="3:5" ht="12.75" customHeight="1">
      <c r="C592" s="9" t="s">
        <v>580</v>
      </c>
      <c r="D592" s="25" t="s">
        <v>1226</v>
      </c>
      <c r="E592" s="41">
        <v>0</v>
      </c>
    </row>
    <row r="593" spans="3:5" ht="12.75" customHeight="1">
      <c r="C593" s="9" t="s">
        <v>581</v>
      </c>
      <c r="D593" s="25" t="s">
        <v>1227</v>
      </c>
      <c r="E593" s="41">
        <v>250</v>
      </c>
    </row>
    <row r="594" spans="3:5" ht="12.75" customHeight="1">
      <c r="C594" s="9" t="s">
        <v>582</v>
      </c>
      <c r="D594" s="25" t="s">
        <v>1228</v>
      </c>
      <c r="E594" s="41">
        <v>0</v>
      </c>
    </row>
    <row r="595" spans="3:5" ht="12.75" customHeight="1">
      <c r="C595" s="9" t="s">
        <v>583</v>
      </c>
      <c r="D595" s="25" t="s">
        <v>1229</v>
      </c>
      <c r="E595" s="41">
        <v>0</v>
      </c>
    </row>
    <row r="596" spans="3:5" ht="12.75" customHeight="1">
      <c r="C596" s="9" t="s">
        <v>584</v>
      </c>
      <c r="D596" s="25" t="s">
        <v>1230</v>
      </c>
      <c r="E596" s="41">
        <v>0</v>
      </c>
    </row>
    <row r="597" spans="3:5" ht="12.75" customHeight="1">
      <c r="C597" s="9" t="s">
        <v>585</v>
      </c>
      <c r="D597" s="25" t="s">
        <v>1231</v>
      </c>
      <c r="E597" s="41">
        <v>0</v>
      </c>
    </row>
    <row r="598" spans="3:5" ht="12.75" customHeight="1">
      <c r="C598" s="9" t="s">
        <v>586</v>
      </c>
      <c r="D598" s="25" t="s">
        <v>1232</v>
      </c>
      <c r="E598" s="41">
        <v>0</v>
      </c>
    </row>
    <row r="599" spans="3:5" ht="12.75" customHeight="1">
      <c r="C599" s="9" t="s">
        <v>587</v>
      </c>
      <c r="D599" s="25" t="s">
        <v>1233</v>
      </c>
      <c r="E599" s="41">
        <v>0</v>
      </c>
    </row>
    <row r="600" spans="3:5" ht="12.75" customHeight="1">
      <c r="C600" s="9" t="s">
        <v>588</v>
      </c>
      <c r="D600" s="25" t="s">
        <v>1234</v>
      </c>
      <c r="E600" s="41">
        <v>834.67499999999995</v>
      </c>
    </row>
    <row r="601" spans="3:5" ht="12.75" customHeight="1">
      <c r="C601" s="8" t="s">
        <v>589</v>
      </c>
      <c r="D601" s="24" t="s">
        <v>1235</v>
      </c>
      <c r="E601" s="40">
        <f>SUM(E590:E600)</f>
        <v>1084.675</v>
      </c>
    </row>
    <row r="602" spans="3:5" ht="12.75" customHeight="1">
      <c r="C602" s="11" t="s">
        <v>590</v>
      </c>
      <c r="D602" s="26" t="s">
        <v>1236</v>
      </c>
      <c r="E602" s="41">
        <v>0</v>
      </c>
    </row>
    <row r="603" spans="3:5" ht="12.75" customHeight="1">
      <c r="C603" s="10" t="s">
        <v>591</v>
      </c>
      <c r="D603" s="26" t="s">
        <v>1237</v>
      </c>
      <c r="E603" s="41">
        <v>0</v>
      </c>
    </row>
    <row r="604" spans="3:5" ht="12.75" customHeight="1">
      <c r="C604" s="8" t="s">
        <v>592</v>
      </c>
      <c r="D604" s="24" t="s">
        <v>1238</v>
      </c>
      <c r="E604" s="40">
        <f>SUM(E602:E603)</f>
        <v>0</v>
      </c>
    </row>
    <row r="605" spans="3:5" ht="12.75" customHeight="1">
      <c r="C605" s="11" t="s">
        <v>593</v>
      </c>
      <c r="D605" s="25" t="s">
        <v>1239</v>
      </c>
      <c r="E605" s="41">
        <v>200</v>
      </c>
    </row>
    <row r="606" spans="3:5" ht="12.75" customHeight="1">
      <c r="C606" s="11" t="s">
        <v>594</v>
      </c>
      <c r="D606" s="25" t="s">
        <v>1240</v>
      </c>
      <c r="E606" s="41">
        <v>130</v>
      </c>
    </row>
    <row r="607" spans="3:5" ht="12.75" customHeight="1">
      <c r="C607" s="11" t="s">
        <v>595</v>
      </c>
      <c r="D607" s="25" t="s">
        <v>1241</v>
      </c>
      <c r="E607" s="41">
        <v>3800</v>
      </c>
    </row>
    <row r="608" spans="3:5" ht="12.75" customHeight="1">
      <c r="C608" s="11" t="s">
        <v>596</v>
      </c>
      <c r="D608" s="25" t="s">
        <v>1242</v>
      </c>
      <c r="E608" s="41">
        <v>11162.482</v>
      </c>
    </row>
    <row r="609" spans="3:5" ht="12.75" customHeight="1">
      <c r="C609" s="11" t="s">
        <v>597</v>
      </c>
      <c r="D609" s="25" t="s">
        <v>1243</v>
      </c>
      <c r="E609" s="41">
        <v>1395</v>
      </c>
    </row>
    <row r="610" spans="3:5" ht="12.75" customHeight="1">
      <c r="C610" s="11" t="s">
        <v>598</v>
      </c>
      <c r="D610" s="25" t="s">
        <v>1244</v>
      </c>
      <c r="E610" s="41">
        <v>330</v>
      </c>
    </row>
    <row r="611" spans="3:5" ht="12.75" customHeight="1">
      <c r="C611" s="11" t="s">
        <v>599</v>
      </c>
      <c r="D611" s="25" t="s">
        <v>1245</v>
      </c>
      <c r="E611" s="41">
        <v>3000</v>
      </c>
    </row>
    <row r="612" spans="3:5" ht="12.75" customHeight="1">
      <c r="C612" s="11" t="s">
        <v>600</v>
      </c>
      <c r="D612" s="25" t="s">
        <v>1246</v>
      </c>
      <c r="E612" s="41">
        <v>50000</v>
      </c>
    </row>
    <row r="613" spans="3:5" ht="12.75" customHeight="1">
      <c r="C613" s="11" t="s">
        <v>601</v>
      </c>
      <c r="D613" s="25" t="s">
        <v>1247</v>
      </c>
      <c r="E613" s="41">
        <v>15000</v>
      </c>
    </row>
    <row r="614" spans="3:5" ht="12.75" customHeight="1">
      <c r="C614" s="11" t="s">
        <v>602</v>
      </c>
      <c r="D614" s="25" t="s">
        <v>1248</v>
      </c>
      <c r="E614" s="41">
        <v>3000</v>
      </c>
    </row>
    <row r="615" spans="3:5" ht="12.75" customHeight="1">
      <c r="C615" s="11" t="s">
        <v>603</v>
      </c>
      <c r="D615" s="25" t="s">
        <v>1249</v>
      </c>
      <c r="E615" s="41">
        <v>50</v>
      </c>
    </row>
    <row r="616" spans="3:5" ht="12.75" customHeight="1">
      <c r="C616" s="11" t="s">
        <v>604</v>
      </c>
      <c r="D616" s="25" t="s">
        <v>1250</v>
      </c>
      <c r="E616" s="41">
        <v>400</v>
      </c>
    </row>
    <row r="617" spans="3:5" ht="12.75" customHeight="1">
      <c r="C617" s="11" t="s">
        <v>605</v>
      </c>
      <c r="D617" s="25" t="s">
        <v>1251</v>
      </c>
      <c r="E617" s="41">
        <v>400</v>
      </c>
    </row>
    <row r="618" spans="3:5" ht="12.75" customHeight="1">
      <c r="C618" s="11" t="s">
        <v>606</v>
      </c>
      <c r="D618" s="25" t="s">
        <v>1252</v>
      </c>
      <c r="E618" s="41">
        <v>3000</v>
      </c>
    </row>
    <row r="619" spans="3:5" ht="12.75" customHeight="1">
      <c r="C619" s="11" t="s">
        <v>607</v>
      </c>
      <c r="D619" s="25" t="s">
        <v>1253</v>
      </c>
      <c r="E619" s="41">
        <v>5700</v>
      </c>
    </row>
    <row r="620" spans="3:5" ht="12.75" customHeight="1">
      <c r="C620" s="11" t="s">
        <v>608</v>
      </c>
      <c r="D620" s="25" t="s">
        <v>1254</v>
      </c>
      <c r="E620" s="41">
        <v>1600</v>
      </c>
    </row>
    <row r="621" spans="3:5" ht="12.75" customHeight="1">
      <c r="C621" s="11" t="s">
        <v>609</v>
      </c>
      <c r="D621" s="25" t="s">
        <v>1255</v>
      </c>
      <c r="E621" s="41">
        <v>20</v>
      </c>
    </row>
    <row r="622" spans="3:5" ht="12.75" customHeight="1">
      <c r="C622" s="11" t="s">
        <v>610</v>
      </c>
      <c r="D622" s="25" t="s">
        <v>1256</v>
      </c>
      <c r="E622" s="41">
        <v>2000</v>
      </c>
    </row>
    <row r="623" spans="3:5" ht="12.75" customHeight="1">
      <c r="C623" s="11" t="s">
        <v>611</v>
      </c>
      <c r="D623" s="25" t="s">
        <v>1257</v>
      </c>
      <c r="E623" s="41">
        <v>260</v>
      </c>
    </row>
    <row r="624" spans="3:5" ht="12.75" customHeight="1">
      <c r="C624" s="11" t="s">
        <v>612</v>
      </c>
      <c r="D624" s="25" t="s">
        <v>1258</v>
      </c>
      <c r="E624" s="41">
        <v>3557.636</v>
      </c>
    </row>
    <row r="625" spans="3:5" ht="12.75" customHeight="1">
      <c r="C625" s="11" t="s">
        <v>613</v>
      </c>
      <c r="D625" s="25" t="s">
        <v>1259</v>
      </c>
      <c r="E625" s="41">
        <v>1730</v>
      </c>
    </row>
    <row r="626" spans="3:5" ht="12.75" customHeight="1">
      <c r="C626" s="11" t="s">
        <v>614</v>
      </c>
      <c r="D626" s="25" t="s">
        <v>1260</v>
      </c>
      <c r="E626" s="41">
        <v>0</v>
      </c>
    </row>
    <row r="627" spans="3:5" ht="12.75" customHeight="1">
      <c r="C627" s="14" t="s">
        <v>615</v>
      </c>
      <c r="D627" s="24" t="s">
        <v>1261</v>
      </c>
      <c r="E627" s="40">
        <f>SUM(E605:E626)</f>
        <v>106735.118</v>
      </c>
    </row>
    <row r="628" spans="3:5" ht="12.75" customHeight="1">
      <c r="C628" s="11" t="s">
        <v>616</v>
      </c>
      <c r="D628" s="26" t="s">
        <v>1262</v>
      </c>
      <c r="E628" s="41">
        <v>200</v>
      </c>
    </row>
    <row r="629" spans="3:5" ht="12.75" customHeight="1">
      <c r="C629" s="11" t="s">
        <v>617</v>
      </c>
      <c r="D629" s="26" t="s">
        <v>1263</v>
      </c>
      <c r="E629" s="41">
        <v>2100</v>
      </c>
    </row>
    <row r="630" spans="3:5" ht="12.75" customHeight="1">
      <c r="C630" s="11" t="s">
        <v>618</v>
      </c>
      <c r="D630" s="26" t="s">
        <v>1264</v>
      </c>
      <c r="E630" s="41">
        <v>1600</v>
      </c>
    </row>
    <row r="631" spans="3:5" ht="12.75" customHeight="1">
      <c r="C631" s="11" t="s">
        <v>619</v>
      </c>
      <c r="D631" s="26" t="s">
        <v>1265</v>
      </c>
      <c r="E631" s="41">
        <v>660</v>
      </c>
    </row>
    <row r="632" spans="3:5" ht="12.75" customHeight="1">
      <c r="C632" s="11" t="s">
        <v>620</v>
      </c>
      <c r="D632" s="26" t="s">
        <v>1266</v>
      </c>
      <c r="E632" s="41">
        <v>0</v>
      </c>
    </row>
    <row r="633" spans="3:5" ht="12.75" customHeight="1">
      <c r="C633" s="11" t="s">
        <v>621</v>
      </c>
      <c r="D633" s="26" t="s">
        <v>1267</v>
      </c>
      <c r="E633" s="41">
        <v>0</v>
      </c>
    </row>
    <row r="634" spans="3:5" ht="12.75" customHeight="1">
      <c r="C634" s="14" t="s">
        <v>622</v>
      </c>
      <c r="D634" s="30" t="s">
        <v>1268</v>
      </c>
      <c r="E634" s="44">
        <f>SUM(E628:E633)</f>
        <v>4560</v>
      </c>
    </row>
    <row r="635" spans="3:5" ht="12.75" customHeight="1">
      <c r="C635" s="11" t="s">
        <v>623</v>
      </c>
      <c r="D635" s="27" t="s">
        <v>772</v>
      </c>
      <c r="E635" s="41">
        <v>1000</v>
      </c>
    </row>
    <row r="636" spans="3:5" ht="12.75" customHeight="1">
      <c r="C636" s="14" t="s">
        <v>624</v>
      </c>
      <c r="D636" s="24" t="s">
        <v>1269</v>
      </c>
      <c r="E636" s="40">
        <f>SUM(E635)</f>
        <v>1000</v>
      </c>
    </row>
    <row r="637" spans="3:5" ht="12.75" customHeight="1">
      <c r="C637" s="16" t="s">
        <v>625</v>
      </c>
      <c r="D637" s="29" t="s">
        <v>1270</v>
      </c>
      <c r="E637" s="42">
        <f>E585+E587+E589+E601+E604+E627+E634+E636</f>
        <v>113379.79300000001</v>
      </c>
    </row>
    <row r="638" spans="3:5" ht="12.75" customHeight="1">
      <c r="C638" s="17" t="s">
        <v>626</v>
      </c>
      <c r="D638" s="34" t="s">
        <v>1271</v>
      </c>
      <c r="E638" s="47">
        <f>E637+E583+E563+E561+E558+E556+E546+E541</f>
        <v>170422.269</v>
      </c>
    </row>
    <row r="639" spans="3:5" ht="12.75" customHeight="1">
      <c r="C639" s="11" t="s">
        <v>627</v>
      </c>
      <c r="D639" s="27" t="s">
        <v>1272</v>
      </c>
      <c r="E639" s="41">
        <v>1800</v>
      </c>
    </row>
    <row r="640" spans="3:5" ht="12.75" customHeight="1">
      <c r="C640" s="11" t="s">
        <v>628</v>
      </c>
      <c r="D640" s="27" t="s">
        <v>1273</v>
      </c>
      <c r="E640" s="41">
        <v>0</v>
      </c>
    </row>
    <row r="641" spans="3:5" ht="12.75" customHeight="1">
      <c r="C641" s="8" t="s">
        <v>629</v>
      </c>
      <c r="D641" s="24" t="s">
        <v>1274</v>
      </c>
      <c r="E641" s="40">
        <f>SUM(E639:E640)</f>
        <v>1800</v>
      </c>
    </row>
    <row r="642" spans="3:5" ht="12.75" customHeight="1">
      <c r="C642" s="13" t="s">
        <v>630</v>
      </c>
      <c r="D642" s="29" t="s">
        <v>1071</v>
      </c>
      <c r="E642" s="42">
        <f>E641</f>
        <v>1800</v>
      </c>
    </row>
    <row r="643" spans="3:5" ht="12.75" customHeight="1">
      <c r="C643" s="10" t="s">
        <v>631</v>
      </c>
      <c r="D643" s="26" t="s">
        <v>1275</v>
      </c>
      <c r="E643" s="41">
        <v>0</v>
      </c>
    </row>
    <row r="644" spans="3:5" ht="12.75" customHeight="1">
      <c r="C644" s="8" t="s">
        <v>632</v>
      </c>
      <c r="D644" s="24" t="s">
        <v>1276</v>
      </c>
      <c r="E644" s="40">
        <f>SUM(E643)</f>
        <v>0</v>
      </c>
    </row>
    <row r="645" spans="3:5" ht="12.75" customHeight="1">
      <c r="C645" s="13" t="s">
        <v>633</v>
      </c>
      <c r="D645" s="29" t="s">
        <v>1277</v>
      </c>
      <c r="E645" s="42">
        <f>E644</f>
        <v>0</v>
      </c>
    </row>
    <row r="646" spans="3:5" ht="12.75" customHeight="1">
      <c r="C646" s="12" t="s">
        <v>634</v>
      </c>
      <c r="D646" s="28" t="s">
        <v>1278</v>
      </c>
      <c r="E646" s="41">
        <v>0</v>
      </c>
    </row>
    <row r="647" spans="3:5" ht="12.75" customHeight="1">
      <c r="C647" s="8" t="s">
        <v>635</v>
      </c>
      <c r="D647" s="24" t="s">
        <v>1279</v>
      </c>
      <c r="E647" s="40">
        <f>SUM(E646)</f>
        <v>0</v>
      </c>
    </row>
    <row r="648" spans="3:5" ht="12.75" customHeight="1">
      <c r="C648" s="12" t="s">
        <v>636</v>
      </c>
      <c r="D648" s="28" t="s">
        <v>1280</v>
      </c>
      <c r="E648" s="41">
        <v>0</v>
      </c>
    </row>
    <row r="649" spans="3:5" ht="12.75" customHeight="1">
      <c r="C649" s="8" t="s">
        <v>637</v>
      </c>
      <c r="D649" s="24" t="s">
        <v>1281</v>
      </c>
      <c r="E649" s="40">
        <f>SUM(E648)</f>
        <v>0</v>
      </c>
    </row>
    <row r="650" spans="3:5" ht="12.75" customHeight="1">
      <c r="C650" s="13" t="s">
        <v>638</v>
      </c>
      <c r="D650" s="29" t="s">
        <v>1282</v>
      </c>
      <c r="E650" s="42">
        <f>E647+E649</f>
        <v>0</v>
      </c>
    </row>
    <row r="651" spans="3:5" ht="12.75" customHeight="1">
      <c r="C651" s="18" t="s">
        <v>639</v>
      </c>
      <c r="D651" s="34" t="s">
        <v>1283</v>
      </c>
      <c r="E651" s="47">
        <f>E642+E645+E650</f>
        <v>1800</v>
      </c>
    </row>
    <row r="652" spans="3:5" ht="12.75" customHeight="1">
      <c r="C652" s="9" t="s">
        <v>640</v>
      </c>
      <c r="D652" s="25" t="s">
        <v>1284</v>
      </c>
      <c r="E652" s="41">
        <v>6448</v>
      </c>
    </row>
    <row r="653" spans="3:5" ht="12.75" customHeight="1">
      <c r="C653" s="11" t="s">
        <v>641</v>
      </c>
      <c r="D653" s="27" t="s">
        <v>1285</v>
      </c>
      <c r="E653" s="41">
        <v>2143</v>
      </c>
    </row>
    <row r="654" spans="3:5" ht="12.75" customHeight="1">
      <c r="C654" s="11" t="s">
        <v>642</v>
      </c>
      <c r="D654" s="27" t="s">
        <v>1286</v>
      </c>
      <c r="E654" s="41">
        <v>2588</v>
      </c>
    </row>
    <row r="655" spans="3:5" ht="12.75" customHeight="1">
      <c r="C655" s="11" t="s">
        <v>643</v>
      </c>
      <c r="D655" s="27" t="s">
        <v>1287</v>
      </c>
      <c r="E655" s="41">
        <v>0</v>
      </c>
    </row>
    <row r="656" spans="3:5" ht="12.75" customHeight="1">
      <c r="C656" s="11" t="s">
        <v>644</v>
      </c>
      <c r="D656" s="27" t="s">
        <v>1288</v>
      </c>
      <c r="E656" s="41">
        <v>1055</v>
      </c>
    </row>
    <row r="657" spans="3:5" ht="12.75" customHeight="1">
      <c r="C657" s="11" t="s">
        <v>645</v>
      </c>
      <c r="D657" s="27" t="s">
        <v>1289</v>
      </c>
      <c r="E657" s="41">
        <v>0</v>
      </c>
    </row>
    <row r="658" spans="3:5" ht="12.75" customHeight="1">
      <c r="C658" s="11" t="s">
        <v>646</v>
      </c>
      <c r="D658" s="27" t="s">
        <v>1290</v>
      </c>
      <c r="E658" s="41">
        <v>0</v>
      </c>
    </row>
    <row r="659" spans="3:5" ht="12.75" customHeight="1">
      <c r="C659" s="8" t="s">
        <v>647</v>
      </c>
      <c r="D659" s="24" t="s">
        <v>1291</v>
      </c>
      <c r="E659" s="40">
        <f>SUM(E652:E658)</f>
        <v>12234</v>
      </c>
    </row>
    <row r="660" spans="3:5" ht="12.75" customHeight="1">
      <c r="C660" s="11" t="s">
        <v>648</v>
      </c>
      <c r="D660" s="27" t="s">
        <v>1292</v>
      </c>
      <c r="E660" s="41">
        <v>8966</v>
      </c>
    </row>
    <row r="661" spans="3:5" ht="12.75" customHeight="1">
      <c r="C661" s="11" t="s">
        <v>649</v>
      </c>
      <c r="D661" s="27" t="s">
        <v>1293</v>
      </c>
      <c r="E661" s="41">
        <v>6972</v>
      </c>
    </row>
    <row r="662" spans="3:5" ht="12.75" customHeight="1">
      <c r="C662" s="8" t="s">
        <v>650</v>
      </c>
      <c r="D662" s="24" t="s">
        <v>1294</v>
      </c>
      <c r="E662" s="40">
        <f>SUM(E660:E661)</f>
        <v>15938</v>
      </c>
    </row>
    <row r="663" spans="3:5" ht="12.75" customHeight="1">
      <c r="C663" s="12" t="s">
        <v>651</v>
      </c>
      <c r="D663" s="28" t="s">
        <v>1295</v>
      </c>
      <c r="E663" s="41">
        <v>0</v>
      </c>
    </row>
    <row r="664" spans="3:5" ht="12.75" customHeight="1">
      <c r="C664" s="12" t="s">
        <v>652</v>
      </c>
      <c r="D664" s="28" t="s">
        <v>1296</v>
      </c>
      <c r="E664" s="41">
        <v>350</v>
      </c>
    </row>
    <row r="665" spans="3:5" ht="12.75" customHeight="1">
      <c r="C665" s="8" t="s">
        <v>653</v>
      </c>
      <c r="D665" s="24" t="s">
        <v>1297</v>
      </c>
      <c r="E665" s="40">
        <f>SUM(E663:E664)</f>
        <v>350</v>
      </c>
    </row>
    <row r="666" spans="3:5" ht="12.75" customHeight="1">
      <c r="C666" s="13" t="s">
        <v>654</v>
      </c>
      <c r="D666" s="29" t="s">
        <v>1298</v>
      </c>
      <c r="E666" s="42">
        <f>E659+E662+E665</f>
        <v>28522</v>
      </c>
    </row>
    <row r="667" spans="3:5" ht="12.75" customHeight="1">
      <c r="C667" s="9" t="s">
        <v>655</v>
      </c>
      <c r="D667" s="25" t="s">
        <v>1299</v>
      </c>
      <c r="E667" s="41">
        <v>0</v>
      </c>
    </row>
    <row r="668" spans="3:5" ht="12.75" customHeight="1">
      <c r="C668" s="13" t="s">
        <v>656</v>
      </c>
      <c r="D668" s="29" t="s">
        <v>1300</v>
      </c>
      <c r="E668" s="42">
        <f>E667</f>
        <v>0</v>
      </c>
    </row>
    <row r="669" spans="3:5" ht="12.75" customHeight="1">
      <c r="C669" s="18" t="s">
        <v>657</v>
      </c>
      <c r="D669" s="34" t="s">
        <v>1301</v>
      </c>
      <c r="E669" s="47">
        <f>E666+E668</f>
        <v>28522</v>
      </c>
    </row>
    <row r="670" spans="3:5" ht="12.75" customHeight="1">
      <c r="C670" s="21"/>
      <c r="D670" s="36" t="s">
        <v>1302</v>
      </c>
      <c r="E670" s="49">
        <f>E534+E638+E651+E669</f>
        <v>4946670.2690000003</v>
      </c>
    </row>
    <row r="671" spans="3:5" ht="12.75" customHeight="1" thickBot="1">
      <c r="C671" s="22"/>
      <c r="D671" s="38" t="s">
        <v>1303</v>
      </c>
      <c r="E671" s="50">
        <f>E670-E443</f>
        <v>12220.033000000753</v>
      </c>
    </row>
    <row r="673" spans="3:4">
      <c r="C673" s="1" t="s">
        <v>1305</v>
      </c>
      <c r="D673" s="1"/>
    </row>
    <row r="674" spans="3:4">
      <c r="C674" s="1"/>
      <c r="D674" s="1"/>
    </row>
    <row r="675" spans="3:4">
      <c r="C675" s="1" t="s">
        <v>1306</v>
      </c>
      <c r="D675" s="1"/>
    </row>
    <row r="676" spans="3:4">
      <c r="C676" s="1"/>
      <c r="D676" s="1"/>
    </row>
    <row r="677" spans="3:4">
      <c r="C677" s="51" t="s">
        <v>1307</v>
      </c>
      <c r="D677" s="1"/>
    </row>
    <row r="678" spans="3:4">
      <c r="C678" s="1" t="s">
        <v>1308</v>
      </c>
      <c r="D678" s="1"/>
    </row>
    <row r="679" spans="3:4">
      <c r="C679" s="1"/>
      <c r="D679" s="1"/>
    </row>
    <row r="680" spans="3:4">
      <c r="C680" s="51" t="s">
        <v>1309</v>
      </c>
      <c r="D680" s="52">
        <v>42023</v>
      </c>
    </row>
  </sheetData>
  <mergeCells count="3">
    <mergeCell ref="C9:C10"/>
    <mergeCell ref="D9:D10"/>
    <mergeCell ref="E9:E10"/>
  </mergeCells>
  <phoneticPr fontId="0" type="noConversion"/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64018</dc:creator>
  <cp:lastModifiedBy>62151</cp:lastModifiedBy>
  <cp:lastPrinted>2015-01-19T11:15:44Z</cp:lastPrinted>
  <dcterms:created xsi:type="dcterms:W3CDTF">2015-01-09T06:17:28Z</dcterms:created>
  <dcterms:modified xsi:type="dcterms:W3CDTF">2015-01-19T11:16:47Z</dcterms:modified>
</cp:coreProperties>
</file>