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75" windowHeight="11955" activeTab="1"/>
  </bookViews>
  <sheets>
    <sheet name="9F9_25" sheetId="10" r:id="rId1"/>
    <sheet name="9F9_19" sheetId="15" r:id="rId2"/>
  </sheets>
  <calcPr calcId="145621"/>
</workbook>
</file>

<file path=xl/calcChain.xml><?xml version="1.0" encoding="utf-8"?>
<calcChain xmlns="http://schemas.openxmlformats.org/spreadsheetml/2006/main">
  <c r="A12" i="15" l="1"/>
  <c r="B12" i="15" s="1"/>
  <c r="G3" i="15"/>
  <c r="F3" i="15"/>
  <c r="A8" i="15" s="1"/>
  <c r="B8" i="15" s="1"/>
  <c r="A6" i="15" l="1"/>
  <c r="B6" i="15" s="1"/>
  <c r="A5" i="15"/>
  <c r="B5" i="15" s="1"/>
  <c r="A7" i="15"/>
  <c r="B7" i="15" s="1"/>
  <c r="A9" i="15"/>
  <c r="B9" i="15" s="1"/>
  <c r="A12" i="10"/>
  <c r="B12" i="10" s="1"/>
  <c r="G3" i="10"/>
  <c r="F3" i="10"/>
  <c r="A9" i="10" s="1"/>
  <c r="B9" i="10" s="1"/>
  <c r="A5" i="10" l="1"/>
  <c r="B5" i="10" s="1"/>
  <c r="A6" i="10"/>
  <c r="B6" i="10" s="1"/>
  <c r="A7" i="10"/>
  <c r="B7" i="10" s="1"/>
  <c r="A8" i="10"/>
  <c r="B8" i="10" s="1"/>
</calcChain>
</file>

<file path=xl/sharedStrings.xml><?xml version="1.0" encoding="utf-8"?>
<sst xmlns="http://schemas.openxmlformats.org/spreadsheetml/2006/main" count="46" uniqueCount="22">
  <si>
    <t>celkový
úvazek</t>
  </si>
  <si>
    <t>normativ
na 30 lůžek</t>
  </si>
  <si>
    <t>počet lůžek:</t>
  </si>
  <si>
    <t>dostupnost</t>
  </si>
  <si>
    <t>všeobecná sestra se specializovanou způsobilostí bez dohledu</t>
  </si>
  <si>
    <t>všeobecná sestra  bez dohledu a všeobecná sestra nebo zdravotnický asistent</t>
  </si>
  <si>
    <t>sanitář, ošetřovatel nebo masér</t>
  </si>
  <si>
    <t>klinický psycholog</t>
  </si>
  <si>
    <t>úvazek v hod.</t>
  </si>
  <si>
    <t>nutriční terapeut</t>
  </si>
  <si>
    <t>DLOUHODOBÁ  LŮŽKOVÁ PÉČE - dle Přílohy č.3 k vyhlášce č. 99/2012 Sb.</t>
  </si>
  <si>
    <t>4.1. Dlouhodobá lůžková péče</t>
  </si>
  <si>
    <t>lékař se specializovanou nebo zvláštní odbornou způsobilostí</t>
  </si>
  <si>
    <t>fyzioterapeut bez dohledu nebo ergoterapeut bez dohledu</t>
  </si>
  <si>
    <t>L3</t>
  </si>
  <si>
    <t>ZPBD+ZPOD</t>
  </si>
  <si>
    <t>ZPOD bez mat.</t>
  </si>
  <si>
    <t>ZPBD se spec.</t>
  </si>
  <si>
    <t>ZSP,SP</t>
  </si>
  <si>
    <t>VNP K2,ERGO</t>
  </si>
  <si>
    <r>
      <t xml:space="preserve">zdravotně-sociální pracovník, nebo jiný odborný pracovník - sociální pracovník </t>
    </r>
    <r>
      <rPr>
        <i/>
        <sz val="11"/>
        <color rgb="FF0070C0"/>
        <rFont val="Calibri"/>
        <family val="2"/>
        <charset val="238"/>
        <scheme val="minor"/>
      </rPr>
      <t>*)</t>
    </r>
  </si>
  <si>
    <t>*) výše úvazku se vztahuje k celkovému počtu lůžek ve zdrav. zařízení - viz část 1,bod 18,Přílohy č.3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</si>
</sst>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0" borderId="1" xfId="0" applyFont="1" applyFill="1" applyBorder="1"/>
    <xf numFmtId="0" fontId="2" fillId="0" borderId="3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4" fillId="4" borderId="0" xfId="0" applyFont="1" applyFill="1" applyBorder="1"/>
    <xf numFmtId="0" fontId="0" fillId="4" borderId="0" xfId="0" applyFill="1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3" fillId="0" borderId="7" xfId="0" applyFont="1" applyFill="1" applyBorder="1"/>
    <xf numFmtId="2" fontId="0" fillId="0" borderId="0" xfId="0" applyNumberFormat="1" applyBorder="1" applyAlignment="1">
      <alignment horizontal="center"/>
    </xf>
    <xf numFmtId="164" fontId="5" fillId="0" borderId="4" xfId="0" applyNumberFormat="1" applyFont="1" applyBorder="1" applyAlignment="1">
      <alignment horizontal="left"/>
    </xf>
    <xf numFmtId="2" fontId="5" fillId="0" borderId="5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left"/>
    </xf>
    <xf numFmtId="2" fontId="0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0" fillId="0" borderId="0" xfId="0" applyNumberFormat="1" applyFont="1" applyBorder="1" applyAlignment="1">
      <alignment horizontal="left"/>
    </xf>
    <xf numFmtId="2" fontId="0" fillId="0" borderId="0" xfId="0" applyNumberFormat="1" applyFont="1" applyBorder="1" applyAlignment="1">
      <alignment horizontal="center"/>
    </xf>
    <xf numFmtId="0" fontId="6" fillId="0" borderId="0" xfId="0" applyFont="1" applyFill="1" applyBorder="1"/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5" xfId="0" applyFill="1" applyBorder="1" applyAlignment="1">
      <alignment horizontal="center"/>
    </xf>
  </cellXfs>
  <cellStyles count="1">
    <cellStyle name="Normální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pane ySplit="1" topLeftCell="A2" activePane="bottomLeft" state="frozen"/>
      <selection pane="bottomLeft" activeCell="D4" sqref="D4"/>
    </sheetView>
  </sheetViews>
  <sheetFormatPr defaultRowHeight="15" x14ac:dyDescent="0.25"/>
  <cols>
    <col min="1" max="1" width="6.85546875" customWidth="1"/>
    <col min="2" max="2" width="8.140625" customWidth="1"/>
    <col min="3" max="3" width="12.28515625" customWidth="1"/>
    <col min="4" max="4" width="9.140625" style="1"/>
    <col min="5" max="5" width="92.28515625" customWidth="1"/>
  </cols>
  <sheetData>
    <row r="1" spans="1:8" x14ac:dyDescent="0.25">
      <c r="E1" s="3" t="s">
        <v>10</v>
      </c>
    </row>
    <row r="3" spans="1:8" x14ac:dyDescent="0.25">
      <c r="A3" s="28" t="s">
        <v>2</v>
      </c>
      <c r="B3" s="29"/>
      <c r="C3" s="30"/>
      <c r="D3" s="4">
        <v>25</v>
      </c>
      <c r="E3" s="3" t="s">
        <v>11</v>
      </c>
      <c r="F3" s="2">
        <f>IF(D3&lt;20,20,IF(D3&gt;60,60,D3))</f>
        <v>25</v>
      </c>
      <c r="G3" s="13" t="str">
        <f>IF(D3&gt;60,"POZOR NAD 60 Lůžek","upravený počet lůžek")</f>
        <v>upravený počet lůžek</v>
      </c>
      <c r="H3" s="14"/>
    </row>
    <row r="4" spans="1:8" ht="24.75" x14ac:dyDescent="0.25">
      <c r="A4" s="9" t="s">
        <v>0</v>
      </c>
      <c r="B4" s="12" t="s">
        <v>8</v>
      </c>
      <c r="D4" s="10" t="s">
        <v>1</v>
      </c>
    </row>
    <row r="5" spans="1:8" x14ac:dyDescent="0.25">
      <c r="A5" s="5">
        <f>D5*POWER(($F$3/30),0.5)</f>
        <v>0.18257418583505539</v>
      </c>
      <c r="B5" s="7">
        <f>A5*40</f>
        <v>7.3029674334022152</v>
      </c>
      <c r="C5" s="6" t="s">
        <v>14</v>
      </c>
      <c r="D5" s="7">
        <v>0.2</v>
      </c>
      <c r="E5" s="11" t="s">
        <v>12</v>
      </c>
    </row>
    <row r="6" spans="1:8" x14ac:dyDescent="0.25">
      <c r="A6" s="5">
        <f>0.8*D6*($F$3/30)+0.2*D6*POWER(($F$3/30),0.5)</f>
        <v>0.8492408525017221</v>
      </c>
      <c r="B6" s="7">
        <f t="shared" ref="B6:B9" si="0">A6*40</f>
        <v>33.969634100068888</v>
      </c>
      <c r="C6" s="24" t="s">
        <v>17</v>
      </c>
      <c r="D6" s="7">
        <v>1</v>
      </c>
      <c r="E6" s="8" t="s">
        <v>4</v>
      </c>
    </row>
    <row r="7" spans="1:8" x14ac:dyDescent="0.25">
      <c r="A7" s="5">
        <f t="shared" ref="A7:A9" si="1">0.8*D7*($F$3/30)+0.2*D7*POWER(($F$3/30),0.5)</f>
        <v>5.0954451150103335</v>
      </c>
      <c r="B7" s="7">
        <f t="shared" si="0"/>
        <v>203.81780460041335</v>
      </c>
      <c r="C7" s="24" t="s">
        <v>15</v>
      </c>
      <c r="D7" s="7">
        <v>6</v>
      </c>
      <c r="E7" s="8" t="s">
        <v>5</v>
      </c>
    </row>
    <row r="8" spans="1:8" x14ac:dyDescent="0.25">
      <c r="A8" s="5">
        <f t="shared" si="1"/>
        <v>4.2462042625086101</v>
      </c>
      <c r="B8" s="7">
        <f t="shared" si="0"/>
        <v>169.84817050034439</v>
      </c>
      <c r="C8" s="24" t="s">
        <v>16</v>
      </c>
      <c r="D8" s="7">
        <v>5</v>
      </c>
      <c r="E8" s="8" t="s">
        <v>6</v>
      </c>
    </row>
    <row r="9" spans="1:8" x14ac:dyDescent="0.25">
      <c r="A9" s="5">
        <f t="shared" si="1"/>
        <v>0.16984817050034445</v>
      </c>
      <c r="B9" s="7">
        <f t="shared" si="0"/>
        <v>6.7939268200137786</v>
      </c>
      <c r="C9" s="24" t="s">
        <v>19</v>
      </c>
      <c r="D9" s="7">
        <v>0.2</v>
      </c>
      <c r="E9" s="8" t="s">
        <v>13</v>
      </c>
    </row>
    <row r="10" spans="1:8" x14ac:dyDescent="0.25">
      <c r="A10" s="20" t="s">
        <v>3</v>
      </c>
      <c r="B10" s="21"/>
      <c r="C10" s="16"/>
      <c r="D10" s="17"/>
      <c r="E10" s="8" t="s">
        <v>7</v>
      </c>
    </row>
    <row r="11" spans="1:8" x14ac:dyDescent="0.25">
      <c r="A11" s="20" t="s">
        <v>3</v>
      </c>
      <c r="B11" s="21"/>
      <c r="C11" s="16"/>
      <c r="D11" s="17"/>
      <c r="E11" s="18" t="s">
        <v>9</v>
      </c>
    </row>
    <row r="12" spans="1:8" x14ac:dyDescent="0.25">
      <c r="A12" s="22">
        <f>IF(D3&gt;30,0.5,0.2)</f>
        <v>0.2</v>
      </c>
      <c r="B12" s="23">
        <f>A12*40</f>
        <v>8</v>
      </c>
      <c r="C12" s="6" t="s">
        <v>18</v>
      </c>
      <c r="D12" s="7"/>
      <c r="E12" s="8" t="s">
        <v>20</v>
      </c>
    </row>
    <row r="13" spans="1:8" x14ac:dyDescent="0.25">
      <c r="A13" s="25"/>
      <c r="B13" s="26"/>
      <c r="C13" s="15"/>
      <c r="D13" s="19"/>
      <c r="E13" s="27" t="s">
        <v>21</v>
      </c>
    </row>
  </sheetData>
  <protectedRanges>
    <protectedRange sqref="D3" name="Oblast1"/>
  </protectedRanges>
  <mergeCells count="1">
    <mergeCell ref="A3:C3"/>
  </mergeCells>
  <conditionalFormatting sqref="G3">
    <cfRule type="containsText" dxfId="1" priority="4" operator="containsText" text="POZOR">
      <formula>NOT(ISERROR(SEARCH("POZOR",G3)))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pane ySplit="1" topLeftCell="A2" activePane="bottomLeft" state="frozen"/>
      <selection pane="bottomLeft" activeCell="D4" sqref="D4"/>
    </sheetView>
  </sheetViews>
  <sheetFormatPr defaultRowHeight="15" x14ac:dyDescent="0.25"/>
  <cols>
    <col min="1" max="1" width="6.85546875" customWidth="1"/>
    <col min="2" max="2" width="8.140625" customWidth="1"/>
    <col min="3" max="3" width="12.28515625" customWidth="1"/>
    <col min="4" max="4" width="9.140625" style="1"/>
    <col min="5" max="5" width="92.28515625" customWidth="1"/>
  </cols>
  <sheetData>
    <row r="1" spans="1:8" x14ac:dyDescent="0.25">
      <c r="E1" s="3" t="s">
        <v>10</v>
      </c>
    </row>
    <row r="3" spans="1:8" x14ac:dyDescent="0.25">
      <c r="A3" s="28" t="s">
        <v>2</v>
      </c>
      <c r="B3" s="29"/>
      <c r="C3" s="30"/>
      <c r="D3" s="4">
        <v>19</v>
      </c>
      <c r="E3" s="3" t="s">
        <v>11</v>
      </c>
      <c r="F3" s="2">
        <f>IF(D3&lt;20,20,IF(D3&gt;60,60,D3))</f>
        <v>20</v>
      </c>
      <c r="G3" s="13" t="str">
        <f>IF(D3&gt;60,"POZOR NAD 60 Lůžek","upravený počet lůžek")</f>
        <v>upravený počet lůžek</v>
      </c>
      <c r="H3" s="14"/>
    </row>
    <row r="4" spans="1:8" ht="24.75" x14ac:dyDescent="0.25">
      <c r="A4" s="9" t="s">
        <v>0</v>
      </c>
      <c r="B4" s="12" t="s">
        <v>8</v>
      </c>
      <c r="D4" s="10" t="s">
        <v>1</v>
      </c>
    </row>
    <row r="5" spans="1:8" x14ac:dyDescent="0.25">
      <c r="A5" s="5">
        <f>D5*POWER(($F$3/30),0.5)</f>
        <v>0.16329931618554522</v>
      </c>
      <c r="B5" s="7">
        <f>A5*40</f>
        <v>6.5319726474218083</v>
      </c>
      <c r="C5" s="6" t="s">
        <v>14</v>
      </c>
      <c r="D5" s="7">
        <v>0.2</v>
      </c>
      <c r="E5" s="11" t="s">
        <v>12</v>
      </c>
    </row>
    <row r="6" spans="1:8" x14ac:dyDescent="0.25">
      <c r="A6" s="5">
        <f>0.8*D6*($F$3/30)+0.2*D6*POWER(($F$3/30),0.5)</f>
        <v>0.6966326495188786</v>
      </c>
      <c r="B6" s="7">
        <f t="shared" ref="B6:B9" si="0">A6*40</f>
        <v>27.865305980755146</v>
      </c>
      <c r="C6" s="24" t="s">
        <v>17</v>
      </c>
      <c r="D6" s="7">
        <v>1</v>
      </c>
      <c r="E6" s="8" t="s">
        <v>4</v>
      </c>
    </row>
    <row r="7" spans="1:8" x14ac:dyDescent="0.25">
      <c r="A7" s="5">
        <f t="shared" ref="A7:A9" si="1">0.8*D7*($F$3/30)+0.2*D7*POWER(($F$3/30),0.5)</f>
        <v>4.1797958971132712</v>
      </c>
      <c r="B7" s="7">
        <f t="shared" si="0"/>
        <v>167.19183588453086</v>
      </c>
      <c r="C7" s="24" t="s">
        <v>15</v>
      </c>
      <c r="D7" s="7">
        <v>6</v>
      </c>
      <c r="E7" s="8" t="s">
        <v>5</v>
      </c>
    </row>
    <row r="8" spans="1:8" x14ac:dyDescent="0.25">
      <c r="A8" s="5">
        <f t="shared" si="1"/>
        <v>3.4831632475943923</v>
      </c>
      <c r="B8" s="7">
        <f t="shared" si="0"/>
        <v>139.32652990377568</v>
      </c>
      <c r="C8" s="24" t="s">
        <v>16</v>
      </c>
      <c r="D8" s="7">
        <v>5</v>
      </c>
      <c r="E8" s="8" t="s">
        <v>6</v>
      </c>
    </row>
    <row r="9" spans="1:8" x14ac:dyDescent="0.25">
      <c r="A9" s="5">
        <f t="shared" si="1"/>
        <v>0.13932652990377573</v>
      </c>
      <c r="B9" s="7">
        <f t="shared" si="0"/>
        <v>5.5730611961510288</v>
      </c>
      <c r="C9" s="24" t="s">
        <v>19</v>
      </c>
      <c r="D9" s="7">
        <v>0.2</v>
      </c>
      <c r="E9" s="8" t="s">
        <v>13</v>
      </c>
    </row>
    <row r="10" spans="1:8" x14ac:dyDescent="0.25">
      <c r="A10" s="20" t="s">
        <v>3</v>
      </c>
      <c r="B10" s="21"/>
      <c r="C10" s="16"/>
      <c r="D10" s="17"/>
      <c r="E10" s="8" t="s">
        <v>7</v>
      </c>
    </row>
    <row r="11" spans="1:8" x14ac:dyDescent="0.25">
      <c r="A11" s="20" t="s">
        <v>3</v>
      </c>
      <c r="B11" s="21"/>
      <c r="C11" s="16"/>
      <c r="D11" s="17"/>
      <c r="E11" s="18" t="s">
        <v>9</v>
      </c>
    </row>
    <row r="12" spans="1:8" x14ac:dyDescent="0.25">
      <c r="A12" s="22">
        <f>IF(D3&gt;30,0.5,0.2)</f>
        <v>0.2</v>
      </c>
      <c r="B12" s="23">
        <f>A12*40</f>
        <v>8</v>
      </c>
      <c r="C12" s="6" t="s">
        <v>18</v>
      </c>
      <c r="D12" s="7"/>
      <c r="E12" s="8" t="s">
        <v>20</v>
      </c>
    </row>
    <row r="13" spans="1:8" x14ac:dyDescent="0.25">
      <c r="A13" s="25"/>
      <c r="B13" s="26"/>
      <c r="C13" s="15"/>
      <c r="D13" s="19"/>
      <c r="E13" s="27" t="s">
        <v>21</v>
      </c>
    </row>
  </sheetData>
  <protectedRanges>
    <protectedRange sqref="D3" name="Oblast1"/>
  </protectedRanges>
  <mergeCells count="1">
    <mergeCell ref="A3:C3"/>
  </mergeCells>
  <conditionalFormatting sqref="G3">
    <cfRule type="containsText" dxfId="0" priority="1" operator="containsText" text="POZOR">
      <formula>NOT(ISERROR(SEARCH("POZOR",G3)))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6A8B93C5-3A37-4376-B004-D2ABEC658F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369CC7-A58D-407A-BD6F-6BEE9D4F44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42B0BEA-80CB-47E0-999B-C67E1B9D0571}">
  <ds:schemaRefs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9F9_25</vt:lpstr>
      <vt:lpstr>9F9_19</vt:lpstr>
    </vt:vector>
  </TitlesOfParts>
  <Company>VZP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VZP</dc:creator>
  <cp:lastModifiedBy>Pavlína Žvaková</cp:lastModifiedBy>
  <dcterms:created xsi:type="dcterms:W3CDTF">2012-05-18T12:48:50Z</dcterms:created>
  <dcterms:modified xsi:type="dcterms:W3CDTF">2018-01-10T06:33:23Z</dcterms:modified>
</cp:coreProperties>
</file>