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907" yWindow="0" windowWidth="15487" windowHeight="8789"/>
  </bookViews>
  <sheets>
    <sheet name="Implantace KS 2015" sheetId="10" r:id="rId1"/>
    <sheet name="Rozdělení přístrojů" sheetId="11" r:id="rId2"/>
    <sheet name="Implantace KS 2014" sheetId="12" r:id="rId3"/>
    <sheet name="Implantace KS 2013" sheetId="9" r:id="rId4"/>
    <sheet name="Implantace KS 2012" sheetId="8" r:id="rId5"/>
    <sheet name="Implantace KS 2011" sheetId="7" r:id="rId6"/>
    <sheet name="Implantace KS 2010" sheetId="5" r:id="rId7"/>
    <sheet name="Implantace KS 2009" sheetId="4" r:id="rId8"/>
    <sheet name="Implantace KS 2008" sheetId="6" r:id="rId9"/>
  </sheets>
  <calcPr calcId="125725"/>
</workbook>
</file>

<file path=xl/calcChain.xml><?xml version="1.0" encoding="utf-8"?>
<calcChain xmlns="http://schemas.openxmlformats.org/spreadsheetml/2006/main">
  <c r="H73" i="12"/>
  <c r="H72"/>
  <c r="G72"/>
  <c r="F72"/>
  <c r="H70"/>
  <c r="G70"/>
  <c r="H69"/>
  <c r="G69"/>
  <c r="F69"/>
  <c r="H68"/>
  <c r="G68"/>
  <c r="H67"/>
  <c r="G67"/>
  <c r="F67"/>
  <c r="H66"/>
  <c r="G66"/>
  <c r="J65"/>
  <c r="I65"/>
  <c r="H65"/>
  <c r="G65"/>
  <c r="G73" s="1"/>
  <c r="F65"/>
  <c r="F73" s="1"/>
  <c r="G63"/>
  <c r="J62"/>
  <c r="I62"/>
  <c r="J61"/>
  <c r="I61"/>
  <c r="J60"/>
  <c r="I60"/>
  <c r="J59"/>
  <c r="I59"/>
  <c r="J58"/>
  <c r="I58"/>
  <c r="J57"/>
  <c r="I57"/>
  <c r="J56"/>
  <c r="I56"/>
  <c r="I63" s="1"/>
  <c r="J63" s="1"/>
  <c r="G53"/>
  <c r="J52"/>
  <c r="I52"/>
  <c r="J51"/>
  <c r="I51"/>
  <c r="J50"/>
  <c r="I50"/>
  <c r="I49"/>
  <c r="J49" s="1"/>
  <c r="J48"/>
  <c r="I48"/>
  <c r="J47"/>
  <c r="I47"/>
  <c r="J46"/>
  <c r="I46"/>
  <c r="I53" s="1"/>
  <c r="J53" s="1"/>
  <c r="I43"/>
  <c r="J43" s="1"/>
  <c r="G43"/>
  <c r="J42"/>
  <c r="I42"/>
  <c r="J41"/>
  <c r="I41"/>
  <c r="J40"/>
  <c r="I40"/>
  <c r="J39"/>
  <c r="I39"/>
  <c r="J38"/>
  <c r="I38"/>
  <c r="J37"/>
  <c r="I37"/>
  <c r="J36"/>
  <c r="I36"/>
  <c r="G33"/>
  <c r="J32"/>
  <c r="I32"/>
  <c r="J31"/>
  <c r="I31"/>
  <c r="I30"/>
  <c r="J30" s="1"/>
  <c r="J29"/>
  <c r="I29"/>
  <c r="J28"/>
  <c r="J68" s="1"/>
  <c r="I28"/>
  <c r="I68" s="1"/>
  <c r="J27"/>
  <c r="I27"/>
  <c r="I26"/>
  <c r="J26" s="1"/>
  <c r="J25"/>
  <c r="I25"/>
  <c r="G22"/>
  <c r="J21"/>
  <c r="I21"/>
  <c r="J20"/>
  <c r="I20"/>
  <c r="J19"/>
  <c r="I19"/>
  <c r="J18"/>
  <c r="I18"/>
  <c r="J17"/>
  <c r="I17"/>
  <c r="J16"/>
  <c r="I16"/>
  <c r="J15"/>
  <c r="I15"/>
  <c r="I22" s="1"/>
  <c r="J22" s="1"/>
  <c r="G12"/>
  <c r="I11"/>
  <c r="J11" s="1"/>
  <c r="J72" s="1"/>
  <c r="J10"/>
  <c r="J70" s="1"/>
  <c r="I10"/>
  <c r="I70" s="1"/>
  <c r="J9"/>
  <c r="J69" s="1"/>
  <c r="I9"/>
  <c r="I69" s="1"/>
  <c r="J8"/>
  <c r="I8"/>
  <c r="I7"/>
  <c r="J7" s="1"/>
  <c r="J67" s="1"/>
  <c r="J6"/>
  <c r="J66" s="1"/>
  <c r="I6"/>
  <c r="I66" s="1"/>
  <c r="J5"/>
  <c r="I5"/>
  <c r="I12" s="1"/>
  <c r="J12" l="1"/>
  <c r="J73" s="1"/>
  <c r="I73"/>
  <c r="I67"/>
  <c r="I33"/>
  <c r="J33" s="1"/>
  <c r="I72"/>
  <c r="I71" i="10" l="1"/>
  <c r="J71" s="1"/>
  <c r="I60"/>
  <c r="J60" s="1"/>
  <c r="I48"/>
  <c r="J48" s="1"/>
  <c r="I36"/>
  <c r="J36" s="1"/>
  <c r="I24"/>
  <c r="J24" s="1"/>
  <c r="I12"/>
  <c r="J12" s="1"/>
  <c r="G83"/>
  <c r="I47"/>
  <c r="J47" s="1"/>
  <c r="I11"/>
  <c r="J11" s="1"/>
  <c r="I59"/>
  <c r="J59" s="1"/>
  <c r="I23"/>
  <c r="J23" s="1"/>
  <c r="I35"/>
  <c r="J35" s="1"/>
  <c r="G82"/>
  <c r="G81"/>
  <c r="G79"/>
  <c r="G77"/>
  <c r="H81"/>
  <c r="H79"/>
  <c r="H77"/>
  <c r="I70"/>
  <c r="I68"/>
  <c r="J68" s="1"/>
  <c r="I66"/>
  <c r="J66" s="1"/>
  <c r="I58"/>
  <c r="J58" s="1"/>
  <c r="I56"/>
  <c r="J56" s="1"/>
  <c r="I54"/>
  <c r="J54" s="1"/>
  <c r="I46"/>
  <c r="J46" s="1"/>
  <c r="I44"/>
  <c r="J44" s="1"/>
  <c r="I42"/>
  <c r="J42" s="1"/>
  <c r="I34"/>
  <c r="J34" s="1"/>
  <c r="J32"/>
  <c r="I32"/>
  <c r="I30"/>
  <c r="J30" s="1"/>
  <c r="I22"/>
  <c r="J22" s="1"/>
  <c r="I20"/>
  <c r="J20" s="1"/>
  <c r="I18"/>
  <c r="J18" s="1"/>
  <c r="I10"/>
  <c r="J10" s="1"/>
  <c r="I8"/>
  <c r="J8" s="1"/>
  <c r="I6"/>
  <c r="J6" s="1"/>
  <c r="I17"/>
  <c r="J17" s="1"/>
  <c r="I19"/>
  <c r="I21"/>
  <c r="J21" s="1"/>
  <c r="I25"/>
  <c r="J25" s="1"/>
  <c r="G26"/>
  <c r="I29"/>
  <c r="J29" s="1"/>
  <c r="G38"/>
  <c r="I41"/>
  <c r="J41" s="1"/>
  <c r="I43"/>
  <c r="J43" s="1"/>
  <c r="I45"/>
  <c r="J45" s="1"/>
  <c r="I49"/>
  <c r="J49" s="1"/>
  <c r="G50"/>
  <c r="I53"/>
  <c r="J53" s="1"/>
  <c r="I65"/>
  <c r="I67"/>
  <c r="J67" s="1"/>
  <c r="I69"/>
  <c r="J69" s="1"/>
  <c r="I73"/>
  <c r="J73" s="1"/>
  <c r="G74"/>
  <c r="F76"/>
  <c r="G76"/>
  <c r="H76"/>
  <c r="F78"/>
  <c r="G78"/>
  <c r="H78"/>
  <c r="G62"/>
  <c r="H85"/>
  <c r="H84"/>
  <c r="G84"/>
  <c r="F84"/>
  <c r="H80"/>
  <c r="G80"/>
  <c r="F80"/>
  <c r="I61"/>
  <c r="J61" s="1"/>
  <c r="I57"/>
  <c r="J57" s="1"/>
  <c r="I55"/>
  <c r="J55" s="1"/>
  <c r="I37"/>
  <c r="J37" s="1"/>
  <c r="I33"/>
  <c r="J33" s="1"/>
  <c r="I31"/>
  <c r="J31" s="1"/>
  <c r="G14"/>
  <c r="I13"/>
  <c r="J13" s="1"/>
  <c r="I9"/>
  <c r="I7"/>
  <c r="J7" s="1"/>
  <c r="I5"/>
  <c r="H7" i="9"/>
  <c r="I7" s="1"/>
  <c r="H5"/>
  <c r="I5" s="1"/>
  <c r="H6"/>
  <c r="I6" s="1"/>
  <c r="H8"/>
  <c r="G50"/>
  <c r="G49"/>
  <c r="G48"/>
  <c r="G47"/>
  <c r="G46"/>
  <c r="F49"/>
  <c r="F48"/>
  <c r="F47"/>
  <c r="F46"/>
  <c r="E49"/>
  <c r="E48"/>
  <c r="E47"/>
  <c r="E46"/>
  <c r="E50" s="1"/>
  <c r="F44"/>
  <c r="H43"/>
  <c r="I43" s="1"/>
  <c r="H22"/>
  <c r="I22" s="1"/>
  <c r="H15"/>
  <c r="I15" s="1"/>
  <c r="H29"/>
  <c r="H36"/>
  <c r="I36" s="1"/>
  <c r="H42"/>
  <c r="I42"/>
  <c r="H41"/>
  <c r="I41"/>
  <c r="H40"/>
  <c r="H44" s="1"/>
  <c r="I44" s="1"/>
  <c r="F37"/>
  <c r="H35"/>
  <c r="I35" s="1"/>
  <c r="H34"/>
  <c r="I34"/>
  <c r="H33"/>
  <c r="F30"/>
  <c r="H28"/>
  <c r="I28" s="1"/>
  <c r="H27"/>
  <c r="I27" s="1"/>
  <c r="H26"/>
  <c r="F23"/>
  <c r="H21"/>
  <c r="I21" s="1"/>
  <c r="H20"/>
  <c r="H19"/>
  <c r="F16"/>
  <c r="H14"/>
  <c r="I14" s="1"/>
  <c r="H13"/>
  <c r="H12"/>
  <c r="I12"/>
  <c r="I19"/>
  <c r="I26"/>
  <c r="F9"/>
  <c r="H5" i="8"/>
  <c r="H7"/>
  <c r="H55"/>
  <c r="H35"/>
  <c r="I35" s="1"/>
  <c r="H14"/>
  <c r="I14" s="1"/>
  <c r="I55" s="1"/>
  <c r="H21"/>
  <c r="H42"/>
  <c r="H28"/>
  <c r="H49"/>
  <c r="H8"/>
  <c r="I8"/>
  <c r="H6"/>
  <c r="H9" s="1"/>
  <c r="H29"/>
  <c r="H30" s="1"/>
  <c r="I30" s="1"/>
  <c r="H27"/>
  <c r="H26"/>
  <c r="I49"/>
  <c r="H48"/>
  <c r="H51" s="1"/>
  <c r="I51" s="1"/>
  <c r="H50"/>
  <c r="I50"/>
  <c r="H47"/>
  <c r="H12"/>
  <c r="H16" s="1"/>
  <c r="I16" s="1"/>
  <c r="H15"/>
  <c r="I15" s="1"/>
  <c r="H13"/>
  <c r="H19"/>
  <c r="H20"/>
  <c r="H23"/>
  <c r="I23" s="1"/>
  <c r="H33"/>
  <c r="H37" s="1"/>
  <c r="I37" s="1"/>
  <c r="H36"/>
  <c r="H34"/>
  <c r="I42"/>
  <c r="G57"/>
  <c r="H22"/>
  <c r="I22" s="1"/>
  <c r="I36"/>
  <c r="H43"/>
  <c r="I43"/>
  <c r="I7"/>
  <c r="I21"/>
  <c r="I28"/>
  <c r="I13"/>
  <c r="I27"/>
  <c r="H41"/>
  <c r="I41"/>
  <c r="I5"/>
  <c r="I26"/>
  <c r="H40"/>
  <c r="H44"/>
  <c r="I44" s="1"/>
  <c r="I47"/>
  <c r="G56"/>
  <c r="G55"/>
  <c r="G54"/>
  <c r="G53"/>
  <c r="F56"/>
  <c r="F55"/>
  <c r="F54"/>
  <c r="F53"/>
  <c r="F57" s="1"/>
  <c r="E56"/>
  <c r="E55"/>
  <c r="E57" s="1"/>
  <c r="E54"/>
  <c r="E53"/>
  <c r="F9"/>
  <c r="F16"/>
  <c r="F23"/>
  <c r="F30"/>
  <c r="F37"/>
  <c r="F44"/>
  <c r="F51"/>
  <c r="H8" i="7"/>
  <c r="H36"/>
  <c r="H29"/>
  <c r="I29" s="1"/>
  <c r="H15"/>
  <c r="H63" s="1"/>
  <c r="H50"/>
  <c r="I50" s="1"/>
  <c r="H22"/>
  <c r="I22" s="1"/>
  <c r="H7"/>
  <c r="H35"/>
  <c r="H49"/>
  <c r="H14"/>
  <c r="H21"/>
  <c r="I21" s="1"/>
  <c r="H28"/>
  <c r="H42"/>
  <c r="I42" s="1"/>
  <c r="H6"/>
  <c r="H13"/>
  <c r="H48"/>
  <c r="H34"/>
  <c r="H27"/>
  <c r="H5"/>
  <c r="H60" s="1"/>
  <c r="H33"/>
  <c r="I33" s="1"/>
  <c r="H47"/>
  <c r="H51" s="1"/>
  <c r="I51" s="1"/>
  <c r="H19"/>
  <c r="H12"/>
  <c r="H16"/>
  <c r="F63"/>
  <c r="F62"/>
  <c r="F60"/>
  <c r="F64" s="1"/>
  <c r="F61"/>
  <c r="E63"/>
  <c r="E62"/>
  <c r="E61"/>
  <c r="E60"/>
  <c r="E64" s="1"/>
  <c r="H54"/>
  <c r="H58" s="1"/>
  <c r="I58" s="1"/>
  <c r="H55"/>
  <c r="H56"/>
  <c r="H62"/>
  <c r="H57"/>
  <c r="I57" s="1"/>
  <c r="G54"/>
  <c r="G55"/>
  <c r="G56"/>
  <c r="I56" s="1"/>
  <c r="G57"/>
  <c r="F58"/>
  <c r="E58"/>
  <c r="G5"/>
  <c r="G60" s="1"/>
  <c r="G64" s="1"/>
  <c r="G6"/>
  <c r="G61" s="1"/>
  <c r="G7"/>
  <c r="G62" s="1"/>
  <c r="G8"/>
  <c r="G63" s="1"/>
  <c r="E9"/>
  <c r="F9"/>
  <c r="G12"/>
  <c r="I12" s="1"/>
  <c r="G13"/>
  <c r="G16" s="1"/>
  <c r="I16" s="1"/>
  <c r="G14"/>
  <c r="I14" s="1"/>
  <c r="G15"/>
  <c r="E16"/>
  <c r="F16"/>
  <c r="G19"/>
  <c r="I19"/>
  <c r="G20"/>
  <c r="H20"/>
  <c r="I20" s="1"/>
  <c r="G21"/>
  <c r="G22"/>
  <c r="E23"/>
  <c r="F23"/>
  <c r="G26"/>
  <c r="G30" s="1"/>
  <c r="H26"/>
  <c r="I26" s="1"/>
  <c r="G27"/>
  <c r="I27"/>
  <c r="G28"/>
  <c r="I28"/>
  <c r="G29"/>
  <c r="E30"/>
  <c r="F30"/>
  <c r="G33"/>
  <c r="G34"/>
  <c r="I34" s="1"/>
  <c r="G35"/>
  <c r="I35" s="1"/>
  <c r="G36"/>
  <c r="I36" s="1"/>
  <c r="E37"/>
  <c r="F37"/>
  <c r="G40"/>
  <c r="H40"/>
  <c r="G41"/>
  <c r="G44" s="1"/>
  <c r="H41"/>
  <c r="I41" s="1"/>
  <c r="G42"/>
  <c r="G43"/>
  <c r="H43"/>
  <c r="I43" s="1"/>
  <c r="E44"/>
  <c r="F44"/>
  <c r="G47"/>
  <c r="G48"/>
  <c r="I48"/>
  <c r="G49"/>
  <c r="I49"/>
  <c r="G51"/>
  <c r="G50"/>
  <c r="E51"/>
  <c r="F51"/>
  <c r="H15" i="5"/>
  <c r="H14"/>
  <c r="H13"/>
  <c r="I13" s="1"/>
  <c r="H12"/>
  <c r="H53" s="1"/>
  <c r="G15"/>
  <c r="G14"/>
  <c r="G13"/>
  <c r="G12"/>
  <c r="G16" s="1"/>
  <c r="F61" i="4"/>
  <c r="F64" s="1"/>
  <c r="F62"/>
  <c r="F63"/>
  <c r="F60"/>
  <c r="H7" i="5"/>
  <c r="I7" s="1"/>
  <c r="H49"/>
  <c r="I49" s="1"/>
  <c r="H35"/>
  <c r="I35" s="1"/>
  <c r="H21"/>
  <c r="I21" s="1"/>
  <c r="H42"/>
  <c r="I42" s="1"/>
  <c r="H28"/>
  <c r="H8"/>
  <c r="F16"/>
  <c r="H50"/>
  <c r="I50" s="1"/>
  <c r="H22"/>
  <c r="H56" s="1"/>
  <c r="H43"/>
  <c r="H36"/>
  <c r="I36" s="1"/>
  <c r="H29"/>
  <c r="H5"/>
  <c r="H33"/>
  <c r="H37"/>
  <c r="H19"/>
  <c r="H40"/>
  <c r="H26"/>
  <c r="H34"/>
  <c r="H6"/>
  <c r="H9" s="1"/>
  <c r="H20"/>
  <c r="H23"/>
  <c r="H41"/>
  <c r="H44" s="1"/>
  <c r="I44" s="1"/>
  <c r="H48"/>
  <c r="H51" s="1"/>
  <c r="G7"/>
  <c r="I14"/>
  <c r="G8"/>
  <c r="I8" s="1"/>
  <c r="G5"/>
  <c r="G9" s="1"/>
  <c r="G6"/>
  <c r="I6" s="1"/>
  <c r="F55"/>
  <c r="F56"/>
  <c r="F53"/>
  <c r="F54"/>
  <c r="F57"/>
  <c r="E53"/>
  <c r="E57" s="1"/>
  <c r="E54"/>
  <c r="E55"/>
  <c r="E56"/>
  <c r="D61" i="6"/>
  <c r="D62"/>
  <c r="D63"/>
  <c r="D60"/>
  <c r="H54" i="4"/>
  <c r="H58" s="1"/>
  <c r="I58" s="1"/>
  <c r="H55"/>
  <c r="I55" s="1"/>
  <c r="H56"/>
  <c r="H57"/>
  <c r="G54"/>
  <c r="G58" s="1"/>
  <c r="G55"/>
  <c r="G56"/>
  <c r="G57"/>
  <c r="I57"/>
  <c r="H47"/>
  <c r="H48"/>
  <c r="H51" s="1"/>
  <c r="H49"/>
  <c r="I49" s="1"/>
  <c r="H50"/>
  <c r="I50" s="1"/>
  <c r="G47"/>
  <c r="G48"/>
  <c r="G49"/>
  <c r="G50"/>
  <c r="G51" s="1"/>
  <c r="H40"/>
  <c r="H44" s="1"/>
  <c r="I44" s="1"/>
  <c r="H41"/>
  <c r="H42"/>
  <c r="H43"/>
  <c r="I43" s="1"/>
  <c r="G40"/>
  <c r="G41"/>
  <c r="I41" s="1"/>
  <c r="G42"/>
  <c r="I42" s="1"/>
  <c r="G43"/>
  <c r="H33"/>
  <c r="H34"/>
  <c r="H35"/>
  <c r="H37"/>
  <c r="H36"/>
  <c r="G33"/>
  <c r="G37" s="1"/>
  <c r="I37" s="1"/>
  <c r="G34"/>
  <c r="G35"/>
  <c r="I35"/>
  <c r="G36"/>
  <c r="I36"/>
  <c r="H26"/>
  <c r="I26" s="1"/>
  <c r="H27"/>
  <c r="I27" s="1"/>
  <c r="H28"/>
  <c r="H29"/>
  <c r="I29" s="1"/>
  <c r="G26"/>
  <c r="G30"/>
  <c r="G27"/>
  <c r="G28"/>
  <c r="I28" s="1"/>
  <c r="G29"/>
  <c r="H19"/>
  <c r="H20"/>
  <c r="I20" s="1"/>
  <c r="H21"/>
  <c r="H22"/>
  <c r="I22" s="1"/>
  <c r="G19"/>
  <c r="I19"/>
  <c r="G20"/>
  <c r="G21"/>
  <c r="I21" s="1"/>
  <c r="G22"/>
  <c r="H12"/>
  <c r="H13"/>
  <c r="H14"/>
  <c r="H16" s="1"/>
  <c r="I16" s="1"/>
  <c r="H15"/>
  <c r="G12"/>
  <c r="G16" s="1"/>
  <c r="G13"/>
  <c r="G14"/>
  <c r="G15"/>
  <c r="I15"/>
  <c r="I13"/>
  <c r="F9"/>
  <c r="F16"/>
  <c r="F23"/>
  <c r="F30"/>
  <c r="F37"/>
  <c r="F44"/>
  <c r="F51"/>
  <c r="F58"/>
  <c r="E9"/>
  <c r="E64" s="1"/>
  <c r="D9" i="6"/>
  <c r="D16"/>
  <c r="D23"/>
  <c r="D30"/>
  <c r="D37"/>
  <c r="D64" s="1"/>
  <c r="D44"/>
  <c r="D51"/>
  <c r="D58"/>
  <c r="H47" i="5"/>
  <c r="G47"/>
  <c r="G51" s="1"/>
  <c r="G48"/>
  <c r="I48" s="1"/>
  <c r="G49"/>
  <c r="G50"/>
  <c r="G40"/>
  <c r="I40"/>
  <c r="G41"/>
  <c r="I41" s="1"/>
  <c r="G42"/>
  <c r="G43"/>
  <c r="G33"/>
  <c r="I33" s="1"/>
  <c r="G34"/>
  <c r="G37" s="1"/>
  <c r="G35"/>
  <c r="G55" s="1"/>
  <c r="G36"/>
  <c r="H27"/>
  <c r="H54"/>
  <c r="I27"/>
  <c r="G26"/>
  <c r="G30" s="1"/>
  <c r="G27"/>
  <c r="G28"/>
  <c r="I28"/>
  <c r="G29"/>
  <c r="I29"/>
  <c r="G19"/>
  <c r="G23" s="1"/>
  <c r="G20"/>
  <c r="G21"/>
  <c r="G22"/>
  <c r="E16"/>
  <c r="E51"/>
  <c r="E44"/>
  <c r="E37"/>
  <c r="E30"/>
  <c r="F23"/>
  <c r="E23"/>
  <c r="E9"/>
  <c r="F9"/>
  <c r="F30"/>
  <c r="F37"/>
  <c r="F44"/>
  <c r="F51"/>
  <c r="H6" i="4"/>
  <c r="I6" s="1"/>
  <c r="G6"/>
  <c r="H7"/>
  <c r="I7" s="1"/>
  <c r="G7"/>
  <c r="H8"/>
  <c r="H9" s="1"/>
  <c r="G8"/>
  <c r="H5"/>
  <c r="G5"/>
  <c r="G9" s="1"/>
  <c r="I47"/>
  <c r="I7" i="7"/>
  <c r="H56" i="8"/>
  <c r="I43" i="5"/>
  <c r="I15"/>
  <c r="H30"/>
  <c r="G58" i="7"/>
  <c r="H37"/>
  <c r="I19" i="8"/>
  <c r="G44" i="4"/>
  <c r="I40" i="7"/>
  <c r="H23"/>
  <c r="I23" s="1"/>
  <c r="G23"/>
  <c r="I55"/>
  <c r="I34" i="8"/>
  <c r="G44" i="5"/>
  <c r="I20"/>
  <c r="I40" i="9"/>
  <c r="I34" i="4"/>
  <c r="I56"/>
  <c r="G9" i="7"/>
  <c r="I40" i="8"/>
  <c r="I6" i="7"/>
  <c r="I20" i="8"/>
  <c r="J77" i="10" l="1"/>
  <c r="I81"/>
  <c r="J79"/>
  <c r="I77"/>
  <c r="J70"/>
  <c r="J81" s="1"/>
  <c r="I79"/>
  <c r="G85"/>
  <c r="I78"/>
  <c r="I26"/>
  <c r="J26" s="1"/>
  <c r="J19"/>
  <c r="J78" s="1"/>
  <c r="F85"/>
  <c r="I50"/>
  <c r="J50" s="1"/>
  <c r="I74"/>
  <c r="J74" s="1"/>
  <c r="J65"/>
  <c r="I80"/>
  <c r="J84"/>
  <c r="I84"/>
  <c r="J5"/>
  <c r="J9"/>
  <c r="J80" s="1"/>
  <c r="I14"/>
  <c r="H37" i="9"/>
  <c r="I37" s="1"/>
  <c r="H23"/>
  <c r="I23" s="1"/>
  <c r="H47"/>
  <c r="H9"/>
  <c r="I9" s="1"/>
  <c r="H49"/>
  <c r="I8"/>
  <c r="F50"/>
  <c r="I9" i="8"/>
  <c r="I57" s="1"/>
  <c r="H57"/>
  <c r="I37" i="7"/>
  <c r="I9" i="5"/>
  <c r="I62" i="7"/>
  <c r="I51" i="4"/>
  <c r="I54" i="5"/>
  <c r="I9" i="4"/>
  <c r="H57" i="5"/>
  <c r="I23"/>
  <c r="I37"/>
  <c r="I51"/>
  <c r="I55"/>
  <c r="I30"/>
  <c r="I61" i="7"/>
  <c r="I48" i="9"/>
  <c r="I14" i="4"/>
  <c r="I5" i="5"/>
  <c r="I22"/>
  <c r="I56" s="1"/>
  <c r="I19"/>
  <c r="I29" i="9"/>
  <c r="H30"/>
  <c r="I30" s="1"/>
  <c r="G37" i="7"/>
  <c r="I26" i="5"/>
  <c r="G23" i="4"/>
  <c r="I48" i="8"/>
  <c r="I13" i="9"/>
  <c r="H44" i="7"/>
  <c r="I44" s="1"/>
  <c r="G53" i="5"/>
  <c r="I47"/>
  <c r="I33" i="4"/>
  <c r="G54" i="5"/>
  <c r="I12" i="4"/>
  <c r="I47" i="7"/>
  <c r="H30"/>
  <c r="I30" s="1"/>
  <c r="I5"/>
  <c r="I54"/>
  <c r="I33" i="8"/>
  <c r="I6"/>
  <c r="I29"/>
  <c r="I56" s="1"/>
  <c r="I12" i="5"/>
  <c r="I34"/>
  <c r="I33" i="9"/>
  <c r="I46" s="1"/>
  <c r="H48"/>
  <c r="I12" i="8"/>
  <c r="I53" s="1"/>
  <c r="H54"/>
  <c r="I15" i="7"/>
  <c r="H53" i="8"/>
  <c r="I8" i="4"/>
  <c r="H30"/>
  <c r="I30" s="1"/>
  <c r="H16" i="5"/>
  <c r="I16" s="1"/>
  <c r="I8" i="7"/>
  <c r="I63" s="1"/>
  <c r="I20" i="9"/>
  <c r="H16"/>
  <c r="I16" s="1"/>
  <c r="G56" i="5"/>
  <c r="I5" i="4"/>
  <c r="I48"/>
  <c r="I40"/>
  <c r="I54"/>
  <c r="H46" i="9"/>
  <c r="H55" i="5"/>
  <c r="H23" i="4"/>
  <c r="I13" i="7"/>
  <c r="H9"/>
  <c r="I9" s="1"/>
  <c r="H61"/>
  <c r="H64" s="1"/>
  <c r="I76" i="10" l="1"/>
  <c r="J76"/>
  <c r="I62"/>
  <c r="J62" s="1"/>
  <c r="I38"/>
  <c r="J38" s="1"/>
  <c r="J14"/>
  <c r="I50" i="9"/>
  <c r="I47"/>
  <c r="H50"/>
  <c r="I49"/>
  <c r="I53" i="5"/>
  <c r="I57" s="1"/>
  <c r="I60" i="7"/>
  <c r="I64" s="1"/>
  <c r="G57" i="5"/>
  <c r="I23" i="4"/>
  <c r="I54" i="8"/>
  <c r="J85" i="10" l="1"/>
  <c r="I85"/>
</calcChain>
</file>

<file path=xl/comments1.xml><?xml version="1.0" encoding="utf-8"?>
<comments xmlns="http://schemas.openxmlformats.org/spreadsheetml/2006/main">
  <authors>
    <author>00182</author>
  </authors>
  <commentList>
    <comment ref="F4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00182:</t>
        </r>
        <r>
          <rPr>
            <sz val="8"/>
            <color indexed="81"/>
            <rFont val="Tahoma"/>
            <family val="2"/>
            <charset val="238"/>
          </rPr>
          <t xml:space="preserve">
jde o počty vykázané v období 1-7/2009
</t>
        </r>
      </text>
    </comment>
  </commentList>
</comments>
</file>

<file path=xl/sharedStrings.xml><?xml version="1.0" encoding="utf-8"?>
<sst xmlns="http://schemas.openxmlformats.org/spreadsheetml/2006/main" count="1579" uniqueCount="133">
  <si>
    <t>IČZ</t>
  </si>
  <si>
    <t>Název</t>
  </si>
  <si>
    <t>89301000</t>
  </si>
  <si>
    <t>Fakultní nemocnice Olomouc</t>
  </si>
  <si>
    <t>označení</t>
  </si>
  <si>
    <t>skupina</t>
  </si>
  <si>
    <t>název sk.</t>
  </si>
  <si>
    <t>KS</t>
  </si>
  <si>
    <t>Implant. KS pro jednodutin. kardiostim.</t>
  </si>
  <si>
    <t>Primoimplant. KS pro dvoudutinov. stim.</t>
  </si>
  <si>
    <t>Reimplant. KS bez zákroku na žíle</t>
  </si>
  <si>
    <t>5 (17625)</t>
  </si>
  <si>
    <t>6 (55211)</t>
  </si>
  <si>
    <t>7 (55213)</t>
  </si>
  <si>
    <t>9 (55219)</t>
  </si>
  <si>
    <t>Celkem KS</t>
  </si>
  <si>
    <t>Schválený počet kusů v rámci hosp. pro rok  2009</t>
  </si>
  <si>
    <t>Počet kusů v rámci hosp. v roce 2008</t>
  </si>
  <si>
    <t>Sjednáná průměrná cena VZP na rok 2009</t>
  </si>
  <si>
    <t>201 VoZP - výkonově</t>
  </si>
  <si>
    <t>111 VZP - dodatek -stanovené ceny</t>
  </si>
  <si>
    <t>207 OBOROVÁ ZP - paušál</t>
  </si>
  <si>
    <t>211 ZP MIN. VNITRA - paušál</t>
  </si>
  <si>
    <t>213 RBP - paušál</t>
  </si>
  <si>
    <t>217 ZP METAL ALIANCE - paušál</t>
  </si>
  <si>
    <t>222 ČNZP - výkonově</t>
  </si>
  <si>
    <t>Primoimplantace  BIV KS</t>
  </si>
  <si>
    <t>Provedeno ks za 1-12/2009</t>
  </si>
  <si>
    <t>Předpokládaný objem 2009 v Kč</t>
  </si>
  <si>
    <t>Skutečný objem 2009 v Kč</t>
  </si>
  <si>
    <t>Rozdíl v Kč           (- úspora, +překročení)</t>
  </si>
  <si>
    <t>Předpokládaný objem 2010 v Kč</t>
  </si>
  <si>
    <t>Skutečný objem 2010 v Kč</t>
  </si>
  <si>
    <t>Schválený počet kusů v rámci hosp. pro rok  2010</t>
  </si>
  <si>
    <t>205 ČPZP - paušál</t>
  </si>
  <si>
    <t>205 HZP (ČPZP) - paušál</t>
  </si>
  <si>
    <t>Sjednáná průměrná cena na rok 2010</t>
  </si>
  <si>
    <t>Celkem za všechny ZP</t>
  </si>
  <si>
    <t>111 VZP - paušál</t>
  </si>
  <si>
    <t>Úhrady ZP</t>
  </si>
  <si>
    <t>Provedeno ks k 31.12.2010</t>
  </si>
  <si>
    <t>Sjednáná průměrná cena na rok 2011</t>
  </si>
  <si>
    <t>Schválený počet kusů v rámci hosp. pro rok  2011</t>
  </si>
  <si>
    <t>Předpokládaný objem 2011 v Kč</t>
  </si>
  <si>
    <t>Skutečný objem 2011 v Kč</t>
  </si>
  <si>
    <t>201 VoZP - platba zahrnuta v paušálu</t>
  </si>
  <si>
    <t>205 ČPZP - platba zahrnuta v paušálu</t>
  </si>
  <si>
    <t>207 OBOROVÁ ZP - platba zahrnuta v paušálu</t>
  </si>
  <si>
    <t xml:space="preserve">211 ZP MIN. VNITRA - platba zahrnuta v paušálu </t>
  </si>
  <si>
    <t>213 RBP - platba zahrnuta v paušálu</t>
  </si>
  <si>
    <t>217 ZP METAL ALIANCE - platba zahrnuta v paušálu</t>
  </si>
  <si>
    <t>228 ZP MÉDIA - výkonově</t>
  </si>
  <si>
    <t>111 VZP - balíčková úhrada</t>
  </si>
  <si>
    <t>Provedeno ks k 29.12.2011</t>
  </si>
  <si>
    <t>Schválený počet kusů v rámci hosp. pro rok  2012</t>
  </si>
  <si>
    <t>Maximální objem 2012 v Kč</t>
  </si>
  <si>
    <t>Aktuální objem 2012 v Kč</t>
  </si>
  <si>
    <t>Sjednáná průměrná cena na rok 2012</t>
  </si>
  <si>
    <t>Žádanky o zvýšení úhrady odesílány</t>
  </si>
  <si>
    <t>* překročení čerpáno z rezervního fondu FN Olomouc (rozhodnutí managementu)</t>
  </si>
  <si>
    <t>Provedeno ks k 28.12.2012</t>
  </si>
  <si>
    <t>Sjednáná průměrná cena na rok 2013</t>
  </si>
  <si>
    <t>Maximální objem 2013 v Kč</t>
  </si>
  <si>
    <t>Aktuální objem 2013 v Kč</t>
  </si>
  <si>
    <t>Provedeno ks k 31.12.2013</t>
  </si>
  <si>
    <t>Standard</t>
  </si>
  <si>
    <t>Nadstandard</t>
  </si>
  <si>
    <t>Implantace KS pro jednodutinový kardiostimulátor</t>
  </si>
  <si>
    <t>Primoimplantce KS pro dvoudutinový stimulátor</t>
  </si>
  <si>
    <t>Reimplantace KS bez zákroku na žíle</t>
  </si>
  <si>
    <t>PM</t>
  </si>
  <si>
    <t>1D</t>
  </si>
  <si>
    <t>2D</t>
  </si>
  <si>
    <t>BIV</t>
  </si>
  <si>
    <t>Biotronik</t>
  </si>
  <si>
    <t>standard</t>
  </si>
  <si>
    <t>Effecta S (SR)</t>
  </si>
  <si>
    <t>Effecta D (DR)</t>
  </si>
  <si>
    <t>nadstandard</t>
  </si>
  <si>
    <t>Entovis SR-T</t>
  </si>
  <si>
    <t>Entovis DR-T</t>
  </si>
  <si>
    <t>Entovis HF-T</t>
  </si>
  <si>
    <t>Medtronic</t>
  </si>
  <si>
    <t>Adapta SR</t>
  </si>
  <si>
    <t>Adapta DR, Advisa DR MRI</t>
  </si>
  <si>
    <t>St. Jude Medical</t>
  </si>
  <si>
    <t>Verity Adx XL SC (SR)</t>
  </si>
  <si>
    <t>Verity Adx XL DC (DR)</t>
  </si>
  <si>
    <t>Anthem RF</t>
  </si>
  <si>
    <t>Medico</t>
  </si>
  <si>
    <t>Easy Plus S (SR), Mythos S(SR)</t>
  </si>
  <si>
    <t>Helios 300</t>
  </si>
  <si>
    <t>Vitatron</t>
  </si>
  <si>
    <t>E10 S</t>
  </si>
  <si>
    <t>E 50D, E60DR</t>
  </si>
  <si>
    <t>G20 SR</t>
  </si>
  <si>
    <t>ICD</t>
  </si>
  <si>
    <t>Lumax 540 DR-T</t>
  </si>
  <si>
    <t>Lumax 740 VR-T (DX)</t>
  </si>
  <si>
    <t>Lumax 740 DR-T</t>
  </si>
  <si>
    <t>Secura VR, Protecta VR</t>
  </si>
  <si>
    <t>Secura DR</t>
  </si>
  <si>
    <t>Consulta CRT-D</t>
  </si>
  <si>
    <t>Analyst ACCEL VR, Current+ VR</t>
  </si>
  <si>
    <t>Analyst ACCEL DR, Current ACCEL DR, Current DR RF, Current+ DR</t>
  </si>
  <si>
    <t>Promote ACCEL, Promote RF</t>
  </si>
  <si>
    <t>Fortify Assura ST VR, Fortify ST VR, Fortify VR</t>
  </si>
  <si>
    <t>Fortify Assura DR, Foritify ST DR</t>
  </si>
  <si>
    <t>Promote Quadra. Unify, Unify Assura, Unify Quadra</t>
  </si>
  <si>
    <t>Sorin</t>
  </si>
  <si>
    <t>Paradym SONR 8770</t>
  </si>
  <si>
    <t>Paradym RF VR 9250</t>
  </si>
  <si>
    <t>Paradym RF DR 9550</t>
  </si>
  <si>
    <t>Paradym RF 9750</t>
  </si>
  <si>
    <t>Rozdělení přístrojů dle číselníku VZP</t>
  </si>
  <si>
    <t>Consulta CRT-P</t>
  </si>
  <si>
    <t>Sophos 150, 155, 151, 351,355, 440, 445, 455, 456</t>
  </si>
  <si>
    <t>Lumax 540 VR-T (DX), Ifora 3 VR-T</t>
  </si>
  <si>
    <t>Lumax 540 HF-T, Ifora 3 HF-T</t>
  </si>
  <si>
    <t>Viva XT CRT-D</t>
  </si>
  <si>
    <t>Lumax 740 HF-T, Iforia 7 HF-T</t>
  </si>
  <si>
    <t>17633</t>
  </si>
  <si>
    <t>SQ monitor</t>
  </si>
  <si>
    <t>Pacientská jednotka pro vzdálenou monitoraci</t>
  </si>
  <si>
    <t>Sjednáná průměrná cena na rok 2015</t>
  </si>
  <si>
    <t>Maximální objem 2015 v Kč</t>
  </si>
  <si>
    <t>Aktuální objem 2015 v Kč</t>
  </si>
  <si>
    <t>Sjednáná průměrná cena na rok 2014</t>
  </si>
  <si>
    <t>Provedeno ks k 31.12.2014</t>
  </si>
  <si>
    <t>Maximální objem 2014 v Kč</t>
  </si>
  <si>
    <t>Aktuální objem 2014 v Kč</t>
  </si>
  <si>
    <t>Implantace SQ monitoru</t>
  </si>
  <si>
    <t>Provedeno ks k 13.11.2015</t>
  </si>
</sst>
</file>

<file path=xl/styles.xml><?xml version="1.0" encoding="utf-8"?>
<styleSheet xmlns="http://schemas.openxmlformats.org/spreadsheetml/2006/main">
  <numFmts count="1">
    <numFmt numFmtId="164" formatCode="#,##0&quot;*&quot;"/>
  </numFmts>
  <fonts count="1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24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7" fillId="0" borderId="0"/>
  </cellStyleXfs>
  <cellXfs count="154">
    <xf numFmtId="0" fontId="0" fillId="0" borderId="0" xfId="0"/>
    <xf numFmtId="0" fontId="13" fillId="0" borderId="0" xfId="0" applyFont="1"/>
    <xf numFmtId="0" fontId="12" fillId="2" borderId="1" xfId="2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" fontId="12" fillId="0" borderId="1" xfId="3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3" fontId="13" fillId="0" borderId="0" xfId="0" applyNumberFormat="1" applyFont="1"/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wrapText="1"/>
    </xf>
    <xf numFmtId="3" fontId="13" fillId="4" borderId="1" xfId="0" applyNumberFormat="1" applyFont="1" applyFill="1" applyBorder="1"/>
    <xf numFmtId="3" fontId="13" fillId="3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/>
    <xf numFmtId="3" fontId="14" fillId="3" borderId="1" xfId="0" applyNumberFormat="1" applyFont="1" applyFill="1" applyBorder="1"/>
    <xf numFmtId="0" fontId="11" fillId="5" borderId="0" xfId="0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/>
    <xf numFmtId="3" fontId="13" fillId="5" borderId="0" xfId="0" applyNumberFormat="1" applyFont="1" applyFill="1"/>
    <xf numFmtId="49" fontId="11" fillId="5" borderId="0" xfId="0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/>
    <xf numFmtId="3" fontId="13" fillId="7" borderId="1" xfId="0" applyNumberFormat="1" applyFont="1" applyFill="1" applyBorder="1"/>
    <xf numFmtId="3" fontId="13" fillId="3" borderId="3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Border="1"/>
    <xf numFmtId="3" fontId="14" fillId="3" borderId="3" xfId="0" applyNumberFormat="1" applyFont="1" applyFill="1" applyBorder="1"/>
    <xf numFmtId="3" fontId="13" fillId="7" borderId="3" xfId="0" applyNumberFormat="1" applyFont="1" applyFill="1" applyBorder="1"/>
    <xf numFmtId="3" fontId="13" fillId="6" borderId="3" xfId="0" applyNumberFormat="1" applyFont="1" applyFill="1" applyBorder="1"/>
    <xf numFmtId="3" fontId="13" fillId="4" borderId="3" xfId="0" applyNumberFormat="1" applyFont="1" applyFill="1" applyBorder="1"/>
    <xf numFmtId="0" fontId="12" fillId="2" borderId="4" xfId="2" applyFont="1" applyFill="1" applyBorder="1" applyAlignment="1">
      <alignment horizontal="center" vertical="center" wrapText="1"/>
    </xf>
    <xf numFmtId="1" fontId="12" fillId="0" borderId="4" xfId="3" applyNumberFormat="1" applyFont="1" applyFill="1" applyBorder="1" applyAlignment="1">
      <alignment horizontal="center" vertical="center" wrapText="1"/>
    </xf>
    <xf numFmtId="1" fontId="11" fillId="3" borderId="4" xfId="3" applyNumberFormat="1" applyFont="1" applyFill="1" applyBorder="1" applyAlignment="1">
      <alignment horizontal="center" vertical="center" wrapText="1"/>
    </xf>
    <xf numFmtId="3" fontId="11" fillId="3" borderId="4" xfId="2" applyNumberFormat="1" applyFont="1" applyFill="1" applyBorder="1" applyAlignment="1">
      <alignment horizontal="center" vertical="center"/>
    </xf>
    <xf numFmtId="0" fontId="13" fillId="0" borderId="1" xfId="0" applyFont="1" applyBorder="1"/>
    <xf numFmtId="3" fontId="14" fillId="3" borderId="1" xfId="0" applyNumberFormat="1" applyFont="1" applyFill="1" applyBorder="1" applyAlignment="1">
      <alignment horizontal="center"/>
    </xf>
    <xf numFmtId="3" fontId="13" fillId="0" borderId="5" xfId="0" applyNumberFormat="1" applyFont="1" applyBorder="1"/>
    <xf numFmtId="3" fontId="13" fillId="3" borderId="1" xfId="0" applyNumberFormat="1" applyFont="1" applyFill="1" applyBorder="1"/>
    <xf numFmtId="3" fontId="13" fillId="3" borderId="3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13" fillId="8" borderId="1" xfId="0" applyNumberFormat="1" applyFont="1" applyFill="1" applyBorder="1"/>
    <xf numFmtId="3" fontId="13" fillId="8" borderId="3" xfId="0" applyNumberFormat="1" applyFont="1" applyFill="1" applyBorder="1"/>
    <xf numFmtId="0" fontId="13" fillId="0" borderId="4" xfId="0" applyFont="1" applyBorder="1" applyAlignment="1">
      <alignment horizontal="center"/>
    </xf>
    <xf numFmtId="3" fontId="14" fillId="3" borderId="4" xfId="0" applyNumberFormat="1" applyFont="1" applyFill="1" applyBorder="1" applyAlignment="1">
      <alignment horizontal="center"/>
    </xf>
    <xf numFmtId="0" fontId="13" fillId="3" borderId="6" xfId="0" applyFont="1" applyFill="1" applyBorder="1"/>
    <xf numFmtId="3" fontId="13" fillId="3" borderId="7" xfId="0" applyNumberFormat="1" applyFont="1" applyFill="1" applyBorder="1"/>
    <xf numFmtId="1" fontId="13" fillId="0" borderId="4" xfId="0" applyNumberFormat="1" applyFont="1" applyBorder="1" applyAlignment="1">
      <alignment horizontal="center"/>
    </xf>
    <xf numFmtId="3" fontId="14" fillId="4" borderId="1" xfId="0" applyNumberFormat="1" applyFont="1" applyFill="1" applyBorder="1"/>
    <xf numFmtId="3" fontId="13" fillId="9" borderId="3" xfId="0" applyNumberFormat="1" applyFont="1" applyFill="1" applyBorder="1"/>
    <xf numFmtId="3" fontId="13" fillId="9" borderId="1" xfId="0" applyNumberFormat="1" applyFont="1" applyFill="1" applyBorder="1"/>
    <xf numFmtId="3" fontId="13" fillId="9" borderId="0" xfId="0" applyNumberFormat="1" applyFont="1" applyFill="1"/>
    <xf numFmtId="1" fontId="13" fillId="0" borderId="3" xfId="0" applyNumberFormat="1" applyFont="1" applyBorder="1" applyAlignment="1">
      <alignment horizontal="center"/>
    </xf>
    <xf numFmtId="164" fontId="14" fillId="3" borderId="1" xfId="0" applyNumberFormat="1" applyFont="1" applyFill="1" applyBorder="1"/>
    <xf numFmtId="3" fontId="13" fillId="10" borderId="1" xfId="0" applyNumberFormat="1" applyFont="1" applyFill="1" applyBorder="1" applyAlignment="1">
      <alignment horizontal="center" vertical="center" wrapText="1"/>
    </xf>
    <xf numFmtId="3" fontId="13" fillId="10" borderId="1" xfId="0" applyNumberFormat="1" applyFont="1" applyFill="1" applyBorder="1"/>
    <xf numFmtId="3" fontId="14" fillId="10" borderId="1" xfId="0" applyNumberFormat="1" applyFont="1" applyFill="1" applyBorder="1"/>
    <xf numFmtId="3" fontId="13" fillId="10" borderId="3" xfId="0" applyNumberFormat="1" applyFont="1" applyFill="1" applyBorder="1"/>
    <xf numFmtId="3" fontId="14" fillId="10" borderId="3" xfId="0" applyNumberFormat="1" applyFont="1" applyFill="1" applyBorder="1"/>
    <xf numFmtId="3" fontId="13" fillId="11" borderId="3" xfId="0" applyNumberFormat="1" applyFont="1" applyFill="1" applyBorder="1"/>
    <xf numFmtId="3" fontId="13" fillId="11" borderId="1" xfId="0" applyNumberFormat="1" applyFont="1" applyFill="1" applyBorder="1"/>
    <xf numFmtId="3" fontId="13" fillId="12" borderId="3" xfId="0" applyNumberFormat="1" applyFont="1" applyFill="1" applyBorder="1"/>
    <xf numFmtId="3" fontId="13" fillId="12" borderId="1" xfId="0" applyNumberFormat="1" applyFont="1" applyFill="1" applyBorder="1"/>
    <xf numFmtId="0" fontId="0" fillId="5" borderId="0" xfId="0" applyFill="1" applyAlignment="1">
      <alignment horizontal="left"/>
    </xf>
    <xf numFmtId="0" fontId="14" fillId="3" borderId="6" xfId="0" applyFont="1" applyFill="1" applyBorder="1" applyAlignment="1">
      <alignment horizontal="center" vertical="center" wrapText="1"/>
    </xf>
    <xf numFmtId="0" fontId="7" fillId="0" borderId="12" xfId="4" applyBorder="1"/>
    <xf numFmtId="0" fontId="7" fillId="0" borderId="13" xfId="4" applyBorder="1"/>
    <xf numFmtId="0" fontId="7" fillId="0" borderId="14" xfId="4" applyBorder="1"/>
    <xf numFmtId="0" fontId="7" fillId="0" borderId="11" xfId="4" applyBorder="1"/>
    <xf numFmtId="0" fontId="7" fillId="13" borderId="13" xfId="4" applyFill="1" applyBorder="1"/>
    <xf numFmtId="0" fontId="7" fillId="13" borderId="14" xfId="4" applyFill="1" applyBorder="1"/>
    <xf numFmtId="0" fontId="16" fillId="0" borderId="11" xfId="4" applyFont="1" applyBorder="1" applyAlignment="1">
      <alignment horizontal="center"/>
    </xf>
    <xf numFmtId="0" fontId="7" fillId="0" borderId="11" xfId="4" applyBorder="1" applyAlignment="1">
      <alignment horizontal="center" vertical="center"/>
    </xf>
    <xf numFmtId="0" fontId="6" fillId="13" borderId="13" xfId="4" applyFont="1" applyFill="1" applyBorder="1"/>
    <xf numFmtId="0" fontId="5" fillId="0" borderId="12" xfId="4" applyFont="1" applyBorder="1"/>
    <xf numFmtId="0" fontId="4" fillId="0" borderId="12" xfId="4" applyFont="1" applyBorder="1"/>
    <xf numFmtId="0" fontId="3" fillId="0" borderId="12" xfId="4" applyFont="1" applyBorder="1"/>
    <xf numFmtId="0" fontId="2" fillId="13" borderId="13" xfId="4" applyFont="1" applyFill="1" applyBorder="1"/>
    <xf numFmtId="0" fontId="1" fillId="13" borderId="13" xfId="4" applyFont="1" applyFill="1" applyBorder="1"/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11" fillId="5" borderId="0" xfId="2" applyFont="1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4" borderId="4" xfId="0" applyFill="1" applyBorder="1" applyAlignment="1"/>
    <xf numFmtId="0" fontId="14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/>
    <xf numFmtId="0" fontId="0" fillId="11" borderId="4" xfId="0" applyFill="1" applyBorder="1" applyAlignment="1"/>
    <xf numFmtId="0" fontId="14" fillId="11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7" fillId="14" borderId="12" xfId="4" applyFill="1" applyBorder="1" applyAlignment="1">
      <alignment horizontal="center" vertical="center"/>
    </xf>
    <xf numFmtId="0" fontId="7" fillId="14" borderId="13" xfId="4" applyFill="1" applyBorder="1" applyAlignment="1">
      <alignment horizontal="center" vertical="center"/>
    </xf>
    <xf numFmtId="0" fontId="7" fillId="14" borderId="14" xfId="4" applyFill="1" applyBorder="1" applyAlignment="1">
      <alignment horizontal="center" vertical="center"/>
    </xf>
    <xf numFmtId="0" fontId="7" fillId="15" borderId="12" xfId="4" applyFill="1" applyBorder="1" applyAlignment="1">
      <alignment horizontal="center" vertical="center"/>
    </xf>
    <xf numFmtId="0" fontId="7" fillId="15" borderId="13" xfId="4" applyFill="1" applyBorder="1" applyAlignment="1">
      <alignment horizontal="center" vertical="center"/>
    </xf>
    <xf numFmtId="0" fontId="7" fillId="15" borderId="14" xfId="4" applyFill="1" applyBorder="1" applyAlignment="1">
      <alignment horizontal="center" vertical="center"/>
    </xf>
    <xf numFmtId="0" fontId="7" fillId="16" borderId="12" xfId="4" applyFill="1" applyBorder="1" applyAlignment="1">
      <alignment horizontal="center" vertical="center"/>
    </xf>
    <xf numFmtId="0" fontId="7" fillId="16" borderId="13" xfId="4" applyFill="1" applyBorder="1" applyAlignment="1">
      <alignment horizontal="center" vertical="center"/>
    </xf>
    <xf numFmtId="0" fontId="7" fillId="16" borderId="14" xfId="4" applyFill="1" applyBorder="1" applyAlignment="1">
      <alignment horizontal="center" vertical="center"/>
    </xf>
    <xf numFmtId="0" fontId="7" fillId="19" borderId="12" xfId="4" applyFill="1" applyBorder="1" applyAlignment="1">
      <alignment horizontal="center" vertical="center"/>
    </xf>
    <xf numFmtId="0" fontId="7" fillId="19" borderId="14" xfId="4" applyFill="1" applyBorder="1" applyAlignment="1">
      <alignment horizontal="center" vertical="center"/>
    </xf>
    <xf numFmtId="0" fontId="7" fillId="0" borderId="12" xfId="4" applyBorder="1" applyAlignment="1">
      <alignment horizontal="center" vertical="center"/>
    </xf>
    <xf numFmtId="0" fontId="7" fillId="0" borderId="14" xfId="4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0" borderId="12" xfId="4" applyBorder="1" applyAlignment="1"/>
    <xf numFmtId="0" fontId="7" fillId="0" borderId="14" xfId="4" applyBorder="1" applyAlignment="1"/>
    <xf numFmtId="0" fontId="16" fillId="0" borderId="12" xfId="4" applyFont="1" applyBorder="1" applyAlignment="1">
      <alignment horizontal="center" vertical="center"/>
    </xf>
    <xf numFmtId="0" fontId="16" fillId="0" borderId="14" xfId="4" applyFont="1" applyBorder="1" applyAlignment="1">
      <alignment vertical="center"/>
    </xf>
    <xf numFmtId="0" fontId="7" fillId="17" borderId="12" xfId="4" applyFill="1" applyBorder="1" applyAlignment="1">
      <alignment horizontal="center" vertical="center"/>
    </xf>
    <xf numFmtId="0" fontId="7" fillId="17" borderId="13" xfId="4" applyFill="1" applyBorder="1" applyAlignment="1">
      <alignment horizontal="center" vertical="center"/>
    </xf>
    <xf numFmtId="0" fontId="7" fillId="17" borderId="14" xfId="4" applyFill="1" applyBorder="1" applyAlignment="1">
      <alignment horizontal="center" vertical="center"/>
    </xf>
    <xf numFmtId="0" fontId="7" fillId="18" borderId="12" xfId="4" applyFill="1" applyBorder="1" applyAlignment="1">
      <alignment horizontal="center" vertical="center"/>
    </xf>
    <xf numFmtId="0" fontId="7" fillId="18" borderId="13" xfId="4" applyFill="1" applyBorder="1" applyAlignment="1">
      <alignment horizontal="center" vertical="center"/>
    </xf>
    <xf numFmtId="0" fontId="7" fillId="18" borderId="14" xfId="4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0" fillId="7" borderId="4" xfId="0" applyFill="1" applyBorder="1" applyAlignment="1"/>
    <xf numFmtId="0" fontId="15" fillId="8" borderId="1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/>
    <xf numFmtId="0" fontId="0" fillId="9" borderId="4" xfId="0" applyFill="1" applyBorder="1" applyAlignment="1"/>
    <xf numFmtId="0" fontId="1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/>
    <xf numFmtId="0" fontId="0" fillId="6" borderId="4" xfId="0" applyFill="1" applyBorder="1" applyAlignment="1"/>
    <xf numFmtId="0" fontId="14" fillId="4" borderId="6" xfId="0" applyFont="1" applyFill="1" applyBorder="1" applyAlignment="1">
      <alignment horizontal="center" vertical="center"/>
    </xf>
    <xf numFmtId="0" fontId="0" fillId="4" borderId="7" xfId="0" applyFill="1" applyBorder="1" applyAlignment="1"/>
    <xf numFmtId="0" fontId="0" fillId="4" borderId="8" xfId="0" applyFill="1" applyBorder="1" applyAlignment="1"/>
    <xf numFmtId="0" fontId="15" fillId="8" borderId="6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0" borderId="1" xfId="0" applyBorder="1" applyAlignment="1"/>
  </cellXfs>
  <cellStyles count="5">
    <cellStyle name="normální" xfId="0" builtinId="0"/>
    <cellStyle name="normální 2" xfId="4"/>
    <cellStyle name="normální_KS5" xfId="1"/>
    <cellStyle name="normální_List8" xfId="2"/>
    <cellStyle name="normální_souhrn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5"/>
  <sheetViews>
    <sheetView tabSelected="1" zoomScaleNormal="100" zoomScaleSheetLayoutView="100" workbookViewId="0">
      <pane xSplit="3" topLeftCell="D1" activePane="topRight" state="frozen"/>
      <selection pane="topRight" activeCell="G19" sqref="G19"/>
    </sheetView>
  </sheetViews>
  <sheetFormatPr defaultRowHeight="11.55"/>
  <cols>
    <col min="1" max="1" width="13.125" style="1" customWidth="1"/>
    <col min="2" max="2" width="11.75" style="1" customWidth="1"/>
    <col min="3" max="3" width="37.125" style="1" customWidth="1"/>
    <col min="4" max="4" width="13.375" style="1" customWidth="1"/>
    <col min="5" max="5" width="10.375" style="1" customWidth="1"/>
    <col min="6" max="6" width="12" style="1" hidden="1" customWidth="1"/>
    <col min="7" max="7" width="12.125" style="1" customWidth="1"/>
    <col min="8" max="8" width="13.125" style="18" customWidth="1"/>
    <col min="9" max="9" width="11.625" style="18" customWidth="1"/>
    <col min="10" max="10" width="11.875" style="18" customWidth="1"/>
    <col min="11" max="11" width="5.75" style="18" customWidth="1"/>
    <col min="12" max="12" width="8.625" style="18" customWidth="1"/>
    <col min="13" max="13" width="8.75" style="18" customWidth="1"/>
    <col min="14" max="14" width="9.75" style="18" customWidth="1"/>
    <col min="15" max="15" width="5.75" style="18" customWidth="1"/>
    <col min="16" max="16" width="8.625" style="18" customWidth="1"/>
    <col min="17" max="17" width="8.75" style="18" customWidth="1"/>
    <col min="18" max="18" width="9.75" style="18" customWidth="1"/>
    <col min="19" max="37" width="9" style="18"/>
    <col min="38" max="16384" width="9" style="1"/>
  </cols>
  <sheetData>
    <row r="1" spans="1:18" ht="12.9">
      <c r="A1" s="26" t="s">
        <v>1</v>
      </c>
      <c r="B1" s="92" t="s">
        <v>3</v>
      </c>
      <c r="C1" s="93"/>
      <c r="D1" s="72"/>
      <c r="E1" s="27"/>
      <c r="F1" s="27"/>
      <c r="G1" s="27"/>
      <c r="H1" s="28"/>
      <c r="I1" s="28"/>
      <c r="J1" s="28"/>
    </row>
    <row r="2" spans="1:18">
      <c r="A2" s="25" t="s">
        <v>0</v>
      </c>
      <c r="B2" s="29" t="s">
        <v>2</v>
      </c>
      <c r="C2" s="27"/>
      <c r="D2" s="27"/>
      <c r="E2" s="27"/>
      <c r="F2" s="27"/>
      <c r="G2" s="27"/>
      <c r="H2" s="28"/>
      <c r="I2" s="28"/>
      <c r="J2" s="28"/>
    </row>
    <row r="3" spans="1:18" ht="14.95" customHeight="1">
      <c r="A3" s="94" t="s">
        <v>52</v>
      </c>
      <c r="B3" s="95"/>
      <c r="C3" s="95"/>
      <c r="D3" s="95"/>
      <c r="E3" s="95"/>
      <c r="F3" s="95"/>
      <c r="G3" s="96"/>
      <c r="H3" s="38"/>
      <c r="I3" s="21"/>
      <c r="J3" s="21"/>
    </row>
    <row r="4" spans="1:18" ht="51.8" customHeight="1">
      <c r="A4" s="2" t="s">
        <v>4</v>
      </c>
      <c r="B4" s="2" t="s">
        <v>5</v>
      </c>
      <c r="C4" s="2" t="s">
        <v>6</v>
      </c>
      <c r="D4" s="2"/>
      <c r="E4" s="2" t="s">
        <v>124</v>
      </c>
      <c r="F4" s="2" t="s">
        <v>54</v>
      </c>
      <c r="G4" s="39" t="s">
        <v>132</v>
      </c>
      <c r="H4" s="33" t="s">
        <v>125</v>
      </c>
      <c r="I4" s="63" t="s">
        <v>126</v>
      </c>
      <c r="J4" s="22" t="s">
        <v>30</v>
      </c>
    </row>
    <row r="5" spans="1:18" ht="12.25" customHeight="1">
      <c r="A5" s="3" t="s">
        <v>7</v>
      </c>
      <c r="B5" s="3" t="s">
        <v>11</v>
      </c>
      <c r="C5" s="103" t="s">
        <v>26</v>
      </c>
      <c r="D5" s="14" t="s">
        <v>65</v>
      </c>
      <c r="E5" s="30">
        <v>103000</v>
      </c>
      <c r="F5" s="4"/>
      <c r="G5" s="40">
        <v>4</v>
      </c>
      <c r="H5" s="34"/>
      <c r="I5" s="64">
        <f t="shared" ref="I5:I13" si="0">G5*E5</f>
        <v>412000</v>
      </c>
      <c r="J5" s="23">
        <f t="shared" ref="J5:J14" si="1">I5-H5</f>
        <v>412000</v>
      </c>
    </row>
    <row r="6" spans="1:18" ht="12.25" customHeight="1">
      <c r="A6" s="3"/>
      <c r="B6" s="3"/>
      <c r="C6" s="104"/>
      <c r="D6" s="14" t="s">
        <v>66</v>
      </c>
      <c r="E6" s="30">
        <v>118450</v>
      </c>
      <c r="F6" s="4"/>
      <c r="G6" s="40">
        <v>19</v>
      </c>
      <c r="H6" s="34"/>
      <c r="I6" s="64">
        <f t="shared" si="0"/>
        <v>2250550</v>
      </c>
      <c r="J6" s="23">
        <f t="shared" si="1"/>
        <v>2250550</v>
      </c>
    </row>
    <row r="7" spans="1:18" ht="12.25" customHeight="1">
      <c r="A7" s="6" t="s">
        <v>7</v>
      </c>
      <c r="B7" s="6" t="s">
        <v>12</v>
      </c>
      <c r="C7" s="105" t="s">
        <v>67</v>
      </c>
      <c r="D7" s="14" t="s">
        <v>65</v>
      </c>
      <c r="E7" s="30">
        <v>27300</v>
      </c>
      <c r="F7" s="4"/>
      <c r="G7" s="40">
        <v>9</v>
      </c>
      <c r="H7" s="34"/>
      <c r="I7" s="64">
        <f t="shared" si="0"/>
        <v>245700</v>
      </c>
      <c r="J7" s="23">
        <f t="shared" si="1"/>
        <v>245700</v>
      </c>
    </row>
    <row r="8" spans="1:18" ht="12.25" customHeight="1">
      <c r="A8" s="6"/>
      <c r="B8" s="6"/>
      <c r="C8" s="106"/>
      <c r="D8" s="14" t="s">
        <v>66</v>
      </c>
      <c r="E8" s="30">
        <v>31395</v>
      </c>
      <c r="F8" s="4"/>
      <c r="G8" s="40">
        <v>7</v>
      </c>
      <c r="H8" s="34"/>
      <c r="I8" s="64">
        <f t="shared" si="0"/>
        <v>219765</v>
      </c>
      <c r="J8" s="23">
        <f t="shared" si="1"/>
        <v>219765</v>
      </c>
    </row>
    <row r="9" spans="1:18" ht="12.25" customHeight="1">
      <c r="A9" s="15" t="s">
        <v>7</v>
      </c>
      <c r="B9" s="6" t="s">
        <v>13</v>
      </c>
      <c r="C9" s="107" t="s">
        <v>68</v>
      </c>
      <c r="D9" s="14" t="s">
        <v>65</v>
      </c>
      <c r="E9" s="13">
        <v>52000</v>
      </c>
      <c r="F9" s="9"/>
      <c r="G9" s="40">
        <v>40</v>
      </c>
      <c r="H9" s="34"/>
      <c r="I9" s="64">
        <f t="shared" si="0"/>
        <v>2080000</v>
      </c>
      <c r="J9" s="23">
        <f t="shared" si="1"/>
        <v>2080000</v>
      </c>
    </row>
    <row r="10" spans="1:18" ht="12.25" customHeight="1">
      <c r="A10" s="15"/>
      <c r="B10" s="6"/>
      <c r="C10" s="108"/>
      <c r="D10" s="14" t="s">
        <v>66</v>
      </c>
      <c r="E10" s="13">
        <v>59800</v>
      </c>
      <c r="F10" s="9"/>
      <c r="G10" s="40">
        <v>54</v>
      </c>
      <c r="H10" s="34"/>
      <c r="I10" s="64">
        <f t="shared" si="0"/>
        <v>3229200</v>
      </c>
      <c r="J10" s="23">
        <f t="shared" si="1"/>
        <v>3229200</v>
      </c>
    </row>
    <row r="11" spans="1:18" ht="12.25" customHeight="1">
      <c r="A11" s="15"/>
      <c r="B11" s="6" t="s">
        <v>121</v>
      </c>
      <c r="C11" s="88" t="s">
        <v>122</v>
      </c>
      <c r="D11" s="14"/>
      <c r="E11" s="13">
        <v>59999</v>
      </c>
      <c r="F11" s="9"/>
      <c r="G11" s="40">
        <v>7</v>
      </c>
      <c r="H11" s="34"/>
      <c r="I11" s="64">
        <f t="shared" si="0"/>
        <v>419993</v>
      </c>
      <c r="J11" s="23">
        <f t="shared" si="1"/>
        <v>419993</v>
      </c>
    </row>
    <row r="12" spans="1:18" ht="12.25" customHeight="1">
      <c r="A12" s="15"/>
      <c r="B12" s="6"/>
      <c r="C12" s="89" t="s">
        <v>123</v>
      </c>
      <c r="D12" s="14"/>
      <c r="E12" s="13">
        <v>26900</v>
      </c>
      <c r="F12" s="9"/>
      <c r="G12" s="40">
        <v>0</v>
      </c>
      <c r="H12" s="34"/>
      <c r="I12" s="64">
        <f t="shared" si="0"/>
        <v>0</v>
      </c>
      <c r="J12" s="23">
        <f t="shared" si="1"/>
        <v>0</v>
      </c>
    </row>
    <row r="13" spans="1:18" ht="12.25" customHeight="1">
      <c r="A13" s="15" t="s">
        <v>7</v>
      </c>
      <c r="B13" s="6" t="s">
        <v>14</v>
      </c>
      <c r="C13" s="8" t="s">
        <v>69</v>
      </c>
      <c r="D13" s="8"/>
      <c r="E13" s="13">
        <v>53750</v>
      </c>
      <c r="F13" s="9"/>
      <c r="G13" s="40">
        <v>36</v>
      </c>
      <c r="H13" s="34"/>
      <c r="I13" s="64">
        <f t="shared" si="0"/>
        <v>1935000</v>
      </c>
      <c r="J13" s="23">
        <f t="shared" si="1"/>
        <v>1935000</v>
      </c>
    </row>
    <row r="14" spans="1:18" ht="12.25" customHeight="1">
      <c r="A14" s="16" t="s">
        <v>15</v>
      </c>
      <c r="B14" s="10"/>
      <c r="C14" s="11"/>
      <c r="D14" s="11"/>
      <c r="E14" s="12"/>
      <c r="F14" s="12"/>
      <c r="G14" s="41">
        <f>SUM(G5:G13)</f>
        <v>176</v>
      </c>
      <c r="H14" s="35">
        <v>15000000</v>
      </c>
      <c r="I14" s="65">
        <f>SUM(I5:I13)</f>
        <v>10792208</v>
      </c>
      <c r="J14" s="24">
        <f t="shared" si="1"/>
        <v>-4207792</v>
      </c>
    </row>
    <row r="15" spans="1:18" ht="14.95" customHeight="1">
      <c r="A15" s="97" t="s">
        <v>45</v>
      </c>
      <c r="B15" s="98"/>
      <c r="C15" s="98"/>
      <c r="D15" s="98"/>
      <c r="E15" s="98"/>
      <c r="F15" s="98"/>
      <c r="G15" s="99"/>
      <c r="H15" s="68"/>
      <c r="I15" s="69"/>
      <c r="J15" s="69"/>
      <c r="O15" s="19"/>
      <c r="P15" s="19"/>
      <c r="Q15" s="19"/>
      <c r="R15" s="19"/>
    </row>
    <row r="16" spans="1:18" ht="46.2">
      <c r="A16" s="2" t="s">
        <v>4</v>
      </c>
      <c r="B16" s="2" t="s">
        <v>5</v>
      </c>
      <c r="C16" s="2" t="s">
        <v>6</v>
      </c>
      <c r="D16" s="2"/>
      <c r="E16" s="2" t="s">
        <v>124</v>
      </c>
      <c r="F16" s="2" t="s">
        <v>54</v>
      </c>
      <c r="G16" s="39" t="s">
        <v>132</v>
      </c>
      <c r="H16" s="33" t="s">
        <v>125</v>
      </c>
      <c r="I16" s="63" t="s">
        <v>126</v>
      </c>
      <c r="J16" s="22" t="s">
        <v>30</v>
      </c>
    </row>
    <row r="17" spans="1:10">
      <c r="A17" s="3" t="s">
        <v>7</v>
      </c>
      <c r="B17" s="3" t="s">
        <v>11</v>
      </c>
      <c r="C17" s="103" t="s">
        <v>26</v>
      </c>
      <c r="D17" s="14" t="s">
        <v>65</v>
      </c>
      <c r="E17" s="30">
        <v>103000</v>
      </c>
      <c r="F17" s="5"/>
      <c r="G17" s="40">
        <v>0</v>
      </c>
      <c r="H17" s="34"/>
      <c r="I17" s="64">
        <f t="shared" ref="I17:I25" si="2">G17*E17</f>
        <v>0</v>
      </c>
      <c r="J17" s="23">
        <f t="shared" ref="J17:J26" si="3">I17-H17</f>
        <v>0</v>
      </c>
    </row>
    <row r="18" spans="1:10">
      <c r="A18" s="3"/>
      <c r="B18" s="3"/>
      <c r="C18" s="104"/>
      <c r="D18" s="14" t="s">
        <v>66</v>
      </c>
      <c r="E18" s="30">
        <v>118450</v>
      </c>
      <c r="F18" s="5"/>
      <c r="G18" s="40">
        <v>8</v>
      </c>
      <c r="H18" s="34"/>
      <c r="I18" s="64">
        <f t="shared" si="2"/>
        <v>947600</v>
      </c>
      <c r="J18" s="23">
        <f t="shared" si="3"/>
        <v>947600</v>
      </c>
    </row>
    <row r="19" spans="1:10">
      <c r="A19" s="6" t="s">
        <v>7</v>
      </c>
      <c r="B19" s="6" t="s">
        <v>12</v>
      </c>
      <c r="C19" s="105" t="s">
        <v>67</v>
      </c>
      <c r="D19" s="14" t="s">
        <v>65</v>
      </c>
      <c r="E19" s="30">
        <v>27300</v>
      </c>
      <c r="F19" s="5"/>
      <c r="G19" s="40">
        <v>3</v>
      </c>
      <c r="H19" s="34"/>
      <c r="I19" s="64">
        <f t="shared" si="2"/>
        <v>81900</v>
      </c>
      <c r="J19" s="23">
        <f t="shared" si="3"/>
        <v>81900</v>
      </c>
    </row>
    <row r="20" spans="1:10">
      <c r="A20" s="6"/>
      <c r="B20" s="6"/>
      <c r="C20" s="106"/>
      <c r="D20" s="14" t="s">
        <v>66</v>
      </c>
      <c r="E20" s="30">
        <v>31395</v>
      </c>
      <c r="F20" s="5"/>
      <c r="G20" s="40">
        <v>1</v>
      </c>
      <c r="H20" s="34"/>
      <c r="I20" s="64">
        <f t="shared" si="2"/>
        <v>31395</v>
      </c>
      <c r="J20" s="23">
        <f t="shared" si="3"/>
        <v>31395</v>
      </c>
    </row>
    <row r="21" spans="1:10">
      <c r="A21" s="15" t="s">
        <v>7</v>
      </c>
      <c r="B21" s="6" t="s">
        <v>13</v>
      </c>
      <c r="C21" s="107" t="s">
        <v>68</v>
      </c>
      <c r="D21" s="14" t="s">
        <v>65</v>
      </c>
      <c r="E21" s="13">
        <v>52000</v>
      </c>
      <c r="F21" s="5"/>
      <c r="G21" s="40">
        <v>8</v>
      </c>
      <c r="H21" s="34"/>
      <c r="I21" s="64">
        <f t="shared" si="2"/>
        <v>416000</v>
      </c>
      <c r="J21" s="23">
        <f t="shared" si="3"/>
        <v>416000</v>
      </c>
    </row>
    <row r="22" spans="1:10">
      <c r="A22" s="15"/>
      <c r="B22" s="6"/>
      <c r="C22" s="108"/>
      <c r="D22" s="14" t="s">
        <v>66</v>
      </c>
      <c r="E22" s="13">
        <v>59800</v>
      </c>
      <c r="F22" s="5"/>
      <c r="G22" s="40">
        <v>11</v>
      </c>
      <c r="H22" s="34"/>
      <c r="I22" s="64">
        <f t="shared" si="2"/>
        <v>657800</v>
      </c>
      <c r="J22" s="23">
        <f t="shared" si="3"/>
        <v>657800</v>
      </c>
    </row>
    <row r="23" spans="1:10" ht="12.25" customHeight="1">
      <c r="A23" s="15"/>
      <c r="B23" s="6" t="s">
        <v>121</v>
      </c>
      <c r="C23" s="88" t="s">
        <v>122</v>
      </c>
      <c r="D23" s="14"/>
      <c r="E23" s="13">
        <v>59999</v>
      </c>
      <c r="F23" s="9"/>
      <c r="G23" s="40">
        <v>2</v>
      </c>
      <c r="H23" s="34"/>
      <c r="I23" s="64">
        <f t="shared" si="2"/>
        <v>119998</v>
      </c>
      <c r="J23" s="23">
        <f t="shared" si="3"/>
        <v>119998</v>
      </c>
    </row>
    <row r="24" spans="1:10" ht="12.25" customHeight="1">
      <c r="A24" s="15"/>
      <c r="B24" s="6"/>
      <c r="C24" s="89" t="s">
        <v>123</v>
      </c>
      <c r="D24" s="14"/>
      <c r="E24" s="13">
        <v>26900</v>
      </c>
      <c r="F24" s="9"/>
      <c r="G24" s="40">
        <v>0</v>
      </c>
      <c r="H24" s="34"/>
      <c r="I24" s="64">
        <f t="shared" si="2"/>
        <v>0</v>
      </c>
      <c r="J24" s="23">
        <f t="shared" si="3"/>
        <v>0</v>
      </c>
    </row>
    <row r="25" spans="1:10">
      <c r="A25" s="15" t="s">
        <v>7</v>
      </c>
      <c r="B25" s="6" t="s">
        <v>14</v>
      </c>
      <c r="C25" s="8" t="s">
        <v>69</v>
      </c>
      <c r="D25" s="8"/>
      <c r="E25" s="13">
        <v>53750</v>
      </c>
      <c r="F25" s="5"/>
      <c r="G25" s="40">
        <v>8</v>
      </c>
      <c r="H25" s="34"/>
      <c r="I25" s="64">
        <f t="shared" si="2"/>
        <v>430000</v>
      </c>
      <c r="J25" s="23">
        <f t="shared" si="3"/>
        <v>430000</v>
      </c>
    </row>
    <row r="26" spans="1:10">
      <c r="A26" s="16" t="s">
        <v>15</v>
      </c>
      <c r="B26" s="10"/>
      <c r="C26" s="11"/>
      <c r="D26" s="11"/>
      <c r="E26" s="12"/>
      <c r="F26" s="12"/>
      <c r="G26" s="41">
        <f>SUM(G17:G25)</f>
        <v>41</v>
      </c>
      <c r="H26" s="35">
        <v>3000000</v>
      </c>
      <c r="I26" s="65">
        <f>SUM(I17:I25)</f>
        <v>2684693</v>
      </c>
      <c r="J26" s="24">
        <f t="shared" si="3"/>
        <v>-315307</v>
      </c>
    </row>
    <row r="27" spans="1:10">
      <c r="A27" s="100" t="s">
        <v>46</v>
      </c>
      <c r="B27" s="101"/>
      <c r="C27" s="101"/>
      <c r="D27" s="101"/>
      <c r="E27" s="101"/>
      <c r="F27" s="101"/>
      <c r="G27" s="102"/>
      <c r="H27" s="68"/>
      <c r="I27" s="69"/>
      <c r="J27" s="69"/>
    </row>
    <row r="28" spans="1:10" ht="46.2">
      <c r="A28" s="2" t="s">
        <v>4</v>
      </c>
      <c r="B28" s="2" t="s">
        <v>5</v>
      </c>
      <c r="C28" s="2" t="s">
        <v>6</v>
      </c>
      <c r="D28" s="2"/>
      <c r="E28" s="2" t="s">
        <v>124</v>
      </c>
      <c r="F28" s="2" t="s">
        <v>54</v>
      </c>
      <c r="G28" s="39" t="s">
        <v>132</v>
      </c>
      <c r="H28" s="33" t="s">
        <v>125</v>
      </c>
      <c r="I28" s="63" t="s">
        <v>126</v>
      </c>
      <c r="J28" s="22" t="s">
        <v>30</v>
      </c>
    </row>
    <row r="29" spans="1:10">
      <c r="A29" s="3" t="s">
        <v>7</v>
      </c>
      <c r="B29" s="3" t="s">
        <v>11</v>
      </c>
      <c r="C29" s="103" t="s">
        <v>26</v>
      </c>
      <c r="D29" s="14" t="s">
        <v>65</v>
      </c>
      <c r="E29" s="30">
        <v>103000</v>
      </c>
      <c r="F29" s="5"/>
      <c r="G29" s="40">
        <v>0</v>
      </c>
      <c r="H29" s="34"/>
      <c r="I29" s="64">
        <f t="shared" ref="I29:I37" si="4">G29*E29</f>
        <v>0</v>
      </c>
      <c r="J29" s="23">
        <f t="shared" ref="J29:J38" si="5">I29-H29</f>
        <v>0</v>
      </c>
    </row>
    <row r="30" spans="1:10">
      <c r="A30" s="3"/>
      <c r="B30" s="3"/>
      <c r="C30" s="104"/>
      <c r="D30" s="14" t="s">
        <v>66</v>
      </c>
      <c r="E30" s="30">
        <v>118450</v>
      </c>
      <c r="F30" s="5"/>
      <c r="G30" s="40">
        <v>3</v>
      </c>
      <c r="H30" s="34"/>
      <c r="I30" s="64">
        <f t="shared" si="4"/>
        <v>355350</v>
      </c>
      <c r="J30" s="23">
        <f t="shared" si="5"/>
        <v>355350</v>
      </c>
    </row>
    <row r="31" spans="1:10">
      <c r="A31" s="6" t="s">
        <v>7</v>
      </c>
      <c r="B31" s="6" t="s">
        <v>12</v>
      </c>
      <c r="C31" s="105" t="s">
        <v>67</v>
      </c>
      <c r="D31" s="14" t="s">
        <v>65</v>
      </c>
      <c r="E31" s="30">
        <v>27300</v>
      </c>
      <c r="F31" s="5"/>
      <c r="G31" s="40">
        <v>4</v>
      </c>
      <c r="H31" s="34"/>
      <c r="I31" s="64">
        <f t="shared" si="4"/>
        <v>109200</v>
      </c>
      <c r="J31" s="23">
        <f t="shared" si="5"/>
        <v>109200</v>
      </c>
    </row>
    <row r="32" spans="1:10">
      <c r="A32" s="6"/>
      <c r="B32" s="6"/>
      <c r="C32" s="106"/>
      <c r="D32" s="14" t="s">
        <v>66</v>
      </c>
      <c r="E32" s="30">
        <v>31395</v>
      </c>
      <c r="F32" s="5"/>
      <c r="G32" s="40">
        <v>0</v>
      </c>
      <c r="H32" s="34"/>
      <c r="I32" s="64">
        <f t="shared" si="4"/>
        <v>0</v>
      </c>
      <c r="J32" s="23">
        <f t="shared" si="5"/>
        <v>0</v>
      </c>
    </row>
    <row r="33" spans="1:10">
      <c r="A33" s="15" t="s">
        <v>7</v>
      </c>
      <c r="B33" s="6" t="s">
        <v>13</v>
      </c>
      <c r="C33" s="107" t="s">
        <v>68</v>
      </c>
      <c r="D33" s="14" t="s">
        <v>65</v>
      </c>
      <c r="E33" s="13">
        <v>52000</v>
      </c>
      <c r="F33" s="5"/>
      <c r="G33" s="40">
        <v>8</v>
      </c>
      <c r="H33" s="34"/>
      <c r="I33" s="64">
        <f t="shared" si="4"/>
        <v>416000</v>
      </c>
      <c r="J33" s="23">
        <f t="shared" si="5"/>
        <v>416000</v>
      </c>
    </row>
    <row r="34" spans="1:10">
      <c r="A34" s="15"/>
      <c r="B34" s="6"/>
      <c r="C34" s="108"/>
      <c r="D34" s="14" t="s">
        <v>66</v>
      </c>
      <c r="E34" s="13">
        <v>59800</v>
      </c>
      <c r="F34" s="5"/>
      <c r="G34" s="40">
        <v>29</v>
      </c>
      <c r="H34" s="34"/>
      <c r="I34" s="64">
        <f t="shared" si="4"/>
        <v>1734200</v>
      </c>
      <c r="J34" s="23">
        <f t="shared" si="5"/>
        <v>1734200</v>
      </c>
    </row>
    <row r="35" spans="1:10">
      <c r="A35" s="15"/>
      <c r="B35" s="6" t="s">
        <v>121</v>
      </c>
      <c r="C35" s="88" t="s">
        <v>122</v>
      </c>
      <c r="D35" s="14"/>
      <c r="E35" s="13">
        <v>59999</v>
      </c>
      <c r="F35" s="5"/>
      <c r="G35" s="40">
        <v>4</v>
      </c>
      <c r="H35" s="34"/>
      <c r="I35" s="64">
        <f t="shared" si="4"/>
        <v>239996</v>
      </c>
      <c r="J35" s="23">
        <f t="shared" si="5"/>
        <v>239996</v>
      </c>
    </row>
    <row r="36" spans="1:10">
      <c r="A36" s="15"/>
      <c r="B36" s="6"/>
      <c r="C36" s="89" t="s">
        <v>123</v>
      </c>
      <c r="D36" s="14"/>
      <c r="E36" s="13">
        <v>26900</v>
      </c>
      <c r="F36" s="5"/>
      <c r="G36" s="40">
        <v>0</v>
      </c>
      <c r="H36" s="34"/>
      <c r="I36" s="64">
        <f t="shared" si="4"/>
        <v>0</v>
      </c>
      <c r="J36" s="23">
        <f t="shared" si="5"/>
        <v>0</v>
      </c>
    </row>
    <row r="37" spans="1:10">
      <c r="A37" s="15" t="s">
        <v>7</v>
      </c>
      <c r="B37" s="6" t="s">
        <v>14</v>
      </c>
      <c r="C37" s="8" t="s">
        <v>69</v>
      </c>
      <c r="D37" s="8"/>
      <c r="E37" s="13">
        <v>53750</v>
      </c>
      <c r="F37" s="5"/>
      <c r="G37" s="40">
        <v>7</v>
      </c>
      <c r="H37" s="34"/>
      <c r="I37" s="64">
        <f t="shared" si="4"/>
        <v>376250</v>
      </c>
      <c r="J37" s="23">
        <f t="shared" si="5"/>
        <v>376250</v>
      </c>
    </row>
    <row r="38" spans="1:10">
      <c r="A38" s="16" t="s">
        <v>15</v>
      </c>
      <c r="B38" s="10"/>
      <c r="C38" s="11"/>
      <c r="D38" s="11"/>
      <c r="E38" s="12"/>
      <c r="F38" s="12"/>
      <c r="G38" s="42">
        <f>SUM(G29:G37)</f>
        <v>55</v>
      </c>
      <c r="H38" s="35">
        <v>4500000</v>
      </c>
      <c r="I38" s="65">
        <f>SUM(I29:I37)</f>
        <v>3230996</v>
      </c>
      <c r="J38" s="24">
        <f t="shared" si="5"/>
        <v>-1269004</v>
      </c>
    </row>
    <row r="39" spans="1:10" ht="12.9">
      <c r="A39" s="97" t="s">
        <v>47</v>
      </c>
      <c r="B39" s="98"/>
      <c r="C39" s="98"/>
      <c r="D39" s="98"/>
      <c r="E39" s="98"/>
      <c r="F39" s="98"/>
      <c r="G39" s="99"/>
      <c r="H39" s="68"/>
      <c r="I39" s="69"/>
      <c r="J39" s="69"/>
    </row>
    <row r="40" spans="1:10" ht="46.2">
      <c r="A40" s="2" t="s">
        <v>4</v>
      </c>
      <c r="B40" s="2" t="s">
        <v>5</v>
      </c>
      <c r="C40" s="2" t="s">
        <v>6</v>
      </c>
      <c r="D40" s="2"/>
      <c r="E40" s="2" t="s">
        <v>124</v>
      </c>
      <c r="F40" s="2" t="s">
        <v>54</v>
      </c>
      <c r="G40" s="39" t="s">
        <v>132</v>
      </c>
      <c r="H40" s="33" t="s">
        <v>125</v>
      </c>
      <c r="I40" s="63" t="s">
        <v>126</v>
      </c>
      <c r="J40" s="22" t="s">
        <v>30</v>
      </c>
    </row>
    <row r="41" spans="1:10">
      <c r="A41" s="3" t="s">
        <v>7</v>
      </c>
      <c r="B41" s="3" t="s">
        <v>11</v>
      </c>
      <c r="C41" s="103" t="s">
        <v>26</v>
      </c>
      <c r="D41" s="14" t="s">
        <v>65</v>
      </c>
      <c r="E41" s="30">
        <v>103000</v>
      </c>
      <c r="F41" s="5"/>
      <c r="G41" s="40">
        <v>0</v>
      </c>
      <c r="H41" s="34"/>
      <c r="I41" s="64">
        <f t="shared" ref="I41:I49" si="6">G41*E41</f>
        <v>0</v>
      </c>
      <c r="J41" s="23">
        <f t="shared" ref="J41:J50" si="7">I41-H41</f>
        <v>0</v>
      </c>
    </row>
    <row r="42" spans="1:10">
      <c r="A42" s="3"/>
      <c r="B42" s="3"/>
      <c r="C42" s="104"/>
      <c r="D42" s="14" t="s">
        <v>66</v>
      </c>
      <c r="E42" s="30">
        <v>118450</v>
      </c>
      <c r="F42" s="5"/>
      <c r="G42" s="40">
        <v>1</v>
      </c>
      <c r="H42" s="34"/>
      <c r="I42" s="64">
        <f t="shared" si="6"/>
        <v>118450</v>
      </c>
      <c r="J42" s="23">
        <f t="shared" si="7"/>
        <v>118450</v>
      </c>
    </row>
    <row r="43" spans="1:10">
      <c r="A43" s="6" t="s">
        <v>7</v>
      </c>
      <c r="B43" s="6" t="s">
        <v>12</v>
      </c>
      <c r="C43" s="105" t="s">
        <v>67</v>
      </c>
      <c r="D43" s="14" t="s">
        <v>65</v>
      </c>
      <c r="E43" s="30">
        <v>27300</v>
      </c>
      <c r="F43" s="5"/>
      <c r="G43" s="40">
        <v>0</v>
      </c>
      <c r="H43" s="34"/>
      <c r="I43" s="64">
        <f t="shared" si="6"/>
        <v>0</v>
      </c>
      <c r="J43" s="23">
        <f t="shared" si="7"/>
        <v>0</v>
      </c>
    </row>
    <row r="44" spans="1:10">
      <c r="A44" s="6"/>
      <c r="B44" s="6"/>
      <c r="C44" s="106"/>
      <c r="D44" s="14" t="s">
        <v>66</v>
      </c>
      <c r="E44" s="30">
        <v>31395</v>
      </c>
      <c r="F44" s="5"/>
      <c r="G44" s="40">
        <v>0</v>
      </c>
      <c r="H44" s="34"/>
      <c r="I44" s="64">
        <f t="shared" si="6"/>
        <v>0</v>
      </c>
      <c r="J44" s="23">
        <f t="shared" si="7"/>
        <v>0</v>
      </c>
    </row>
    <row r="45" spans="1:10">
      <c r="A45" s="15" t="s">
        <v>7</v>
      </c>
      <c r="B45" s="6" t="s">
        <v>13</v>
      </c>
      <c r="C45" s="107" t="s">
        <v>68</v>
      </c>
      <c r="D45" s="14" t="s">
        <v>65</v>
      </c>
      <c r="E45" s="13">
        <v>52000</v>
      </c>
      <c r="F45" s="5"/>
      <c r="G45" s="40">
        <v>2</v>
      </c>
      <c r="H45" s="34"/>
      <c r="I45" s="64">
        <f t="shared" si="6"/>
        <v>104000</v>
      </c>
      <c r="J45" s="23">
        <f t="shared" si="7"/>
        <v>104000</v>
      </c>
    </row>
    <row r="46" spans="1:10">
      <c r="A46" s="15"/>
      <c r="B46" s="6"/>
      <c r="C46" s="108"/>
      <c r="D46" s="14" t="s">
        <v>66</v>
      </c>
      <c r="E46" s="13">
        <v>59800</v>
      </c>
      <c r="F46" s="5"/>
      <c r="G46" s="40">
        <v>5</v>
      </c>
      <c r="H46" s="34"/>
      <c r="I46" s="64">
        <f t="shared" si="6"/>
        <v>299000</v>
      </c>
      <c r="J46" s="23">
        <f t="shared" si="7"/>
        <v>299000</v>
      </c>
    </row>
    <row r="47" spans="1:10">
      <c r="A47" s="15"/>
      <c r="B47" s="6" t="s">
        <v>121</v>
      </c>
      <c r="C47" s="88" t="s">
        <v>122</v>
      </c>
      <c r="D47" s="14"/>
      <c r="E47" s="13">
        <v>59999</v>
      </c>
      <c r="F47" s="5"/>
      <c r="G47" s="40">
        <v>1</v>
      </c>
      <c r="H47" s="34"/>
      <c r="I47" s="64">
        <f t="shared" si="6"/>
        <v>59999</v>
      </c>
      <c r="J47" s="23">
        <f t="shared" si="7"/>
        <v>59999</v>
      </c>
    </row>
    <row r="48" spans="1:10">
      <c r="A48" s="15"/>
      <c r="B48" s="6"/>
      <c r="C48" s="89" t="s">
        <v>123</v>
      </c>
      <c r="D48" s="14"/>
      <c r="E48" s="13">
        <v>26900</v>
      </c>
      <c r="F48" s="5"/>
      <c r="G48" s="40">
        <v>2</v>
      </c>
      <c r="H48" s="34"/>
      <c r="I48" s="64">
        <f t="shared" si="6"/>
        <v>53800</v>
      </c>
      <c r="J48" s="23">
        <f t="shared" si="7"/>
        <v>53800</v>
      </c>
    </row>
    <row r="49" spans="1:10">
      <c r="A49" s="15" t="s">
        <v>7</v>
      </c>
      <c r="B49" s="6" t="s">
        <v>14</v>
      </c>
      <c r="C49" s="8" t="s">
        <v>69</v>
      </c>
      <c r="D49" s="8"/>
      <c r="E49" s="13">
        <v>53750</v>
      </c>
      <c r="F49" s="5"/>
      <c r="G49" s="40">
        <v>2</v>
      </c>
      <c r="H49" s="34"/>
      <c r="I49" s="64">
        <f t="shared" si="6"/>
        <v>107500</v>
      </c>
      <c r="J49" s="23">
        <f t="shared" si="7"/>
        <v>107500</v>
      </c>
    </row>
    <row r="50" spans="1:10">
      <c r="A50" s="16" t="s">
        <v>15</v>
      </c>
      <c r="B50" s="10"/>
      <c r="C50" s="11"/>
      <c r="D50" s="11"/>
      <c r="E50" s="12"/>
      <c r="F50" s="12"/>
      <c r="G50" s="41">
        <f>SUM(G41:G49)</f>
        <v>13</v>
      </c>
      <c r="H50" s="35">
        <v>1000000</v>
      </c>
      <c r="I50" s="65">
        <f>SUM(I41:I49)</f>
        <v>742749</v>
      </c>
      <c r="J50" s="24">
        <f t="shared" si="7"/>
        <v>-257251</v>
      </c>
    </row>
    <row r="51" spans="1:10">
      <c r="A51" s="100" t="s">
        <v>48</v>
      </c>
      <c r="B51" s="101"/>
      <c r="C51" s="101"/>
      <c r="D51" s="101"/>
      <c r="E51" s="101"/>
      <c r="F51" s="101"/>
      <c r="G51" s="102"/>
      <c r="H51" s="68"/>
      <c r="I51" s="69"/>
      <c r="J51" s="69"/>
    </row>
    <row r="52" spans="1:10" ht="46.2">
      <c r="A52" s="2" t="s">
        <v>4</v>
      </c>
      <c r="B52" s="2" t="s">
        <v>5</v>
      </c>
      <c r="C52" s="2" t="s">
        <v>6</v>
      </c>
      <c r="D52" s="2"/>
      <c r="E52" s="2" t="s">
        <v>124</v>
      </c>
      <c r="F52" s="2" t="s">
        <v>54</v>
      </c>
      <c r="G52" s="39" t="s">
        <v>132</v>
      </c>
      <c r="H52" s="33" t="s">
        <v>125</v>
      </c>
      <c r="I52" s="63" t="s">
        <v>126</v>
      </c>
      <c r="J52" s="22" t="s">
        <v>30</v>
      </c>
    </row>
    <row r="53" spans="1:10">
      <c r="A53" s="3" t="s">
        <v>7</v>
      </c>
      <c r="B53" s="3" t="s">
        <v>11</v>
      </c>
      <c r="C53" s="103" t="s">
        <v>26</v>
      </c>
      <c r="D53" s="14" t="s">
        <v>65</v>
      </c>
      <c r="E53" s="30">
        <v>103000</v>
      </c>
      <c r="F53" s="5"/>
      <c r="G53" s="40">
        <v>0</v>
      </c>
      <c r="H53" s="34"/>
      <c r="I53" s="64">
        <f t="shared" ref="I53:I61" si="8">G53*E53</f>
        <v>0</v>
      </c>
      <c r="J53" s="23">
        <f t="shared" ref="J53:J62" si="9">I53-H53</f>
        <v>0</v>
      </c>
    </row>
    <row r="54" spans="1:10">
      <c r="A54" s="3"/>
      <c r="B54" s="3"/>
      <c r="C54" s="104"/>
      <c r="D54" s="14" t="s">
        <v>66</v>
      </c>
      <c r="E54" s="30">
        <v>118450</v>
      </c>
      <c r="F54" s="5"/>
      <c r="G54" s="40">
        <v>2</v>
      </c>
      <c r="H54" s="34"/>
      <c r="I54" s="64">
        <f t="shared" si="8"/>
        <v>236900</v>
      </c>
      <c r="J54" s="23">
        <f t="shared" si="9"/>
        <v>236900</v>
      </c>
    </row>
    <row r="55" spans="1:10">
      <c r="A55" s="6" t="s">
        <v>7</v>
      </c>
      <c r="B55" s="6" t="s">
        <v>12</v>
      </c>
      <c r="C55" s="105" t="s">
        <v>67</v>
      </c>
      <c r="D55" s="14" t="s">
        <v>65</v>
      </c>
      <c r="E55" s="30">
        <v>27300</v>
      </c>
      <c r="F55" s="5"/>
      <c r="G55" s="40">
        <v>1</v>
      </c>
      <c r="H55" s="34"/>
      <c r="I55" s="64">
        <f t="shared" si="8"/>
        <v>27300</v>
      </c>
      <c r="J55" s="23">
        <f t="shared" si="9"/>
        <v>27300</v>
      </c>
    </row>
    <row r="56" spans="1:10">
      <c r="A56" s="6"/>
      <c r="B56" s="6"/>
      <c r="C56" s="106"/>
      <c r="D56" s="14" t="s">
        <v>66</v>
      </c>
      <c r="E56" s="30">
        <v>31395</v>
      </c>
      <c r="F56" s="5"/>
      <c r="G56" s="40">
        <v>3</v>
      </c>
      <c r="H56" s="34"/>
      <c r="I56" s="64">
        <f t="shared" si="8"/>
        <v>94185</v>
      </c>
      <c r="J56" s="23">
        <f t="shared" si="9"/>
        <v>94185</v>
      </c>
    </row>
    <row r="57" spans="1:10">
      <c r="A57" s="15" t="s">
        <v>7</v>
      </c>
      <c r="B57" s="6" t="s">
        <v>13</v>
      </c>
      <c r="C57" s="107" t="s">
        <v>68</v>
      </c>
      <c r="D57" s="14" t="s">
        <v>65</v>
      </c>
      <c r="E57" s="13">
        <v>52000</v>
      </c>
      <c r="F57" s="5"/>
      <c r="G57" s="40">
        <v>6</v>
      </c>
      <c r="H57" s="34"/>
      <c r="I57" s="64">
        <f t="shared" si="8"/>
        <v>312000</v>
      </c>
      <c r="J57" s="23">
        <f t="shared" si="9"/>
        <v>312000</v>
      </c>
    </row>
    <row r="58" spans="1:10">
      <c r="A58" s="15"/>
      <c r="B58" s="6"/>
      <c r="C58" s="108"/>
      <c r="D58" s="14" t="s">
        <v>66</v>
      </c>
      <c r="E58" s="13">
        <v>59800</v>
      </c>
      <c r="F58" s="5"/>
      <c r="G58" s="40">
        <v>11</v>
      </c>
      <c r="H58" s="34"/>
      <c r="I58" s="64">
        <f t="shared" si="8"/>
        <v>657800</v>
      </c>
      <c r="J58" s="23">
        <f t="shared" si="9"/>
        <v>657800</v>
      </c>
    </row>
    <row r="59" spans="1:10">
      <c r="A59" s="15"/>
      <c r="B59" s="6" t="s">
        <v>121</v>
      </c>
      <c r="C59" s="88" t="s">
        <v>122</v>
      </c>
      <c r="D59" s="14"/>
      <c r="E59" s="13">
        <v>59999</v>
      </c>
      <c r="F59" s="5"/>
      <c r="G59" s="40">
        <v>5</v>
      </c>
      <c r="H59" s="34"/>
      <c r="I59" s="64">
        <f t="shared" si="8"/>
        <v>299995</v>
      </c>
      <c r="J59" s="23">
        <f t="shared" si="9"/>
        <v>299995</v>
      </c>
    </row>
    <row r="60" spans="1:10">
      <c r="A60" s="15"/>
      <c r="B60" s="6"/>
      <c r="C60" s="89" t="s">
        <v>123</v>
      </c>
      <c r="D60" s="14"/>
      <c r="E60" s="13">
        <v>26900</v>
      </c>
      <c r="F60" s="5"/>
      <c r="G60" s="40">
        <v>0</v>
      </c>
      <c r="H60" s="34"/>
      <c r="I60" s="64">
        <f t="shared" si="8"/>
        <v>0</v>
      </c>
      <c r="J60" s="23">
        <f t="shared" si="9"/>
        <v>0</v>
      </c>
    </row>
    <row r="61" spans="1:10">
      <c r="A61" s="15" t="s">
        <v>7</v>
      </c>
      <c r="B61" s="6" t="s">
        <v>14</v>
      </c>
      <c r="C61" s="8" t="s">
        <v>69</v>
      </c>
      <c r="D61" s="8"/>
      <c r="E61" s="13">
        <v>53750</v>
      </c>
      <c r="F61" s="5"/>
      <c r="G61" s="40">
        <v>9</v>
      </c>
      <c r="H61" s="34"/>
      <c r="I61" s="64">
        <f t="shared" si="8"/>
        <v>483750</v>
      </c>
      <c r="J61" s="23">
        <f t="shared" si="9"/>
        <v>483750</v>
      </c>
    </row>
    <row r="62" spans="1:10">
      <c r="A62" s="16" t="s">
        <v>15</v>
      </c>
      <c r="B62" s="10"/>
      <c r="C62" s="11"/>
      <c r="D62" s="11"/>
      <c r="E62" s="12"/>
      <c r="F62" s="12"/>
      <c r="G62" s="41">
        <f>SUM(G53:G61)</f>
        <v>37</v>
      </c>
      <c r="H62" s="35">
        <v>3000000</v>
      </c>
      <c r="I62" s="65">
        <f>SUM(I53:I61)</f>
        <v>2111930</v>
      </c>
      <c r="J62" s="24">
        <f t="shared" si="9"/>
        <v>-888070</v>
      </c>
    </row>
    <row r="63" spans="1:10" ht="12.9">
      <c r="A63" s="97" t="s">
        <v>49</v>
      </c>
      <c r="B63" s="98"/>
      <c r="C63" s="98"/>
      <c r="D63" s="98"/>
      <c r="E63" s="98"/>
      <c r="F63" s="98"/>
      <c r="G63" s="99"/>
      <c r="H63" s="68"/>
      <c r="I63" s="69"/>
      <c r="J63" s="69"/>
    </row>
    <row r="64" spans="1:10" ht="46.2">
      <c r="A64" s="2" t="s">
        <v>4</v>
      </c>
      <c r="B64" s="2" t="s">
        <v>5</v>
      </c>
      <c r="C64" s="2" t="s">
        <v>6</v>
      </c>
      <c r="D64" s="2"/>
      <c r="E64" s="2" t="s">
        <v>124</v>
      </c>
      <c r="F64" s="2" t="s">
        <v>54</v>
      </c>
      <c r="G64" s="39" t="s">
        <v>132</v>
      </c>
      <c r="H64" s="33" t="s">
        <v>125</v>
      </c>
      <c r="I64" s="63" t="s">
        <v>126</v>
      </c>
      <c r="J64" s="22" t="s">
        <v>30</v>
      </c>
    </row>
    <row r="65" spans="1:10">
      <c r="A65" s="3" t="s">
        <v>7</v>
      </c>
      <c r="B65" s="3" t="s">
        <v>11</v>
      </c>
      <c r="C65" s="103" t="s">
        <v>26</v>
      </c>
      <c r="D65" s="14" t="s">
        <v>65</v>
      </c>
      <c r="E65" s="30">
        <v>103000</v>
      </c>
      <c r="F65" s="5"/>
      <c r="G65" s="40">
        <v>0</v>
      </c>
      <c r="H65" s="34"/>
      <c r="I65" s="64">
        <f t="shared" ref="I65:I73" si="10">G65*E65</f>
        <v>0</v>
      </c>
      <c r="J65" s="23">
        <f t="shared" ref="J65:J74" si="11">I65-H65</f>
        <v>0</v>
      </c>
    </row>
    <row r="66" spans="1:10">
      <c r="A66" s="3"/>
      <c r="B66" s="3"/>
      <c r="C66" s="104"/>
      <c r="D66" s="14" t="s">
        <v>66</v>
      </c>
      <c r="E66" s="30">
        <v>118450</v>
      </c>
      <c r="F66" s="5"/>
      <c r="G66" s="40">
        <v>0</v>
      </c>
      <c r="H66" s="34"/>
      <c r="I66" s="64">
        <f t="shared" si="10"/>
        <v>0</v>
      </c>
      <c r="J66" s="23">
        <f t="shared" si="11"/>
        <v>0</v>
      </c>
    </row>
    <row r="67" spans="1:10">
      <c r="A67" s="6" t="s">
        <v>7</v>
      </c>
      <c r="B67" s="6" t="s">
        <v>12</v>
      </c>
      <c r="C67" s="105" t="s">
        <v>67</v>
      </c>
      <c r="D67" s="14" t="s">
        <v>65</v>
      </c>
      <c r="E67" s="30">
        <v>27300</v>
      </c>
      <c r="F67" s="5"/>
      <c r="G67" s="40">
        <v>0</v>
      </c>
      <c r="H67" s="34"/>
      <c r="I67" s="64">
        <f t="shared" si="10"/>
        <v>0</v>
      </c>
      <c r="J67" s="23">
        <f t="shared" si="11"/>
        <v>0</v>
      </c>
    </row>
    <row r="68" spans="1:10">
      <c r="A68" s="6"/>
      <c r="B68" s="6"/>
      <c r="C68" s="106"/>
      <c r="D68" s="14" t="s">
        <v>66</v>
      </c>
      <c r="E68" s="30">
        <v>31395</v>
      </c>
      <c r="F68" s="5"/>
      <c r="G68" s="40">
        <v>0</v>
      </c>
      <c r="H68" s="34"/>
      <c r="I68" s="64">
        <f t="shared" si="10"/>
        <v>0</v>
      </c>
      <c r="J68" s="23">
        <f t="shared" si="11"/>
        <v>0</v>
      </c>
    </row>
    <row r="69" spans="1:10">
      <c r="A69" s="15" t="s">
        <v>7</v>
      </c>
      <c r="B69" s="6" t="s">
        <v>13</v>
      </c>
      <c r="C69" s="107" t="s">
        <v>68</v>
      </c>
      <c r="D69" s="14" t="s">
        <v>65</v>
      </c>
      <c r="E69" s="13">
        <v>52000</v>
      </c>
      <c r="F69" s="5"/>
      <c r="G69" s="40">
        <v>3</v>
      </c>
      <c r="H69" s="34"/>
      <c r="I69" s="64">
        <f t="shared" si="10"/>
        <v>156000</v>
      </c>
      <c r="J69" s="23">
        <f t="shared" si="11"/>
        <v>156000</v>
      </c>
    </row>
    <row r="70" spans="1:10">
      <c r="A70" s="15"/>
      <c r="B70" s="6"/>
      <c r="C70" s="108"/>
      <c r="D70" s="14" t="s">
        <v>66</v>
      </c>
      <c r="E70" s="13">
        <v>59800</v>
      </c>
      <c r="F70" s="5"/>
      <c r="G70" s="40">
        <v>7</v>
      </c>
      <c r="H70" s="34"/>
      <c r="I70" s="64">
        <f t="shared" si="10"/>
        <v>418600</v>
      </c>
      <c r="J70" s="23">
        <f t="shared" si="11"/>
        <v>418600</v>
      </c>
    </row>
    <row r="71" spans="1:10">
      <c r="A71" s="15"/>
      <c r="B71" s="6" t="s">
        <v>121</v>
      </c>
      <c r="C71" s="88" t="s">
        <v>122</v>
      </c>
      <c r="D71" s="14"/>
      <c r="E71" s="13">
        <v>59999</v>
      </c>
      <c r="F71" s="5"/>
      <c r="G71" s="40">
        <v>1</v>
      </c>
      <c r="H71" s="34"/>
      <c r="I71" s="64">
        <f t="shared" si="10"/>
        <v>59999</v>
      </c>
      <c r="J71" s="23">
        <f t="shared" si="11"/>
        <v>59999</v>
      </c>
    </row>
    <row r="72" spans="1:10">
      <c r="A72" s="15"/>
      <c r="B72" s="6"/>
      <c r="C72" s="89" t="s">
        <v>123</v>
      </c>
      <c r="D72" s="14"/>
      <c r="E72" s="13">
        <v>26900</v>
      </c>
      <c r="F72" s="5"/>
      <c r="G72" s="40">
        <v>0</v>
      </c>
      <c r="H72" s="34"/>
      <c r="I72" s="64"/>
      <c r="J72" s="23"/>
    </row>
    <row r="73" spans="1:10">
      <c r="A73" s="15" t="s">
        <v>7</v>
      </c>
      <c r="B73" s="6" t="s">
        <v>14</v>
      </c>
      <c r="C73" s="8" t="s">
        <v>69</v>
      </c>
      <c r="D73" s="8"/>
      <c r="E73" s="13">
        <v>53750</v>
      </c>
      <c r="F73" s="5"/>
      <c r="G73" s="40">
        <v>0</v>
      </c>
      <c r="H73" s="34"/>
      <c r="I73" s="64">
        <f t="shared" si="10"/>
        <v>0</v>
      </c>
      <c r="J73" s="23">
        <f t="shared" si="11"/>
        <v>0</v>
      </c>
    </row>
    <row r="74" spans="1:10">
      <c r="A74" s="16" t="s">
        <v>15</v>
      </c>
      <c r="B74" s="10"/>
      <c r="C74" s="11"/>
      <c r="D74" s="11"/>
      <c r="E74" s="12"/>
      <c r="F74" s="12"/>
      <c r="G74" s="41">
        <f>SUM(G65:G73)</f>
        <v>11</v>
      </c>
      <c r="H74" s="35">
        <v>500000</v>
      </c>
      <c r="I74" s="65">
        <f>SUM(I65:I73)</f>
        <v>634599</v>
      </c>
      <c r="J74" s="24">
        <f t="shared" si="11"/>
        <v>134599</v>
      </c>
    </row>
    <row r="75" spans="1:10" ht="13.6">
      <c r="A75" s="109" t="s">
        <v>37</v>
      </c>
      <c r="B75" s="110"/>
      <c r="C75" s="110"/>
      <c r="D75" s="110"/>
      <c r="E75" s="110"/>
      <c r="F75" s="110"/>
      <c r="G75" s="111"/>
      <c r="H75" s="70"/>
      <c r="I75" s="71"/>
      <c r="J75" s="71"/>
    </row>
    <row r="76" spans="1:10">
      <c r="A76" s="3" t="s">
        <v>7</v>
      </c>
      <c r="B76" s="3" t="s">
        <v>11</v>
      </c>
      <c r="C76" s="103" t="s">
        <v>26</v>
      </c>
      <c r="D76" s="14" t="s">
        <v>65</v>
      </c>
      <c r="E76" s="30">
        <v>103000</v>
      </c>
      <c r="F76" s="61" t="e">
        <f>SUM(F5,F17,F29,F41,F53,F65,#REF!)</f>
        <v>#REF!</v>
      </c>
      <c r="G76" s="56">
        <f t="shared" ref="G76:G81" si="12">SUM(G5,G17,G29,G41,G53,G65,)</f>
        <v>4</v>
      </c>
      <c r="H76" s="34">
        <f t="shared" ref="H76:J81" si="13">H5+H17+H29+H41+H53+H65</f>
        <v>0</v>
      </c>
      <c r="I76" s="66">
        <f t="shared" si="13"/>
        <v>412000</v>
      </c>
      <c r="J76" s="34">
        <f t="shared" si="13"/>
        <v>412000</v>
      </c>
    </row>
    <row r="77" spans="1:10">
      <c r="A77" s="3"/>
      <c r="B77" s="3"/>
      <c r="C77" s="104"/>
      <c r="D77" s="14" t="s">
        <v>66</v>
      </c>
      <c r="E77" s="30">
        <v>118450</v>
      </c>
      <c r="F77" s="61"/>
      <c r="G77" s="56">
        <f t="shared" si="12"/>
        <v>33</v>
      </c>
      <c r="H77" s="34">
        <f t="shared" si="13"/>
        <v>0</v>
      </c>
      <c r="I77" s="66">
        <f t="shared" si="13"/>
        <v>3908850</v>
      </c>
      <c r="J77" s="34">
        <f t="shared" si="13"/>
        <v>3908850</v>
      </c>
    </row>
    <row r="78" spans="1:10">
      <c r="A78" s="6" t="s">
        <v>7</v>
      </c>
      <c r="B78" s="6" t="s">
        <v>12</v>
      </c>
      <c r="C78" s="105" t="s">
        <v>67</v>
      </c>
      <c r="D78" s="14" t="s">
        <v>65</v>
      </c>
      <c r="E78" s="30">
        <v>27300</v>
      </c>
      <c r="F78" s="61" t="e">
        <f>SUM(F7,F19,F31,F43,F55,F67,#REF!)</f>
        <v>#REF!</v>
      </c>
      <c r="G78" s="56">
        <f t="shared" si="12"/>
        <v>17</v>
      </c>
      <c r="H78" s="34">
        <f t="shared" si="13"/>
        <v>0</v>
      </c>
      <c r="I78" s="66">
        <f t="shared" si="13"/>
        <v>464100</v>
      </c>
      <c r="J78" s="34">
        <f t="shared" si="13"/>
        <v>464100</v>
      </c>
    </row>
    <row r="79" spans="1:10">
      <c r="A79" s="6"/>
      <c r="B79" s="6"/>
      <c r="C79" s="106"/>
      <c r="D79" s="14" t="s">
        <v>66</v>
      </c>
      <c r="E79" s="30">
        <v>31395</v>
      </c>
      <c r="F79" s="61"/>
      <c r="G79" s="56">
        <f t="shared" si="12"/>
        <v>11</v>
      </c>
      <c r="H79" s="34">
        <f t="shared" si="13"/>
        <v>0</v>
      </c>
      <c r="I79" s="66">
        <f t="shared" si="13"/>
        <v>345345</v>
      </c>
      <c r="J79" s="34">
        <f t="shared" si="13"/>
        <v>345345</v>
      </c>
    </row>
    <row r="80" spans="1:10">
      <c r="A80" s="15" t="s">
        <v>7</v>
      </c>
      <c r="B80" s="6" t="s">
        <v>13</v>
      </c>
      <c r="C80" s="107" t="s">
        <v>68</v>
      </c>
      <c r="D80" s="14" t="s">
        <v>65</v>
      </c>
      <c r="E80" s="13">
        <v>52000</v>
      </c>
      <c r="F80" s="61" t="e">
        <f>SUM(F9,F21,F33,F45,F57,F69,#REF!)</f>
        <v>#REF!</v>
      </c>
      <c r="G80" s="56">
        <f t="shared" si="12"/>
        <v>67</v>
      </c>
      <c r="H80" s="34">
        <f t="shared" si="13"/>
        <v>0</v>
      </c>
      <c r="I80" s="66">
        <f t="shared" si="13"/>
        <v>3484000</v>
      </c>
      <c r="J80" s="34">
        <f t="shared" si="13"/>
        <v>3484000</v>
      </c>
    </row>
    <row r="81" spans="1:10">
      <c r="A81" s="15"/>
      <c r="B81" s="6"/>
      <c r="C81" s="108"/>
      <c r="D81" s="14" t="s">
        <v>66</v>
      </c>
      <c r="E81" s="13">
        <v>59800</v>
      </c>
      <c r="F81" s="61"/>
      <c r="G81" s="56">
        <f t="shared" si="12"/>
        <v>117</v>
      </c>
      <c r="H81" s="34">
        <f t="shared" si="13"/>
        <v>0</v>
      </c>
      <c r="I81" s="66">
        <f t="shared" si="13"/>
        <v>6996600</v>
      </c>
      <c r="J81" s="34">
        <f t="shared" si="13"/>
        <v>6996600</v>
      </c>
    </row>
    <row r="82" spans="1:10">
      <c r="A82" s="15"/>
      <c r="B82" s="6" t="s">
        <v>121</v>
      </c>
      <c r="C82" s="88" t="s">
        <v>122</v>
      </c>
      <c r="D82" s="14"/>
      <c r="E82" s="13">
        <v>59999</v>
      </c>
      <c r="F82" s="61"/>
      <c r="G82" s="56">
        <f>SUM(G11,G23,G35,G47,G59,G71)</f>
        <v>20</v>
      </c>
      <c r="H82" s="34"/>
      <c r="I82" s="66"/>
      <c r="J82" s="34"/>
    </row>
    <row r="83" spans="1:10">
      <c r="A83" s="15"/>
      <c r="B83" s="6"/>
      <c r="C83" s="89" t="s">
        <v>123</v>
      </c>
      <c r="D83" s="14"/>
      <c r="E83" s="13">
        <v>26900</v>
      </c>
      <c r="F83" s="61"/>
      <c r="G83" s="56">
        <f>SUM(G12,G24,G36,G48,G60,G72)</f>
        <v>2</v>
      </c>
      <c r="H83" s="34"/>
      <c r="I83" s="66"/>
      <c r="J83" s="34"/>
    </row>
    <row r="84" spans="1:10">
      <c r="A84" s="15" t="s">
        <v>7</v>
      </c>
      <c r="B84" s="6" t="s">
        <v>14</v>
      </c>
      <c r="C84" s="8" t="s">
        <v>69</v>
      </c>
      <c r="D84" s="8"/>
      <c r="E84" s="13">
        <v>53750</v>
      </c>
      <c r="F84" s="61" t="e">
        <f>SUM(F13,F25,F37,F49,F61,F73,#REF!)</f>
        <v>#REF!</v>
      </c>
      <c r="G84" s="56">
        <f>SUM(G13,G25,G37,G49,G61,G73,)</f>
        <v>62</v>
      </c>
      <c r="H84" s="34">
        <f>H13+H25+H37+H49+H61+H73</f>
        <v>0</v>
      </c>
      <c r="I84" s="66">
        <f>I13+I25+I37+I49+I61+I73</f>
        <v>3332500</v>
      </c>
      <c r="J84" s="34">
        <f>J13+J25+J37+J49+J61+J73</f>
        <v>3332500</v>
      </c>
    </row>
    <row r="85" spans="1:10">
      <c r="A85" s="16" t="s">
        <v>15</v>
      </c>
      <c r="B85" s="10"/>
      <c r="C85" s="11"/>
      <c r="D85" s="73"/>
      <c r="E85" s="54"/>
      <c r="F85" s="44" t="e">
        <f>SUM(F76:F84)</f>
        <v>#REF!</v>
      </c>
      <c r="G85" s="53">
        <f>SUM(G76:G84)</f>
        <v>333</v>
      </c>
      <c r="H85" s="35">
        <f>SUM(H14,H26,H38,H50,H62,H74,)</f>
        <v>27000000</v>
      </c>
      <c r="I85" s="67">
        <f>SUM(I14,I26,I38,I50,I62,I74,)</f>
        <v>20197175</v>
      </c>
      <c r="J85" s="35">
        <f>SUM(J14,J26,J38,J50,J62,J74,)</f>
        <v>-6802825</v>
      </c>
    </row>
  </sheetData>
  <mergeCells count="29">
    <mergeCell ref="C78:C79"/>
    <mergeCell ref="C80:C81"/>
    <mergeCell ref="C57:C58"/>
    <mergeCell ref="C65:C66"/>
    <mergeCell ref="C67:C68"/>
    <mergeCell ref="C69:C70"/>
    <mergeCell ref="C76:C77"/>
    <mergeCell ref="A63:G63"/>
    <mergeCell ref="A75:G75"/>
    <mergeCell ref="C53:C54"/>
    <mergeCell ref="C55:C56"/>
    <mergeCell ref="C29:C30"/>
    <mergeCell ref="C31:C32"/>
    <mergeCell ref="C41:C42"/>
    <mergeCell ref="C43:C44"/>
    <mergeCell ref="C45:C46"/>
    <mergeCell ref="A51:G51"/>
    <mergeCell ref="B1:C1"/>
    <mergeCell ref="A3:G3"/>
    <mergeCell ref="A15:G15"/>
    <mergeCell ref="A27:G27"/>
    <mergeCell ref="A39:G39"/>
    <mergeCell ref="C5:C6"/>
    <mergeCell ref="C7:C8"/>
    <mergeCell ref="C9:C10"/>
    <mergeCell ref="C17:C18"/>
    <mergeCell ref="C19:C20"/>
    <mergeCell ref="C21:C22"/>
    <mergeCell ref="C33:C34"/>
  </mergeCells>
  <pageMargins left="0.39370078740157483" right="0.39370078740157483" top="0.39370078740157483" bottom="0.39370078740157483" header="0.19685039370078741" footer="0.19685039370078741"/>
  <pageSetup paperSize="9" scale="9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E30"/>
  <sheetViews>
    <sheetView workbookViewId="0">
      <selection activeCell="D23" sqref="D23"/>
    </sheetView>
  </sheetViews>
  <sheetFormatPr defaultRowHeight="12.9"/>
  <cols>
    <col min="1" max="1" width="14.125" bestFit="1" customWidth="1"/>
    <col min="2" max="2" width="11.25" customWidth="1"/>
    <col min="3" max="3" width="37.125" customWidth="1"/>
    <col min="4" max="4" width="56.125" customWidth="1"/>
    <col min="5" max="5" width="43" customWidth="1"/>
  </cols>
  <sheetData>
    <row r="1" spans="1:5" ht="30.6" thickBot="1">
      <c r="A1" s="125" t="s">
        <v>114</v>
      </c>
      <c r="B1" s="125"/>
      <c r="C1" s="125"/>
      <c r="D1" s="125"/>
      <c r="E1" s="125"/>
    </row>
    <row r="2" spans="1:5" ht="31.95" thickTop="1" thickBot="1">
      <c r="A2" s="81" t="s">
        <v>70</v>
      </c>
      <c r="B2" s="77"/>
      <c r="C2" s="80" t="s">
        <v>71</v>
      </c>
      <c r="D2" s="80" t="s">
        <v>72</v>
      </c>
      <c r="E2" s="80" t="s">
        <v>73</v>
      </c>
    </row>
    <row r="3" spans="1:5" ht="14.95" thickTop="1">
      <c r="A3" s="112" t="s">
        <v>74</v>
      </c>
      <c r="B3" s="74" t="s">
        <v>75</v>
      </c>
      <c r="C3" s="74" t="s">
        <v>76</v>
      </c>
      <c r="D3" s="74" t="s">
        <v>77</v>
      </c>
      <c r="E3" s="74"/>
    </row>
    <row r="4" spans="1:5" ht="14.3">
      <c r="A4" s="113"/>
      <c r="B4" s="78" t="s">
        <v>78</v>
      </c>
      <c r="C4" s="78" t="s">
        <v>79</v>
      </c>
      <c r="D4" s="78" t="s">
        <v>80</v>
      </c>
      <c r="E4" s="78" t="s">
        <v>81</v>
      </c>
    </row>
    <row r="5" spans="1:5" ht="14.95" thickBot="1">
      <c r="A5" s="114"/>
      <c r="B5" s="76"/>
      <c r="C5" s="76"/>
      <c r="D5" s="76"/>
      <c r="E5" s="76"/>
    </row>
    <row r="6" spans="1:5" ht="14.95" thickTop="1">
      <c r="A6" s="115" t="s">
        <v>82</v>
      </c>
      <c r="B6" s="74" t="s">
        <v>75</v>
      </c>
      <c r="C6" s="74"/>
      <c r="D6" s="74"/>
      <c r="E6" s="74"/>
    </row>
    <row r="7" spans="1:5" ht="14.3">
      <c r="A7" s="116"/>
      <c r="B7" s="78" t="s">
        <v>78</v>
      </c>
      <c r="C7" s="78" t="s">
        <v>83</v>
      </c>
      <c r="D7" s="78" t="s">
        <v>84</v>
      </c>
      <c r="E7" s="82" t="s">
        <v>115</v>
      </c>
    </row>
    <row r="8" spans="1:5" ht="14.95" thickBot="1">
      <c r="A8" s="117"/>
      <c r="B8" s="76"/>
      <c r="C8" s="76"/>
      <c r="D8" s="76"/>
      <c r="E8" s="76"/>
    </row>
    <row r="9" spans="1:5" ht="14.95" thickTop="1">
      <c r="A9" s="118" t="s">
        <v>85</v>
      </c>
      <c r="B9" s="74" t="s">
        <v>75</v>
      </c>
      <c r="C9" s="74" t="s">
        <v>86</v>
      </c>
      <c r="D9" s="74" t="s">
        <v>87</v>
      </c>
      <c r="E9" s="74"/>
    </row>
    <row r="10" spans="1:5" ht="14.3">
      <c r="A10" s="119"/>
      <c r="B10" s="78" t="s">
        <v>78</v>
      </c>
      <c r="C10" s="78"/>
      <c r="D10" s="78"/>
      <c r="E10" s="78" t="s">
        <v>88</v>
      </c>
    </row>
    <row r="11" spans="1:5" ht="14.95" thickBot="1">
      <c r="A11" s="120"/>
      <c r="B11" s="76"/>
      <c r="C11" s="76"/>
      <c r="D11" s="76"/>
      <c r="E11" s="76"/>
    </row>
    <row r="12" spans="1:5" ht="14.95" thickTop="1">
      <c r="A12" s="130" t="s">
        <v>89</v>
      </c>
      <c r="B12" s="74" t="s">
        <v>75</v>
      </c>
      <c r="C12" s="74" t="s">
        <v>90</v>
      </c>
      <c r="D12" s="83" t="s">
        <v>116</v>
      </c>
      <c r="E12" s="74" t="s">
        <v>91</v>
      </c>
    </row>
    <row r="13" spans="1:5" ht="14.3">
      <c r="A13" s="131"/>
      <c r="B13" s="78" t="s">
        <v>78</v>
      </c>
      <c r="C13" s="75"/>
      <c r="D13" s="78"/>
      <c r="E13" s="78"/>
    </row>
    <row r="14" spans="1:5" ht="14.95" thickBot="1">
      <c r="A14" s="132"/>
      <c r="B14" s="76"/>
      <c r="C14" s="76"/>
      <c r="D14" s="76"/>
      <c r="E14" s="76"/>
    </row>
    <row r="15" spans="1:5" ht="14.95" thickTop="1">
      <c r="A15" s="133" t="s">
        <v>92</v>
      </c>
      <c r="B15" s="74" t="s">
        <v>75</v>
      </c>
      <c r="C15" s="74" t="s">
        <v>93</v>
      </c>
      <c r="D15" s="74" t="s">
        <v>94</v>
      </c>
      <c r="E15" s="74"/>
    </row>
    <row r="16" spans="1:5" ht="14.3">
      <c r="A16" s="134"/>
      <c r="B16" s="78" t="s">
        <v>78</v>
      </c>
      <c r="C16" s="78" t="s">
        <v>95</v>
      </c>
      <c r="D16" s="78"/>
      <c r="E16" s="78"/>
    </row>
    <row r="17" spans="1:5" ht="14.95" thickBot="1">
      <c r="A17" s="135"/>
      <c r="B17" s="76"/>
      <c r="C17" s="76"/>
      <c r="D17" s="76"/>
      <c r="E17" s="76"/>
    </row>
    <row r="18" spans="1:5" ht="13.6" thickTop="1">
      <c r="A18" s="123" t="s">
        <v>96</v>
      </c>
      <c r="B18" s="126"/>
      <c r="C18" s="128" t="s">
        <v>71</v>
      </c>
      <c r="D18" s="128" t="s">
        <v>72</v>
      </c>
      <c r="E18" s="128" t="s">
        <v>73</v>
      </c>
    </row>
    <row r="19" spans="1:5" ht="13.6" thickBot="1">
      <c r="A19" s="124"/>
      <c r="B19" s="127"/>
      <c r="C19" s="129"/>
      <c r="D19" s="129"/>
      <c r="E19" s="129"/>
    </row>
    <row r="20" spans="1:5" ht="14.95" thickTop="1">
      <c r="A20" s="112" t="s">
        <v>74</v>
      </c>
      <c r="B20" s="74" t="s">
        <v>75</v>
      </c>
      <c r="C20" s="84" t="s">
        <v>117</v>
      </c>
      <c r="D20" s="74" t="s">
        <v>97</v>
      </c>
      <c r="E20" s="85" t="s">
        <v>118</v>
      </c>
    </row>
    <row r="21" spans="1:5" ht="14.3">
      <c r="A21" s="113"/>
      <c r="B21" s="78" t="s">
        <v>78</v>
      </c>
      <c r="C21" s="78" t="s">
        <v>98</v>
      </c>
      <c r="D21" s="78" t="s">
        <v>99</v>
      </c>
      <c r="E21" s="87" t="s">
        <v>120</v>
      </c>
    </row>
    <row r="22" spans="1:5" ht="14.95" thickBot="1">
      <c r="A22" s="114"/>
      <c r="B22" s="76"/>
      <c r="C22" s="76"/>
      <c r="D22" s="76"/>
      <c r="E22" s="76"/>
    </row>
    <row r="23" spans="1:5" ht="14.95" thickTop="1">
      <c r="A23" s="115" t="s">
        <v>82</v>
      </c>
      <c r="B23" s="74" t="s">
        <v>75</v>
      </c>
      <c r="C23" s="74" t="s">
        <v>100</v>
      </c>
      <c r="D23" s="74" t="s">
        <v>101</v>
      </c>
      <c r="E23" s="74" t="s">
        <v>102</v>
      </c>
    </row>
    <row r="24" spans="1:5" ht="14.3">
      <c r="A24" s="116"/>
      <c r="B24" s="78" t="s">
        <v>78</v>
      </c>
      <c r="C24" s="78"/>
      <c r="D24" s="78"/>
      <c r="E24" s="86" t="s">
        <v>119</v>
      </c>
    </row>
    <row r="25" spans="1:5" ht="14.95" thickBot="1">
      <c r="A25" s="117"/>
      <c r="B25" s="76"/>
      <c r="C25" s="76"/>
      <c r="D25" s="76"/>
      <c r="E25" s="76"/>
    </row>
    <row r="26" spans="1:5" ht="14.95" thickTop="1">
      <c r="A26" s="118" t="s">
        <v>85</v>
      </c>
      <c r="B26" s="74" t="s">
        <v>75</v>
      </c>
      <c r="C26" s="74" t="s">
        <v>103</v>
      </c>
      <c r="D26" s="74" t="s">
        <v>104</v>
      </c>
      <c r="E26" s="74" t="s">
        <v>105</v>
      </c>
    </row>
    <row r="27" spans="1:5" ht="14.3">
      <c r="A27" s="119"/>
      <c r="B27" s="78" t="s">
        <v>78</v>
      </c>
      <c r="C27" s="78" t="s">
        <v>106</v>
      </c>
      <c r="D27" s="78" t="s">
        <v>107</v>
      </c>
      <c r="E27" s="78" t="s">
        <v>108</v>
      </c>
    </row>
    <row r="28" spans="1:5" ht="14.95" thickBot="1">
      <c r="A28" s="120"/>
      <c r="B28" s="76"/>
      <c r="C28" s="76"/>
      <c r="D28" s="76"/>
      <c r="E28" s="79"/>
    </row>
    <row r="29" spans="1:5" ht="14.95" thickTop="1">
      <c r="A29" s="121" t="s">
        <v>109</v>
      </c>
      <c r="B29" s="75" t="s">
        <v>75</v>
      </c>
      <c r="C29" s="75"/>
      <c r="D29" s="75"/>
      <c r="E29" s="75" t="s">
        <v>110</v>
      </c>
    </row>
    <row r="30" spans="1:5" ht="14.95" thickBot="1">
      <c r="A30" s="122"/>
      <c r="B30" s="79" t="s">
        <v>78</v>
      </c>
      <c r="C30" s="79" t="s">
        <v>111</v>
      </c>
      <c r="D30" s="79" t="s">
        <v>112</v>
      </c>
      <c r="E30" s="79" t="s">
        <v>113</v>
      </c>
    </row>
  </sheetData>
  <mergeCells count="15">
    <mergeCell ref="A1:E1"/>
    <mergeCell ref="B18:B19"/>
    <mergeCell ref="C18:C19"/>
    <mergeCell ref="D18:D19"/>
    <mergeCell ref="E18:E19"/>
    <mergeCell ref="A3:A5"/>
    <mergeCell ref="A6:A8"/>
    <mergeCell ref="A9:A11"/>
    <mergeCell ref="A12:A14"/>
    <mergeCell ref="A15:A17"/>
    <mergeCell ref="A20:A22"/>
    <mergeCell ref="A23:A25"/>
    <mergeCell ref="A26:A28"/>
    <mergeCell ref="A29:A30"/>
    <mergeCell ref="A18:A19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3"/>
  <sheetViews>
    <sheetView topLeftCell="A43" workbookViewId="0">
      <selection activeCell="C14" sqref="C14"/>
    </sheetView>
  </sheetViews>
  <sheetFormatPr defaultRowHeight="12.9"/>
  <cols>
    <col min="1" max="1" width="13.125" customWidth="1"/>
    <col min="2" max="2" width="11.75" customWidth="1"/>
    <col min="3" max="3" width="37.125" customWidth="1"/>
    <col min="4" max="4" width="13.375" customWidth="1"/>
    <col min="5" max="5" width="10.375" customWidth="1"/>
    <col min="6" max="6" width="0" hidden="1" customWidth="1"/>
    <col min="7" max="7" width="12.125" customWidth="1"/>
    <col min="8" max="8" width="13.125" customWidth="1"/>
    <col min="9" max="9" width="11.625" customWidth="1"/>
    <col min="10" max="10" width="11.875" customWidth="1"/>
  </cols>
  <sheetData>
    <row r="1" spans="1:10">
      <c r="A1" s="26" t="s">
        <v>1</v>
      </c>
      <c r="B1" s="92" t="s">
        <v>3</v>
      </c>
      <c r="C1" s="93"/>
      <c r="D1" s="91"/>
      <c r="E1" s="27"/>
      <c r="F1" s="27"/>
      <c r="G1" s="27"/>
      <c r="H1" s="28"/>
      <c r="I1" s="28"/>
      <c r="J1" s="28"/>
    </row>
    <row r="2" spans="1:10">
      <c r="A2" s="25" t="s">
        <v>0</v>
      </c>
      <c r="B2" s="29" t="s">
        <v>2</v>
      </c>
      <c r="C2" s="27"/>
      <c r="D2" s="27"/>
      <c r="E2" s="27"/>
      <c r="F2" s="27"/>
      <c r="G2" s="27"/>
      <c r="H2" s="28"/>
      <c r="I2" s="28"/>
      <c r="J2" s="28"/>
    </row>
    <row r="3" spans="1:10">
      <c r="A3" s="94" t="s">
        <v>52</v>
      </c>
      <c r="B3" s="95"/>
      <c r="C3" s="95"/>
      <c r="D3" s="95"/>
      <c r="E3" s="95"/>
      <c r="F3" s="95"/>
      <c r="G3" s="96"/>
      <c r="H3" s="38"/>
      <c r="I3" s="21"/>
      <c r="J3" s="21"/>
    </row>
    <row r="4" spans="1:10" ht="57.75">
      <c r="A4" s="2" t="s">
        <v>4</v>
      </c>
      <c r="B4" s="2" t="s">
        <v>5</v>
      </c>
      <c r="C4" s="2" t="s">
        <v>6</v>
      </c>
      <c r="D4" s="2"/>
      <c r="E4" s="2" t="s">
        <v>127</v>
      </c>
      <c r="F4" s="2" t="s">
        <v>54</v>
      </c>
      <c r="G4" s="39" t="s">
        <v>128</v>
      </c>
      <c r="H4" s="33" t="s">
        <v>129</v>
      </c>
      <c r="I4" s="63" t="s">
        <v>130</v>
      </c>
      <c r="J4" s="22" t="s">
        <v>30</v>
      </c>
    </row>
    <row r="5" spans="1:10">
      <c r="A5" s="3" t="s">
        <v>7</v>
      </c>
      <c r="B5" s="3" t="s">
        <v>11</v>
      </c>
      <c r="C5" s="103" t="s">
        <v>26</v>
      </c>
      <c r="D5" s="14" t="s">
        <v>65</v>
      </c>
      <c r="E5" s="30">
        <v>103000</v>
      </c>
      <c r="F5" s="4"/>
      <c r="G5" s="40">
        <v>3</v>
      </c>
      <c r="H5" s="34"/>
      <c r="I5" s="64">
        <f t="shared" ref="I5:I11" si="0">G5*E5</f>
        <v>309000</v>
      </c>
      <c r="J5" s="23">
        <f t="shared" ref="J5:J12" si="1">I5-H5</f>
        <v>309000</v>
      </c>
    </row>
    <row r="6" spans="1:10">
      <c r="A6" s="3"/>
      <c r="B6" s="3"/>
      <c r="C6" s="104"/>
      <c r="D6" s="14" t="s">
        <v>66</v>
      </c>
      <c r="E6" s="30">
        <v>118450</v>
      </c>
      <c r="F6" s="4"/>
      <c r="G6" s="40">
        <v>25</v>
      </c>
      <c r="H6" s="34"/>
      <c r="I6" s="64">
        <f t="shared" si="0"/>
        <v>2961250</v>
      </c>
      <c r="J6" s="23">
        <f t="shared" si="1"/>
        <v>2961250</v>
      </c>
    </row>
    <row r="7" spans="1:10">
      <c r="A7" s="6" t="s">
        <v>7</v>
      </c>
      <c r="B7" s="6" t="s">
        <v>12</v>
      </c>
      <c r="C7" s="105" t="s">
        <v>67</v>
      </c>
      <c r="D7" s="14" t="s">
        <v>65</v>
      </c>
      <c r="E7" s="30">
        <v>27300</v>
      </c>
      <c r="F7" s="4"/>
      <c r="G7" s="40">
        <v>10</v>
      </c>
      <c r="H7" s="34"/>
      <c r="I7" s="64">
        <f t="shared" si="0"/>
        <v>273000</v>
      </c>
      <c r="J7" s="23">
        <f t="shared" si="1"/>
        <v>273000</v>
      </c>
    </row>
    <row r="8" spans="1:10">
      <c r="A8" s="6"/>
      <c r="B8" s="6"/>
      <c r="C8" s="106"/>
      <c r="D8" s="14" t="s">
        <v>66</v>
      </c>
      <c r="E8" s="30">
        <v>31395</v>
      </c>
      <c r="F8" s="4"/>
      <c r="G8" s="40">
        <v>8</v>
      </c>
      <c r="H8" s="34"/>
      <c r="I8" s="64">
        <f t="shared" si="0"/>
        <v>251160</v>
      </c>
      <c r="J8" s="23">
        <f t="shared" si="1"/>
        <v>251160</v>
      </c>
    </row>
    <row r="9" spans="1:10">
      <c r="A9" s="15" t="s">
        <v>7</v>
      </c>
      <c r="B9" s="6" t="s">
        <v>13</v>
      </c>
      <c r="C9" s="107" t="s">
        <v>68</v>
      </c>
      <c r="D9" s="14" t="s">
        <v>65</v>
      </c>
      <c r="E9" s="13">
        <v>52000</v>
      </c>
      <c r="F9" s="9"/>
      <c r="G9" s="40">
        <v>36</v>
      </c>
      <c r="H9" s="34"/>
      <c r="I9" s="64">
        <f t="shared" si="0"/>
        <v>1872000</v>
      </c>
      <c r="J9" s="23">
        <f t="shared" si="1"/>
        <v>1872000</v>
      </c>
    </row>
    <row r="10" spans="1:10">
      <c r="A10" s="15"/>
      <c r="B10" s="6"/>
      <c r="C10" s="108"/>
      <c r="D10" s="14" t="s">
        <v>66</v>
      </c>
      <c r="E10" s="13">
        <v>59800</v>
      </c>
      <c r="F10" s="9"/>
      <c r="G10" s="40">
        <v>127</v>
      </c>
      <c r="H10" s="34"/>
      <c r="I10" s="64">
        <f t="shared" si="0"/>
        <v>7594600</v>
      </c>
      <c r="J10" s="23">
        <f t="shared" si="1"/>
        <v>7594600</v>
      </c>
    </row>
    <row r="11" spans="1:10">
      <c r="A11" s="15" t="s">
        <v>7</v>
      </c>
      <c r="B11" s="6" t="s">
        <v>14</v>
      </c>
      <c r="C11" s="8" t="s">
        <v>69</v>
      </c>
      <c r="D11" s="8"/>
      <c r="E11" s="13">
        <v>53750</v>
      </c>
      <c r="F11" s="9"/>
      <c r="G11" s="40">
        <v>33</v>
      </c>
      <c r="H11" s="34"/>
      <c r="I11" s="64">
        <f t="shared" si="0"/>
        <v>1773750</v>
      </c>
      <c r="J11" s="23">
        <f t="shared" si="1"/>
        <v>1773750</v>
      </c>
    </row>
    <row r="12" spans="1:10">
      <c r="A12" s="16" t="s">
        <v>15</v>
      </c>
      <c r="B12" s="10"/>
      <c r="C12" s="11"/>
      <c r="D12" s="11"/>
      <c r="E12" s="12"/>
      <c r="F12" s="12"/>
      <c r="G12" s="41">
        <f>SUM(G5:G11)</f>
        <v>242</v>
      </c>
      <c r="H12" s="35">
        <v>12000000</v>
      </c>
      <c r="I12" s="65">
        <f>SUM(I5:I11)</f>
        <v>15034760</v>
      </c>
      <c r="J12" s="24">
        <f t="shared" si="1"/>
        <v>3034760</v>
      </c>
    </row>
    <row r="13" spans="1:10">
      <c r="A13" s="97" t="s">
        <v>45</v>
      </c>
      <c r="B13" s="98"/>
      <c r="C13" s="98"/>
      <c r="D13" s="98"/>
      <c r="E13" s="98"/>
      <c r="F13" s="98"/>
      <c r="G13" s="99"/>
      <c r="H13" s="68"/>
      <c r="I13" s="69"/>
      <c r="J13" s="69"/>
    </row>
    <row r="14" spans="1:10" ht="57.75">
      <c r="A14" s="2" t="s">
        <v>4</v>
      </c>
      <c r="B14" s="2" t="s">
        <v>5</v>
      </c>
      <c r="C14" s="2" t="s">
        <v>6</v>
      </c>
      <c r="D14" s="2"/>
      <c r="E14" s="2" t="s">
        <v>127</v>
      </c>
      <c r="F14" s="2" t="s">
        <v>54</v>
      </c>
      <c r="G14" s="39" t="s">
        <v>128</v>
      </c>
      <c r="H14" s="33" t="s">
        <v>129</v>
      </c>
      <c r="I14" s="63" t="s">
        <v>130</v>
      </c>
      <c r="J14" s="22" t="s">
        <v>30</v>
      </c>
    </row>
    <row r="15" spans="1:10">
      <c r="A15" s="3" t="s">
        <v>7</v>
      </c>
      <c r="B15" s="3" t="s">
        <v>11</v>
      </c>
      <c r="C15" s="103" t="s">
        <v>26</v>
      </c>
      <c r="D15" s="14" t="s">
        <v>65</v>
      </c>
      <c r="E15" s="30">
        <v>103000</v>
      </c>
      <c r="F15" s="5"/>
      <c r="G15" s="40">
        <v>0</v>
      </c>
      <c r="H15" s="34"/>
      <c r="I15" s="64">
        <f t="shared" ref="I15:I21" si="2">G15*E15</f>
        <v>0</v>
      </c>
      <c r="J15" s="23">
        <f t="shared" ref="J15:J22" si="3">I15-H15</f>
        <v>0</v>
      </c>
    </row>
    <row r="16" spans="1:10">
      <c r="A16" s="3"/>
      <c r="B16" s="3"/>
      <c r="C16" s="104"/>
      <c r="D16" s="14" t="s">
        <v>66</v>
      </c>
      <c r="E16" s="30">
        <v>118450</v>
      </c>
      <c r="F16" s="5"/>
      <c r="G16" s="40">
        <v>3</v>
      </c>
      <c r="H16" s="34"/>
      <c r="I16" s="64">
        <f t="shared" si="2"/>
        <v>355350</v>
      </c>
      <c r="J16" s="23">
        <f t="shared" si="3"/>
        <v>355350</v>
      </c>
    </row>
    <row r="17" spans="1:10">
      <c r="A17" s="6" t="s">
        <v>7</v>
      </c>
      <c r="B17" s="6" t="s">
        <v>12</v>
      </c>
      <c r="C17" s="105" t="s">
        <v>67</v>
      </c>
      <c r="D17" s="14" t="s">
        <v>65</v>
      </c>
      <c r="E17" s="30">
        <v>27300</v>
      </c>
      <c r="F17" s="5"/>
      <c r="G17" s="40">
        <v>2</v>
      </c>
      <c r="H17" s="34"/>
      <c r="I17" s="64">
        <f t="shared" si="2"/>
        <v>54600</v>
      </c>
      <c r="J17" s="23">
        <f t="shared" si="3"/>
        <v>54600</v>
      </c>
    </row>
    <row r="18" spans="1:10">
      <c r="A18" s="6"/>
      <c r="B18" s="6"/>
      <c r="C18" s="106"/>
      <c r="D18" s="14" t="s">
        <v>66</v>
      </c>
      <c r="E18" s="30">
        <v>31395</v>
      </c>
      <c r="F18" s="5"/>
      <c r="G18" s="40">
        <v>2</v>
      </c>
      <c r="H18" s="34"/>
      <c r="I18" s="64">
        <f t="shared" si="2"/>
        <v>62790</v>
      </c>
      <c r="J18" s="23">
        <f t="shared" si="3"/>
        <v>62790</v>
      </c>
    </row>
    <row r="19" spans="1:10">
      <c r="A19" s="15" t="s">
        <v>7</v>
      </c>
      <c r="B19" s="6" t="s">
        <v>13</v>
      </c>
      <c r="C19" s="107" t="s">
        <v>68</v>
      </c>
      <c r="D19" s="14" t="s">
        <v>65</v>
      </c>
      <c r="E19" s="13">
        <v>52000</v>
      </c>
      <c r="F19" s="5"/>
      <c r="G19" s="40">
        <v>6</v>
      </c>
      <c r="H19" s="34"/>
      <c r="I19" s="64">
        <f t="shared" si="2"/>
        <v>312000</v>
      </c>
      <c r="J19" s="23">
        <f t="shared" si="3"/>
        <v>312000</v>
      </c>
    </row>
    <row r="20" spans="1:10">
      <c r="A20" s="15"/>
      <c r="B20" s="6"/>
      <c r="C20" s="108"/>
      <c r="D20" s="14" t="s">
        <v>66</v>
      </c>
      <c r="E20" s="13">
        <v>59800</v>
      </c>
      <c r="F20" s="5"/>
      <c r="G20" s="40">
        <v>26</v>
      </c>
      <c r="H20" s="34"/>
      <c r="I20" s="64">
        <f t="shared" si="2"/>
        <v>1554800</v>
      </c>
      <c r="J20" s="23">
        <f t="shared" si="3"/>
        <v>1554800</v>
      </c>
    </row>
    <row r="21" spans="1:10">
      <c r="A21" s="15" t="s">
        <v>7</v>
      </c>
      <c r="B21" s="6" t="s">
        <v>14</v>
      </c>
      <c r="C21" s="8" t="s">
        <v>69</v>
      </c>
      <c r="D21" s="8"/>
      <c r="E21" s="13">
        <v>53750</v>
      </c>
      <c r="F21" s="5"/>
      <c r="G21" s="40">
        <v>7</v>
      </c>
      <c r="H21" s="34"/>
      <c r="I21" s="64">
        <f t="shared" si="2"/>
        <v>376250</v>
      </c>
      <c r="J21" s="23">
        <f t="shared" si="3"/>
        <v>376250</v>
      </c>
    </row>
    <row r="22" spans="1:10">
      <c r="A22" s="16" t="s">
        <v>15</v>
      </c>
      <c r="B22" s="10"/>
      <c r="C22" s="11"/>
      <c r="D22" s="11"/>
      <c r="E22" s="12"/>
      <c r="F22" s="12"/>
      <c r="G22" s="41">
        <f>SUM(G15:G21)</f>
        <v>46</v>
      </c>
      <c r="H22" s="35">
        <v>1950000</v>
      </c>
      <c r="I22" s="65">
        <f>SUM(I15:I21)</f>
        <v>2715790</v>
      </c>
      <c r="J22" s="24">
        <f t="shared" si="3"/>
        <v>765790</v>
      </c>
    </row>
    <row r="23" spans="1:10">
      <c r="A23" s="100" t="s">
        <v>46</v>
      </c>
      <c r="B23" s="101"/>
      <c r="C23" s="101"/>
      <c r="D23" s="101"/>
      <c r="E23" s="101"/>
      <c r="F23" s="101"/>
      <c r="G23" s="102"/>
      <c r="H23" s="68"/>
      <c r="I23" s="69"/>
      <c r="J23" s="69"/>
    </row>
    <row r="24" spans="1:10" ht="57.75">
      <c r="A24" s="2" t="s">
        <v>4</v>
      </c>
      <c r="B24" s="2" t="s">
        <v>5</v>
      </c>
      <c r="C24" s="2" t="s">
        <v>6</v>
      </c>
      <c r="D24" s="2"/>
      <c r="E24" s="2" t="s">
        <v>127</v>
      </c>
      <c r="F24" s="2" t="s">
        <v>54</v>
      </c>
      <c r="G24" s="39" t="s">
        <v>128</v>
      </c>
      <c r="H24" s="33" t="s">
        <v>129</v>
      </c>
      <c r="I24" s="63" t="s">
        <v>130</v>
      </c>
      <c r="J24" s="22" t="s">
        <v>30</v>
      </c>
    </row>
    <row r="25" spans="1:10">
      <c r="A25" s="3" t="s">
        <v>7</v>
      </c>
      <c r="B25" s="3" t="s">
        <v>11</v>
      </c>
      <c r="C25" s="103" t="s">
        <v>26</v>
      </c>
      <c r="D25" s="14" t="s">
        <v>65</v>
      </c>
      <c r="E25" s="30">
        <v>103000</v>
      </c>
      <c r="F25" s="5"/>
      <c r="G25" s="40">
        <v>0</v>
      </c>
      <c r="H25" s="34"/>
      <c r="I25" s="64">
        <f t="shared" ref="I25:I32" si="4">G25*E25</f>
        <v>0</v>
      </c>
      <c r="J25" s="23">
        <f t="shared" ref="J25:J33" si="5">I25-H25</f>
        <v>0</v>
      </c>
    </row>
    <row r="26" spans="1:10">
      <c r="A26" s="3"/>
      <c r="B26" s="3"/>
      <c r="C26" s="104"/>
      <c r="D26" s="14" t="s">
        <v>66</v>
      </c>
      <c r="E26" s="30">
        <v>118450</v>
      </c>
      <c r="F26" s="5"/>
      <c r="G26" s="40">
        <v>7</v>
      </c>
      <c r="H26" s="34"/>
      <c r="I26" s="64">
        <f t="shared" si="4"/>
        <v>829150</v>
      </c>
      <c r="J26" s="23">
        <f t="shared" si="5"/>
        <v>829150</v>
      </c>
    </row>
    <row r="27" spans="1:10">
      <c r="A27" s="6" t="s">
        <v>7</v>
      </c>
      <c r="B27" s="6" t="s">
        <v>12</v>
      </c>
      <c r="C27" s="105" t="s">
        <v>67</v>
      </c>
      <c r="D27" s="14" t="s">
        <v>65</v>
      </c>
      <c r="E27" s="30">
        <v>27300</v>
      </c>
      <c r="F27" s="5"/>
      <c r="G27" s="40">
        <v>3</v>
      </c>
      <c r="H27" s="34"/>
      <c r="I27" s="64">
        <f t="shared" si="4"/>
        <v>81900</v>
      </c>
      <c r="J27" s="23">
        <f t="shared" si="5"/>
        <v>81900</v>
      </c>
    </row>
    <row r="28" spans="1:10">
      <c r="A28" s="6"/>
      <c r="B28" s="6"/>
      <c r="C28" s="106"/>
      <c r="D28" s="14" t="s">
        <v>66</v>
      </c>
      <c r="E28" s="30">
        <v>31395</v>
      </c>
      <c r="F28" s="5"/>
      <c r="G28" s="40">
        <v>3</v>
      </c>
      <c r="H28" s="34"/>
      <c r="I28" s="64">
        <f t="shared" si="4"/>
        <v>94185</v>
      </c>
      <c r="J28" s="23">
        <f t="shared" si="5"/>
        <v>94185</v>
      </c>
    </row>
    <row r="29" spans="1:10">
      <c r="A29" s="15" t="s">
        <v>7</v>
      </c>
      <c r="B29" s="6" t="s">
        <v>13</v>
      </c>
      <c r="C29" s="107" t="s">
        <v>68</v>
      </c>
      <c r="D29" s="14" t="s">
        <v>65</v>
      </c>
      <c r="E29" s="13">
        <v>52000</v>
      </c>
      <c r="F29" s="5"/>
      <c r="G29" s="40">
        <v>11</v>
      </c>
      <c r="H29" s="34"/>
      <c r="I29" s="64">
        <f t="shared" si="4"/>
        <v>572000</v>
      </c>
      <c r="J29" s="23">
        <f t="shared" si="5"/>
        <v>572000</v>
      </c>
    </row>
    <row r="30" spans="1:10">
      <c r="A30" s="15"/>
      <c r="B30" s="6"/>
      <c r="C30" s="108"/>
      <c r="D30" s="14" t="s">
        <v>66</v>
      </c>
      <c r="E30" s="13">
        <v>59800</v>
      </c>
      <c r="F30" s="5"/>
      <c r="G30" s="40">
        <v>18</v>
      </c>
      <c r="H30" s="34"/>
      <c r="I30" s="64">
        <f t="shared" si="4"/>
        <v>1076400</v>
      </c>
      <c r="J30" s="23">
        <f t="shared" si="5"/>
        <v>1076400</v>
      </c>
    </row>
    <row r="31" spans="1:10">
      <c r="A31" s="15"/>
      <c r="B31" s="6" t="s">
        <v>121</v>
      </c>
      <c r="C31" s="90" t="s">
        <v>131</v>
      </c>
      <c r="D31" s="14"/>
      <c r="E31" s="13">
        <v>59900</v>
      </c>
      <c r="F31" s="5"/>
      <c r="G31" s="40">
        <v>27</v>
      </c>
      <c r="H31" s="34"/>
      <c r="I31" s="64">
        <f t="shared" si="4"/>
        <v>1617300</v>
      </c>
      <c r="J31" s="23">
        <f t="shared" si="5"/>
        <v>1617300</v>
      </c>
    </row>
    <row r="32" spans="1:10">
      <c r="A32" s="15" t="s">
        <v>7</v>
      </c>
      <c r="B32" s="6" t="s">
        <v>14</v>
      </c>
      <c r="C32" s="8" t="s">
        <v>69</v>
      </c>
      <c r="D32" s="8"/>
      <c r="E32" s="13">
        <v>53750</v>
      </c>
      <c r="F32" s="5"/>
      <c r="G32" s="40">
        <v>3</v>
      </c>
      <c r="H32" s="34"/>
      <c r="I32" s="64">
        <f t="shared" si="4"/>
        <v>161250</v>
      </c>
      <c r="J32" s="23">
        <f t="shared" si="5"/>
        <v>161250</v>
      </c>
    </row>
    <row r="33" spans="1:10">
      <c r="A33" s="16" t="s">
        <v>15</v>
      </c>
      <c r="B33" s="10"/>
      <c r="C33" s="11"/>
      <c r="D33" s="11"/>
      <c r="E33" s="12"/>
      <c r="F33" s="12"/>
      <c r="G33" s="42">
        <f>SUM(G25:G32)</f>
        <v>72</v>
      </c>
      <c r="H33" s="35">
        <v>2850000</v>
      </c>
      <c r="I33" s="65">
        <f>SUM(I25:I32)</f>
        <v>4432185</v>
      </c>
      <c r="J33" s="24">
        <f t="shared" si="5"/>
        <v>1582185</v>
      </c>
    </row>
    <row r="34" spans="1:10">
      <c r="A34" s="97" t="s">
        <v>47</v>
      </c>
      <c r="B34" s="98"/>
      <c r="C34" s="98"/>
      <c r="D34" s="98"/>
      <c r="E34" s="98"/>
      <c r="F34" s="98"/>
      <c r="G34" s="99"/>
      <c r="H34" s="68"/>
      <c r="I34" s="69"/>
      <c r="J34" s="69"/>
    </row>
    <row r="35" spans="1:10" ht="57.75">
      <c r="A35" s="2" t="s">
        <v>4</v>
      </c>
      <c r="B35" s="2" t="s">
        <v>5</v>
      </c>
      <c r="C35" s="2" t="s">
        <v>6</v>
      </c>
      <c r="D35" s="2"/>
      <c r="E35" s="2" t="s">
        <v>127</v>
      </c>
      <c r="F35" s="2" t="s">
        <v>54</v>
      </c>
      <c r="G35" s="39" t="s">
        <v>128</v>
      </c>
      <c r="H35" s="33" t="s">
        <v>129</v>
      </c>
      <c r="I35" s="63" t="s">
        <v>130</v>
      </c>
      <c r="J35" s="22" t="s">
        <v>30</v>
      </c>
    </row>
    <row r="36" spans="1:10">
      <c r="A36" s="3" t="s">
        <v>7</v>
      </c>
      <c r="B36" s="3" t="s">
        <v>11</v>
      </c>
      <c r="C36" s="103" t="s">
        <v>26</v>
      </c>
      <c r="D36" s="14" t="s">
        <v>65</v>
      </c>
      <c r="E36" s="30">
        <v>103000</v>
      </c>
      <c r="F36" s="5"/>
      <c r="G36" s="40">
        <v>0</v>
      </c>
      <c r="H36" s="34"/>
      <c r="I36" s="64">
        <f t="shared" ref="I36:I42" si="6">G36*E36</f>
        <v>0</v>
      </c>
      <c r="J36" s="23">
        <f t="shared" ref="J36:J43" si="7">I36-H36</f>
        <v>0</v>
      </c>
    </row>
    <row r="37" spans="1:10">
      <c r="A37" s="3"/>
      <c r="B37" s="3"/>
      <c r="C37" s="104"/>
      <c r="D37" s="14" t="s">
        <v>66</v>
      </c>
      <c r="E37" s="30">
        <v>118450</v>
      </c>
      <c r="F37" s="5"/>
      <c r="G37" s="40">
        <v>1</v>
      </c>
      <c r="H37" s="34"/>
      <c r="I37" s="64">
        <f t="shared" si="6"/>
        <v>118450</v>
      </c>
      <c r="J37" s="23">
        <f t="shared" si="7"/>
        <v>118450</v>
      </c>
    </row>
    <row r="38" spans="1:10">
      <c r="A38" s="6" t="s">
        <v>7</v>
      </c>
      <c r="B38" s="6" t="s">
        <v>12</v>
      </c>
      <c r="C38" s="105" t="s">
        <v>67</v>
      </c>
      <c r="D38" s="14" t="s">
        <v>65</v>
      </c>
      <c r="E38" s="30">
        <v>27300</v>
      </c>
      <c r="F38" s="5"/>
      <c r="G38" s="40">
        <v>1</v>
      </c>
      <c r="H38" s="34"/>
      <c r="I38" s="64">
        <f t="shared" si="6"/>
        <v>27300</v>
      </c>
      <c r="J38" s="23">
        <f t="shared" si="7"/>
        <v>27300</v>
      </c>
    </row>
    <row r="39" spans="1:10">
      <c r="A39" s="6"/>
      <c r="B39" s="6"/>
      <c r="C39" s="106"/>
      <c r="D39" s="14" t="s">
        <v>66</v>
      </c>
      <c r="E39" s="30">
        <v>31395</v>
      </c>
      <c r="F39" s="5"/>
      <c r="G39" s="40">
        <v>2</v>
      </c>
      <c r="H39" s="34"/>
      <c r="I39" s="64">
        <f t="shared" si="6"/>
        <v>62790</v>
      </c>
      <c r="J39" s="23">
        <f t="shared" si="7"/>
        <v>62790</v>
      </c>
    </row>
    <row r="40" spans="1:10">
      <c r="A40" s="15" t="s">
        <v>7</v>
      </c>
      <c r="B40" s="6" t="s">
        <v>13</v>
      </c>
      <c r="C40" s="107" t="s">
        <v>68</v>
      </c>
      <c r="D40" s="14" t="s">
        <v>65</v>
      </c>
      <c r="E40" s="13">
        <v>52000</v>
      </c>
      <c r="F40" s="5"/>
      <c r="G40" s="40">
        <v>0</v>
      </c>
      <c r="H40" s="34"/>
      <c r="I40" s="64">
        <f t="shared" si="6"/>
        <v>0</v>
      </c>
      <c r="J40" s="23">
        <f t="shared" si="7"/>
        <v>0</v>
      </c>
    </row>
    <row r="41" spans="1:10">
      <c r="A41" s="15"/>
      <c r="B41" s="6"/>
      <c r="C41" s="108"/>
      <c r="D41" s="14" t="s">
        <v>66</v>
      </c>
      <c r="E41" s="13">
        <v>59800</v>
      </c>
      <c r="F41" s="5"/>
      <c r="G41" s="40">
        <v>12</v>
      </c>
      <c r="H41" s="34"/>
      <c r="I41" s="64">
        <f t="shared" si="6"/>
        <v>717600</v>
      </c>
      <c r="J41" s="23">
        <f t="shared" si="7"/>
        <v>717600</v>
      </c>
    </row>
    <row r="42" spans="1:10">
      <c r="A42" s="15" t="s">
        <v>7</v>
      </c>
      <c r="B42" s="6" t="s">
        <v>14</v>
      </c>
      <c r="C42" s="8" t="s">
        <v>69</v>
      </c>
      <c r="D42" s="8"/>
      <c r="E42" s="13">
        <v>53750</v>
      </c>
      <c r="F42" s="5"/>
      <c r="G42" s="40">
        <v>4</v>
      </c>
      <c r="H42" s="34"/>
      <c r="I42" s="64">
        <f t="shared" si="6"/>
        <v>215000</v>
      </c>
      <c r="J42" s="23">
        <f t="shared" si="7"/>
        <v>215000</v>
      </c>
    </row>
    <row r="43" spans="1:10">
      <c r="A43" s="16" t="s">
        <v>15</v>
      </c>
      <c r="B43" s="10"/>
      <c r="C43" s="11"/>
      <c r="D43" s="11"/>
      <c r="E43" s="12"/>
      <c r="F43" s="12"/>
      <c r="G43" s="41">
        <f>SUM(G36:G42)</f>
        <v>20</v>
      </c>
      <c r="H43" s="35">
        <v>600000</v>
      </c>
      <c r="I43" s="65">
        <f>SUM(I36:I42)</f>
        <v>1141140</v>
      </c>
      <c r="J43" s="24">
        <f t="shared" si="7"/>
        <v>541140</v>
      </c>
    </row>
    <row r="44" spans="1:10">
      <c r="A44" s="100" t="s">
        <v>48</v>
      </c>
      <c r="B44" s="101"/>
      <c r="C44" s="101"/>
      <c r="D44" s="101"/>
      <c r="E44" s="101"/>
      <c r="F44" s="101"/>
      <c r="G44" s="102"/>
      <c r="H44" s="68"/>
      <c r="I44" s="69"/>
      <c r="J44" s="69"/>
    </row>
    <row r="45" spans="1:10" ht="57.75">
      <c r="A45" s="2" t="s">
        <v>4</v>
      </c>
      <c r="B45" s="2" t="s">
        <v>5</v>
      </c>
      <c r="C45" s="2" t="s">
        <v>6</v>
      </c>
      <c r="D45" s="2"/>
      <c r="E45" s="2" t="s">
        <v>127</v>
      </c>
      <c r="F45" s="2" t="s">
        <v>54</v>
      </c>
      <c r="G45" s="39" t="s">
        <v>128</v>
      </c>
      <c r="H45" s="33" t="s">
        <v>129</v>
      </c>
      <c r="I45" s="63" t="s">
        <v>130</v>
      </c>
      <c r="J45" s="22" t="s">
        <v>30</v>
      </c>
    </row>
    <row r="46" spans="1:10">
      <c r="A46" s="3" t="s">
        <v>7</v>
      </c>
      <c r="B46" s="3" t="s">
        <v>11</v>
      </c>
      <c r="C46" s="103" t="s">
        <v>26</v>
      </c>
      <c r="D46" s="14" t="s">
        <v>65</v>
      </c>
      <c r="E46" s="30">
        <v>103000</v>
      </c>
      <c r="F46" s="5"/>
      <c r="G46" s="40">
        <v>0</v>
      </c>
      <c r="H46" s="34"/>
      <c r="I46" s="64">
        <f t="shared" ref="I46:I52" si="8">G46*E46</f>
        <v>0</v>
      </c>
      <c r="J46" s="23">
        <f t="shared" ref="J46:J53" si="9">I46-H46</f>
        <v>0</v>
      </c>
    </row>
    <row r="47" spans="1:10">
      <c r="A47" s="3"/>
      <c r="B47" s="3"/>
      <c r="C47" s="104"/>
      <c r="D47" s="14" t="s">
        <v>66</v>
      </c>
      <c r="E47" s="30">
        <v>118450</v>
      </c>
      <c r="F47" s="5"/>
      <c r="G47" s="40">
        <v>2</v>
      </c>
      <c r="H47" s="34"/>
      <c r="I47" s="64">
        <f t="shared" si="8"/>
        <v>236900</v>
      </c>
      <c r="J47" s="23">
        <f t="shared" si="9"/>
        <v>236900</v>
      </c>
    </row>
    <row r="48" spans="1:10">
      <c r="A48" s="6" t="s">
        <v>7</v>
      </c>
      <c r="B48" s="6" t="s">
        <v>12</v>
      </c>
      <c r="C48" s="105" t="s">
        <v>67</v>
      </c>
      <c r="D48" s="14" t="s">
        <v>65</v>
      </c>
      <c r="E48" s="30">
        <v>27300</v>
      </c>
      <c r="F48" s="5"/>
      <c r="G48" s="40">
        <v>0</v>
      </c>
      <c r="H48" s="34"/>
      <c r="I48" s="64">
        <f t="shared" si="8"/>
        <v>0</v>
      </c>
      <c r="J48" s="23">
        <f t="shared" si="9"/>
        <v>0</v>
      </c>
    </row>
    <row r="49" spans="1:10">
      <c r="A49" s="6"/>
      <c r="B49" s="6"/>
      <c r="C49" s="106"/>
      <c r="D49" s="14" t="s">
        <v>66</v>
      </c>
      <c r="E49" s="30">
        <v>31395</v>
      </c>
      <c r="F49" s="5"/>
      <c r="G49" s="40">
        <v>1</v>
      </c>
      <c r="H49" s="34"/>
      <c r="I49" s="64">
        <f t="shared" si="8"/>
        <v>31395</v>
      </c>
      <c r="J49" s="23">
        <f t="shared" si="9"/>
        <v>31395</v>
      </c>
    </row>
    <row r="50" spans="1:10">
      <c r="A50" s="15" t="s">
        <v>7</v>
      </c>
      <c r="B50" s="6" t="s">
        <v>13</v>
      </c>
      <c r="C50" s="107" t="s">
        <v>68</v>
      </c>
      <c r="D50" s="14" t="s">
        <v>65</v>
      </c>
      <c r="E50" s="13">
        <v>52000</v>
      </c>
      <c r="F50" s="5"/>
      <c r="G50" s="40">
        <v>6</v>
      </c>
      <c r="H50" s="34"/>
      <c r="I50" s="64">
        <f t="shared" si="8"/>
        <v>312000</v>
      </c>
      <c r="J50" s="23">
        <f t="shared" si="9"/>
        <v>312000</v>
      </c>
    </row>
    <row r="51" spans="1:10">
      <c r="A51" s="15"/>
      <c r="B51" s="6"/>
      <c r="C51" s="108"/>
      <c r="D51" s="14" t="s">
        <v>66</v>
      </c>
      <c r="E51" s="13">
        <v>59800</v>
      </c>
      <c r="F51" s="5"/>
      <c r="G51" s="40">
        <v>33</v>
      </c>
      <c r="H51" s="34"/>
      <c r="I51" s="64">
        <f t="shared" si="8"/>
        <v>1973400</v>
      </c>
      <c r="J51" s="23">
        <f t="shared" si="9"/>
        <v>1973400</v>
      </c>
    </row>
    <row r="52" spans="1:10">
      <c r="A52" s="15" t="s">
        <v>7</v>
      </c>
      <c r="B52" s="6" t="s">
        <v>14</v>
      </c>
      <c r="C52" s="8" t="s">
        <v>69</v>
      </c>
      <c r="D52" s="8"/>
      <c r="E52" s="13">
        <v>53750</v>
      </c>
      <c r="F52" s="5"/>
      <c r="G52" s="40">
        <v>6</v>
      </c>
      <c r="H52" s="34"/>
      <c r="I52" s="64">
        <f t="shared" si="8"/>
        <v>322500</v>
      </c>
      <c r="J52" s="23">
        <f t="shared" si="9"/>
        <v>322500</v>
      </c>
    </row>
    <row r="53" spans="1:10">
      <c r="A53" s="16" t="s">
        <v>15</v>
      </c>
      <c r="B53" s="10"/>
      <c r="C53" s="11"/>
      <c r="D53" s="11"/>
      <c r="E53" s="12"/>
      <c r="F53" s="12"/>
      <c r="G53" s="41">
        <f>SUM(G46:G52)</f>
        <v>48</v>
      </c>
      <c r="H53" s="35">
        <v>2100000</v>
      </c>
      <c r="I53" s="65">
        <f>SUM(I46:I52)</f>
        <v>2876195</v>
      </c>
      <c r="J53" s="24">
        <f t="shared" si="9"/>
        <v>776195</v>
      </c>
    </row>
    <row r="54" spans="1:10">
      <c r="A54" s="97" t="s">
        <v>49</v>
      </c>
      <c r="B54" s="98"/>
      <c r="C54" s="98"/>
      <c r="D54" s="98"/>
      <c r="E54" s="98"/>
      <c r="F54" s="98"/>
      <c r="G54" s="99"/>
      <c r="H54" s="68"/>
      <c r="I54" s="69"/>
      <c r="J54" s="69"/>
    </row>
    <row r="55" spans="1:10" ht="57.75">
      <c r="A55" s="2" t="s">
        <v>4</v>
      </c>
      <c r="B55" s="2" t="s">
        <v>5</v>
      </c>
      <c r="C55" s="2" t="s">
        <v>6</v>
      </c>
      <c r="D55" s="2"/>
      <c r="E55" s="2" t="s">
        <v>127</v>
      </c>
      <c r="F55" s="2" t="s">
        <v>54</v>
      </c>
      <c r="G55" s="39" t="s">
        <v>128</v>
      </c>
      <c r="H55" s="33" t="s">
        <v>129</v>
      </c>
      <c r="I55" s="63" t="s">
        <v>130</v>
      </c>
      <c r="J55" s="22" t="s">
        <v>30</v>
      </c>
    </row>
    <row r="56" spans="1:10">
      <c r="A56" s="3" t="s">
        <v>7</v>
      </c>
      <c r="B56" s="3" t="s">
        <v>11</v>
      </c>
      <c r="C56" s="103" t="s">
        <v>26</v>
      </c>
      <c r="D56" s="14" t="s">
        <v>65</v>
      </c>
      <c r="E56" s="30">
        <v>103000</v>
      </c>
      <c r="F56" s="5"/>
      <c r="G56" s="40">
        <v>0</v>
      </c>
      <c r="H56" s="34"/>
      <c r="I56" s="64">
        <f t="shared" ref="I56:I62" si="10">G56*E56</f>
        <v>0</v>
      </c>
      <c r="J56" s="23">
        <f t="shared" ref="J56:J63" si="11">I56-H56</f>
        <v>0</v>
      </c>
    </row>
    <row r="57" spans="1:10">
      <c r="A57" s="3"/>
      <c r="B57" s="3"/>
      <c r="C57" s="104"/>
      <c r="D57" s="14" t="s">
        <v>66</v>
      </c>
      <c r="E57" s="30">
        <v>118450</v>
      </c>
      <c r="F57" s="5"/>
      <c r="G57" s="40">
        <v>1</v>
      </c>
      <c r="H57" s="34"/>
      <c r="I57" s="64">
        <f t="shared" si="10"/>
        <v>118450</v>
      </c>
      <c r="J57" s="23">
        <f t="shared" si="11"/>
        <v>118450</v>
      </c>
    </row>
    <row r="58" spans="1:10">
      <c r="A58" s="6" t="s">
        <v>7</v>
      </c>
      <c r="B58" s="6" t="s">
        <v>12</v>
      </c>
      <c r="C58" s="105" t="s">
        <v>67</v>
      </c>
      <c r="D58" s="14" t="s">
        <v>65</v>
      </c>
      <c r="E58" s="30">
        <v>27300</v>
      </c>
      <c r="F58" s="5"/>
      <c r="G58" s="40">
        <v>0</v>
      </c>
      <c r="H58" s="34"/>
      <c r="I58" s="64">
        <f t="shared" si="10"/>
        <v>0</v>
      </c>
      <c r="J58" s="23">
        <f t="shared" si="11"/>
        <v>0</v>
      </c>
    </row>
    <row r="59" spans="1:10">
      <c r="A59" s="6"/>
      <c r="B59" s="6"/>
      <c r="C59" s="106"/>
      <c r="D59" s="14" t="s">
        <v>66</v>
      </c>
      <c r="E59" s="30">
        <v>31395</v>
      </c>
      <c r="F59" s="5"/>
      <c r="G59" s="40">
        <v>0</v>
      </c>
      <c r="H59" s="34"/>
      <c r="I59" s="64">
        <f t="shared" si="10"/>
        <v>0</v>
      </c>
      <c r="J59" s="23">
        <f t="shared" si="11"/>
        <v>0</v>
      </c>
    </row>
    <row r="60" spans="1:10">
      <c r="A60" s="15" t="s">
        <v>7</v>
      </c>
      <c r="B60" s="6" t="s">
        <v>13</v>
      </c>
      <c r="C60" s="107" t="s">
        <v>68</v>
      </c>
      <c r="D60" s="14" t="s">
        <v>65</v>
      </c>
      <c r="E60" s="13">
        <v>52000</v>
      </c>
      <c r="F60" s="5"/>
      <c r="G60" s="40">
        <v>0</v>
      </c>
      <c r="H60" s="34"/>
      <c r="I60" s="64">
        <f t="shared" si="10"/>
        <v>0</v>
      </c>
      <c r="J60" s="23">
        <f t="shared" si="11"/>
        <v>0</v>
      </c>
    </row>
    <row r="61" spans="1:10">
      <c r="A61" s="15"/>
      <c r="B61" s="6"/>
      <c r="C61" s="108"/>
      <c r="D61" s="14" t="s">
        <v>66</v>
      </c>
      <c r="E61" s="13">
        <v>59800</v>
      </c>
      <c r="F61" s="5"/>
      <c r="G61" s="40">
        <v>5</v>
      </c>
      <c r="H61" s="34"/>
      <c r="I61" s="64">
        <f t="shared" si="10"/>
        <v>299000</v>
      </c>
      <c r="J61" s="23">
        <f t="shared" si="11"/>
        <v>299000</v>
      </c>
    </row>
    <row r="62" spans="1:10">
      <c r="A62" s="15" t="s">
        <v>7</v>
      </c>
      <c r="B62" s="6" t="s">
        <v>14</v>
      </c>
      <c r="C62" s="8" t="s">
        <v>69</v>
      </c>
      <c r="D62" s="8"/>
      <c r="E62" s="13">
        <v>53750</v>
      </c>
      <c r="F62" s="5"/>
      <c r="G62" s="40">
        <v>1</v>
      </c>
      <c r="H62" s="34"/>
      <c r="I62" s="64">
        <f t="shared" si="10"/>
        <v>53750</v>
      </c>
      <c r="J62" s="23">
        <f t="shared" si="11"/>
        <v>53750</v>
      </c>
    </row>
    <row r="63" spans="1:10">
      <c r="A63" s="16" t="s">
        <v>15</v>
      </c>
      <c r="B63" s="10"/>
      <c r="C63" s="11"/>
      <c r="D63" s="11"/>
      <c r="E63" s="12"/>
      <c r="F63" s="12"/>
      <c r="G63" s="41">
        <f>SUM(G56:G62)</f>
        <v>7</v>
      </c>
      <c r="H63" s="35">
        <v>100000</v>
      </c>
      <c r="I63" s="65">
        <f>SUM(I56:I62)</f>
        <v>471200</v>
      </c>
      <c r="J63" s="24">
        <f t="shared" si="11"/>
        <v>371200</v>
      </c>
    </row>
    <row r="64" spans="1:10" ht="13.6">
      <c r="A64" s="109" t="s">
        <v>37</v>
      </c>
      <c r="B64" s="110"/>
      <c r="C64" s="110"/>
      <c r="D64" s="110"/>
      <c r="E64" s="110"/>
      <c r="F64" s="110"/>
      <c r="G64" s="111"/>
      <c r="H64" s="70"/>
      <c r="I64" s="71"/>
      <c r="J64" s="71"/>
    </row>
    <row r="65" spans="1:10">
      <c r="A65" s="3" t="s">
        <v>7</v>
      </c>
      <c r="B65" s="3" t="s">
        <v>11</v>
      </c>
      <c r="C65" s="103" t="s">
        <v>26</v>
      </c>
      <c r="D65" s="14" t="s">
        <v>65</v>
      </c>
      <c r="E65" s="30">
        <v>103000</v>
      </c>
      <c r="F65" s="61" t="e">
        <f>SUM(F5,F15,F25,F36,F46,F56,#REF!)</f>
        <v>#REF!</v>
      </c>
      <c r="G65" s="56">
        <f t="shared" ref="G65:G70" si="12">SUM(G5,G15,G25,G36,G46,G56,)</f>
        <v>3</v>
      </c>
      <c r="H65" s="34">
        <f t="shared" ref="H65:J70" si="13">H5+H15+H25+H36+H46+H56</f>
        <v>0</v>
      </c>
      <c r="I65" s="66">
        <f t="shared" si="13"/>
        <v>309000</v>
      </c>
      <c r="J65" s="34">
        <f t="shared" si="13"/>
        <v>309000</v>
      </c>
    </row>
    <row r="66" spans="1:10">
      <c r="A66" s="3"/>
      <c r="B66" s="3"/>
      <c r="C66" s="104"/>
      <c r="D66" s="14" t="s">
        <v>66</v>
      </c>
      <c r="E66" s="30">
        <v>118450</v>
      </c>
      <c r="F66" s="61"/>
      <c r="G66" s="56">
        <f t="shared" si="12"/>
        <v>39</v>
      </c>
      <c r="H66" s="34">
        <f t="shared" si="13"/>
        <v>0</v>
      </c>
      <c r="I66" s="66">
        <f t="shared" si="13"/>
        <v>4619550</v>
      </c>
      <c r="J66" s="34">
        <f t="shared" si="13"/>
        <v>4619550</v>
      </c>
    </row>
    <row r="67" spans="1:10">
      <c r="A67" s="6" t="s">
        <v>7</v>
      </c>
      <c r="B67" s="6" t="s">
        <v>12</v>
      </c>
      <c r="C67" s="105" t="s">
        <v>67</v>
      </c>
      <c r="D67" s="14" t="s">
        <v>65</v>
      </c>
      <c r="E67" s="30">
        <v>27300</v>
      </c>
      <c r="F67" s="61" t="e">
        <f>SUM(F7,F17,F27,F38,F48,F58,#REF!)</f>
        <v>#REF!</v>
      </c>
      <c r="G67" s="56">
        <f t="shared" si="12"/>
        <v>16</v>
      </c>
      <c r="H67" s="34">
        <f t="shared" si="13"/>
        <v>0</v>
      </c>
      <c r="I67" s="66">
        <f t="shared" si="13"/>
        <v>436800</v>
      </c>
      <c r="J67" s="34">
        <f t="shared" si="13"/>
        <v>436800</v>
      </c>
    </row>
    <row r="68" spans="1:10">
      <c r="A68" s="6"/>
      <c r="B68" s="6"/>
      <c r="C68" s="106"/>
      <c r="D68" s="14" t="s">
        <v>66</v>
      </c>
      <c r="E68" s="30">
        <v>31395</v>
      </c>
      <c r="F68" s="61"/>
      <c r="G68" s="56">
        <f t="shared" si="12"/>
        <v>16</v>
      </c>
      <c r="H68" s="34">
        <f t="shared" si="13"/>
        <v>0</v>
      </c>
      <c r="I68" s="66">
        <f t="shared" si="13"/>
        <v>502320</v>
      </c>
      <c r="J68" s="34">
        <f t="shared" si="13"/>
        <v>502320</v>
      </c>
    </row>
    <row r="69" spans="1:10">
      <c r="A69" s="15" t="s">
        <v>7</v>
      </c>
      <c r="B69" s="6" t="s">
        <v>13</v>
      </c>
      <c r="C69" s="107" t="s">
        <v>68</v>
      </c>
      <c r="D69" s="14" t="s">
        <v>65</v>
      </c>
      <c r="E69" s="13">
        <v>52000</v>
      </c>
      <c r="F69" s="61" t="e">
        <f>SUM(F9,F19,F29,F40,F50,F60,#REF!)</f>
        <v>#REF!</v>
      </c>
      <c r="G69" s="56">
        <f t="shared" si="12"/>
        <v>59</v>
      </c>
      <c r="H69" s="34">
        <f t="shared" si="13"/>
        <v>0</v>
      </c>
      <c r="I69" s="66">
        <f t="shared" si="13"/>
        <v>3068000</v>
      </c>
      <c r="J69" s="34">
        <f t="shared" si="13"/>
        <v>3068000</v>
      </c>
    </row>
    <row r="70" spans="1:10">
      <c r="A70" s="15"/>
      <c r="B70" s="6"/>
      <c r="C70" s="108"/>
      <c r="D70" s="14" t="s">
        <v>66</v>
      </c>
      <c r="E70" s="13">
        <v>59800</v>
      </c>
      <c r="F70" s="61"/>
      <c r="G70" s="56">
        <f t="shared" si="12"/>
        <v>221</v>
      </c>
      <c r="H70" s="34">
        <f t="shared" si="13"/>
        <v>0</v>
      </c>
      <c r="I70" s="66">
        <f t="shared" si="13"/>
        <v>13215800</v>
      </c>
      <c r="J70" s="34">
        <f t="shared" si="13"/>
        <v>13215800</v>
      </c>
    </row>
    <row r="71" spans="1:10">
      <c r="A71" s="15"/>
      <c r="B71" s="6" t="s">
        <v>121</v>
      </c>
      <c r="C71" s="90" t="s">
        <v>131</v>
      </c>
      <c r="D71" s="14"/>
      <c r="E71" s="13">
        <v>59900</v>
      </c>
      <c r="F71" s="5"/>
      <c r="G71" s="40">
        <v>27</v>
      </c>
      <c r="H71" s="34"/>
      <c r="I71" s="66"/>
      <c r="J71" s="34"/>
    </row>
    <row r="72" spans="1:10">
      <c r="A72" s="15" t="s">
        <v>7</v>
      </c>
      <c r="B72" s="6" t="s">
        <v>14</v>
      </c>
      <c r="C72" s="8" t="s">
        <v>69</v>
      </c>
      <c r="D72" s="8"/>
      <c r="E72" s="13">
        <v>53750</v>
      </c>
      <c r="F72" s="61" t="e">
        <f>SUM(F11,F21,F32,F42,F52,F62,#REF!)</f>
        <v>#REF!</v>
      </c>
      <c r="G72" s="56">
        <f>SUM(G11,G21,G32,G42,G52,G62,)</f>
        <v>54</v>
      </c>
      <c r="H72" s="34">
        <f>H11+H21+H32+H42+H52+H62</f>
        <v>0</v>
      </c>
      <c r="I72" s="66">
        <f>I11+I21+I32+I42+I52+I62</f>
        <v>2902500</v>
      </c>
      <c r="J72" s="34">
        <f>J11+J21+J32+J42+J52+J62</f>
        <v>2902500</v>
      </c>
    </row>
    <row r="73" spans="1:10">
      <c r="A73" s="16" t="s">
        <v>15</v>
      </c>
      <c r="B73" s="10"/>
      <c r="C73" s="11"/>
      <c r="D73" s="73"/>
      <c r="E73" s="54"/>
      <c r="F73" s="44" t="e">
        <f>SUM(F65:F72)</f>
        <v>#REF!</v>
      </c>
      <c r="G73" s="53">
        <f>SUM(G65:G72)</f>
        <v>435</v>
      </c>
      <c r="H73" s="35">
        <f>SUM(H12,H22,H33,H43,H53,H63,)</f>
        <v>19600000</v>
      </c>
      <c r="I73" s="67">
        <f>SUM(I12,I22,I33,I43,I53,I63,)</f>
        <v>26671270</v>
      </c>
      <c r="J73" s="35">
        <f>SUM(J12,J22,J33,J43,J53,J63,)</f>
        <v>7071270</v>
      </c>
    </row>
  </sheetData>
  <mergeCells count="29">
    <mergeCell ref="C60:C61"/>
    <mergeCell ref="A64:G64"/>
    <mergeCell ref="C65:C66"/>
    <mergeCell ref="C67:C68"/>
    <mergeCell ref="C69:C70"/>
    <mergeCell ref="C58:C59"/>
    <mergeCell ref="C29:C30"/>
    <mergeCell ref="A34:G34"/>
    <mergeCell ref="C36:C37"/>
    <mergeCell ref="C38:C39"/>
    <mergeCell ref="C40:C41"/>
    <mergeCell ref="A44:G44"/>
    <mergeCell ref="C46:C47"/>
    <mergeCell ref="C48:C49"/>
    <mergeCell ref="C50:C51"/>
    <mergeCell ref="A54:G54"/>
    <mergeCell ref="C56:C57"/>
    <mergeCell ref="C27:C28"/>
    <mergeCell ref="B1:C1"/>
    <mergeCell ref="A3:G3"/>
    <mergeCell ref="C5:C6"/>
    <mergeCell ref="C7:C8"/>
    <mergeCell ref="C9:C10"/>
    <mergeCell ref="A13:G13"/>
    <mergeCell ref="C15:C16"/>
    <mergeCell ref="C17:C18"/>
    <mergeCell ref="C19:C20"/>
    <mergeCell ref="A23:G23"/>
    <mergeCell ref="C25:C2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50"/>
  <sheetViews>
    <sheetView topLeftCell="A22" zoomScaleNormal="100" zoomScaleSheetLayoutView="100" workbookViewId="0">
      <pane xSplit="3" topLeftCell="D1" activePane="topRight" state="frozen"/>
      <selection pane="topRight" activeCell="F40" sqref="F40:F43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375" style="1" customWidth="1"/>
    <col min="5" max="5" width="12" style="1" hidden="1" customWidth="1"/>
    <col min="6" max="6" width="12.125" style="1" customWidth="1"/>
    <col min="7" max="7" width="13.125" style="18" customWidth="1"/>
    <col min="8" max="8" width="11.625" style="18" customWidth="1"/>
    <col min="9" max="9" width="11.875" style="18" customWidth="1"/>
    <col min="10" max="10" width="5.75" style="18" customWidth="1"/>
    <col min="11" max="11" width="8.625" style="18" customWidth="1"/>
    <col min="12" max="12" width="8.75" style="18" customWidth="1"/>
    <col min="13" max="13" width="9.75" style="18" customWidth="1"/>
    <col min="14" max="14" width="5.75" style="18" customWidth="1"/>
    <col min="15" max="15" width="8.625" style="18" customWidth="1"/>
    <col min="16" max="16" width="8.75" style="18" customWidth="1"/>
    <col min="17" max="17" width="9.75" style="18" customWidth="1"/>
    <col min="18" max="36" width="9.125" style="18"/>
    <col min="37" max="16384" width="9.125" style="1"/>
  </cols>
  <sheetData>
    <row r="1" spans="1:17" ht="12.9">
      <c r="A1" s="26" t="s">
        <v>1</v>
      </c>
      <c r="B1" s="92" t="s">
        <v>3</v>
      </c>
      <c r="C1" s="93"/>
      <c r="D1" s="27"/>
      <c r="E1" s="27"/>
      <c r="F1" s="27"/>
      <c r="G1" s="28"/>
      <c r="H1" s="28"/>
      <c r="I1" s="28"/>
    </row>
    <row r="2" spans="1:17">
      <c r="A2" s="25" t="s">
        <v>0</v>
      </c>
      <c r="B2" s="29" t="s">
        <v>2</v>
      </c>
      <c r="C2" s="27"/>
      <c r="D2" s="27"/>
      <c r="E2" s="27"/>
      <c r="F2" s="27"/>
      <c r="G2" s="28"/>
      <c r="H2" s="28"/>
      <c r="I2" s="28"/>
    </row>
    <row r="3" spans="1:17" ht="14.95" customHeight="1">
      <c r="A3" s="94" t="s">
        <v>52</v>
      </c>
      <c r="B3" s="95"/>
      <c r="C3" s="95"/>
      <c r="D3" s="95"/>
      <c r="E3" s="95"/>
      <c r="F3" s="96"/>
      <c r="G3" s="38"/>
      <c r="H3" s="21"/>
      <c r="I3" s="21"/>
    </row>
    <row r="4" spans="1:17" ht="51.8" customHeight="1">
      <c r="A4" s="2" t="s">
        <v>4</v>
      </c>
      <c r="B4" s="2" t="s">
        <v>5</v>
      </c>
      <c r="C4" s="2" t="s">
        <v>6</v>
      </c>
      <c r="D4" s="2" t="s">
        <v>61</v>
      </c>
      <c r="E4" s="2" t="s">
        <v>54</v>
      </c>
      <c r="F4" s="39" t="s">
        <v>64</v>
      </c>
      <c r="G4" s="33" t="s">
        <v>62</v>
      </c>
      <c r="H4" s="22" t="s">
        <v>63</v>
      </c>
      <c r="I4" s="22" t="s">
        <v>30</v>
      </c>
    </row>
    <row r="5" spans="1:17" ht="12.25" customHeight="1">
      <c r="A5" s="3" t="s">
        <v>7</v>
      </c>
      <c r="B5" s="3" t="s">
        <v>11</v>
      </c>
      <c r="C5" s="14" t="s">
        <v>26</v>
      </c>
      <c r="D5" s="30">
        <v>137700</v>
      </c>
      <c r="E5" s="4"/>
      <c r="F5" s="40">
        <v>32</v>
      </c>
      <c r="G5" s="34"/>
      <c r="H5" s="23">
        <f>F5*D5</f>
        <v>4406400</v>
      </c>
      <c r="I5" s="23">
        <f>H5-G5</f>
        <v>4406400</v>
      </c>
    </row>
    <row r="6" spans="1:17" ht="12.25" customHeight="1">
      <c r="A6" s="6" t="s">
        <v>7</v>
      </c>
      <c r="B6" s="6" t="s">
        <v>12</v>
      </c>
      <c r="C6" s="7" t="s">
        <v>8</v>
      </c>
      <c r="D6" s="30">
        <v>40545</v>
      </c>
      <c r="E6" s="4"/>
      <c r="F6" s="40">
        <v>15</v>
      </c>
      <c r="G6" s="34"/>
      <c r="H6" s="23">
        <f>F6*D6</f>
        <v>608175</v>
      </c>
      <c r="I6" s="23">
        <f>H6-G6</f>
        <v>608175</v>
      </c>
    </row>
    <row r="7" spans="1:17" ht="12.25" customHeight="1">
      <c r="A7" s="15" t="s">
        <v>7</v>
      </c>
      <c r="B7" s="6" t="s">
        <v>13</v>
      </c>
      <c r="C7" s="8" t="s">
        <v>9</v>
      </c>
      <c r="D7" s="13">
        <v>91800</v>
      </c>
      <c r="E7" s="9"/>
      <c r="F7" s="40">
        <v>101</v>
      </c>
      <c r="G7" s="34"/>
      <c r="H7" s="23">
        <f>F7*D7</f>
        <v>9271800</v>
      </c>
      <c r="I7" s="23">
        <f>H7-G7</f>
        <v>9271800</v>
      </c>
    </row>
    <row r="8" spans="1:17" ht="12.25" customHeight="1">
      <c r="A8" s="15" t="s">
        <v>7</v>
      </c>
      <c r="B8" s="6" t="s">
        <v>14</v>
      </c>
      <c r="C8" s="8" t="s">
        <v>10</v>
      </c>
      <c r="D8" s="13">
        <v>65790</v>
      </c>
      <c r="E8" s="9"/>
      <c r="F8" s="40">
        <v>37</v>
      </c>
      <c r="G8" s="34"/>
      <c r="H8" s="23">
        <f>F8*D8</f>
        <v>2434230</v>
      </c>
      <c r="I8" s="23">
        <f>H8-G8</f>
        <v>2434230</v>
      </c>
    </row>
    <row r="9" spans="1:17" ht="12.25" customHeight="1">
      <c r="A9" s="16" t="s">
        <v>15</v>
      </c>
      <c r="B9" s="10"/>
      <c r="C9" s="11"/>
      <c r="D9" s="12"/>
      <c r="E9" s="12"/>
      <c r="F9" s="41">
        <f>SUM(F5:F8)</f>
        <v>185</v>
      </c>
      <c r="G9" s="35">
        <v>14858000</v>
      </c>
      <c r="H9" s="24">
        <f>SUM(H5:H8)</f>
        <v>16720605</v>
      </c>
      <c r="I9" s="24">
        <f>H9-G9</f>
        <v>1862605</v>
      </c>
    </row>
    <row r="10" spans="1:17" ht="14.95" customHeight="1">
      <c r="A10" s="136" t="s">
        <v>45</v>
      </c>
      <c r="B10" s="137"/>
      <c r="C10" s="137"/>
      <c r="D10" s="137"/>
      <c r="E10" s="137"/>
      <c r="F10" s="138"/>
      <c r="G10" s="36"/>
      <c r="H10" s="32"/>
      <c r="I10" s="32"/>
      <c r="N10" s="19"/>
      <c r="O10" s="19"/>
      <c r="P10" s="19"/>
      <c r="Q10" s="19"/>
    </row>
    <row r="11" spans="1:17" ht="46.2">
      <c r="A11" s="2" t="s">
        <v>4</v>
      </c>
      <c r="B11" s="2" t="s">
        <v>5</v>
      </c>
      <c r="C11" s="2" t="s">
        <v>6</v>
      </c>
      <c r="D11" s="2" t="s">
        <v>57</v>
      </c>
      <c r="E11" s="2" t="s">
        <v>54</v>
      </c>
      <c r="F11" s="39" t="s">
        <v>64</v>
      </c>
      <c r="G11" s="33" t="s">
        <v>62</v>
      </c>
      <c r="H11" s="22" t="s">
        <v>63</v>
      </c>
      <c r="I11" s="22" t="s">
        <v>30</v>
      </c>
    </row>
    <row r="12" spans="1:17">
      <c r="A12" s="3" t="s">
        <v>7</v>
      </c>
      <c r="B12" s="3" t="s">
        <v>11</v>
      </c>
      <c r="C12" s="14" t="s">
        <v>26</v>
      </c>
      <c r="D12" s="30">
        <v>137700</v>
      </c>
      <c r="E12" s="5"/>
      <c r="F12" s="40">
        <v>2</v>
      </c>
      <c r="G12" s="34"/>
      <c r="H12" s="23">
        <f>F12*D12</f>
        <v>275400</v>
      </c>
      <c r="I12" s="23">
        <f>H12-G12</f>
        <v>275400</v>
      </c>
    </row>
    <row r="13" spans="1:17">
      <c r="A13" s="6" t="s">
        <v>7</v>
      </c>
      <c r="B13" s="6" t="s">
        <v>12</v>
      </c>
      <c r="C13" s="7" t="s">
        <v>8</v>
      </c>
      <c r="D13" s="30">
        <v>40545</v>
      </c>
      <c r="E13" s="5"/>
      <c r="F13" s="40">
        <v>3</v>
      </c>
      <c r="G13" s="34"/>
      <c r="H13" s="23">
        <f>F13*D13</f>
        <v>121635</v>
      </c>
      <c r="I13" s="23">
        <f>H13-G13</f>
        <v>121635</v>
      </c>
    </row>
    <row r="14" spans="1:17">
      <c r="A14" s="15" t="s">
        <v>7</v>
      </c>
      <c r="B14" s="6" t="s">
        <v>13</v>
      </c>
      <c r="C14" s="8" t="s">
        <v>9</v>
      </c>
      <c r="D14" s="13">
        <v>91800</v>
      </c>
      <c r="E14" s="5"/>
      <c r="F14" s="40">
        <v>17</v>
      </c>
      <c r="G14" s="34"/>
      <c r="H14" s="23">
        <f>F14*D14</f>
        <v>1560600</v>
      </c>
      <c r="I14" s="23">
        <f>H14-G14</f>
        <v>1560600</v>
      </c>
    </row>
    <row r="15" spans="1:17">
      <c r="A15" s="15" t="s">
        <v>7</v>
      </c>
      <c r="B15" s="6" t="s">
        <v>14</v>
      </c>
      <c r="C15" s="8" t="s">
        <v>10</v>
      </c>
      <c r="D15" s="13">
        <v>65790</v>
      </c>
      <c r="E15" s="5"/>
      <c r="F15" s="40">
        <v>13</v>
      </c>
      <c r="G15" s="34"/>
      <c r="H15" s="23">
        <f>F15*D15</f>
        <v>855270</v>
      </c>
      <c r="I15" s="23">
        <f>H15-G15</f>
        <v>855270</v>
      </c>
    </row>
    <row r="16" spans="1:17">
      <c r="A16" s="16" t="s">
        <v>15</v>
      </c>
      <c r="B16" s="10"/>
      <c r="C16" s="11"/>
      <c r="D16" s="12"/>
      <c r="E16" s="12"/>
      <c r="F16" s="41">
        <f>SUM(F12:F15)</f>
        <v>35</v>
      </c>
      <c r="G16" s="35">
        <v>3500000</v>
      </c>
      <c r="H16" s="24">
        <f>SUM(H12:H15)</f>
        <v>2812905</v>
      </c>
      <c r="I16" s="24">
        <f>H16-G16</f>
        <v>-687095</v>
      </c>
    </row>
    <row r="17" spans="1:9" ht="12.9">
      <c r="A17" s="136" t="s">
        <v>46</v>
      </c>
      <c r="B17" s="137"/>
      <c r="C17" s="137"/>
      <c r="D17" s="137"/>
      <c r="E17" s="137"/>
      <c r="F17" s="138"/>
      <c r="G17" s="36"/>
      <c r="H17" s="32"/>
      <c r="I17" s="32"/>
    </row>
    <row r="18" spans="1:9" ht="46.2">
      <c r="A18" s="2" t="s">
        <v>4</v>
      </c>
      <c r="B18" s="2" t="s">
        <v>5</v>
      </c>
      <c r="C18" s="2" t="s">
        <v>6</v>
      </c>
      <c r="D18" s="2" t="s">
        <v>57</v>
      </c>
      <c r="E18" s="2" t="s">
        <v>54</v>
      </c>
      <c r="F18" s="39" t="s">
        <v>64</v>
      </c>
      <c r="G18" s="33" t="s">
        <v>62</v>
      </c>
      <c r="H18" s="22" t="s">
        <v>63</v>
      </c>
      <c r="I18" s="22" t="s">
        <v>30</v>
      </c>
    </row>
    <row r="19" spans="1:9">
      <c r="A19" s="3" t="s">
        <v>7</v>
      </c>
      <c r="B19" s="3" t="s">
        <v>11</v>
      </c>
      <c r="C19" s="14" t="s">
        <v>26</v>
      </c>
      <c r="D19" s="30">
        <v>137700</v>
      </c>
      <c r="E19" s="5"/>
      <c r="F19" s="40">
        <v>4</v>
      </c>
      <c r="G19" s="34"/>
      <c r="H19" s="23">
        <f>F19*D19</f>
        <v>550800</v>
      </c>
      <c r="I19" s="23">
        <f>H19-G19</f>
        <v>550800</v>
      </c>
    </row>
    <row r="20" spans="1:9">
      <c r="A20" s="6" t="s">
        <v>7</v>
      </c>
      <c r="B20" s="6" t="s">
        <v>12</v>
      </c>
      <c r="C20" s="7" t="s">
        <v>8</v>
      </c>
      <c r="D20" s="30">
        <v>40545</v>
      </c>
      <c r="E20" s="5"/>
      <c r="F20" s="40">
        <v>6</v>
      </c>
      <c r="G20" s="34"/>
      <c r="H20" s="23">
        <f>F20*D20</f>
        <v>243270</v>
      </c>
      <c r="I20" s="23">
        <f>H20-G20</f>
        <v>243270</v>
      </c>
    </row>
    <row r="21" spans="1:9">
      <c r="A21" s="15" t="s">
        <v>7</v>
      </c>
      <c r="B21" s="6" t="s">
        <v>13</v>
      </c>
      <c r="C21" s="8" t="s">
        <v>9</v>
      </c>
      <c r="D21" s="13">
        <v>91800</v>
      </c>
      <c r="E21" s="5"/>
      <c r="F21" s="40">
        <v>34</v>
      </c>
      <c r="G21" s="34"/>
      <c r="H21" s="23">
        <f>F21*D21</f>
        <v>3121200</v>
      </c>
      <c r="I21" s="23">
        <f>H21-G21</f>
        <v>3121200</v>
      </c>
    </row>
    <row r="22" spans="1:9">
      <c r="A22" s="15" t="s">
        <v>7</v>
      </c>
      <c r="B22" s="6" t="s">
        <v>14</v>
      </c>
      <c r="C22" s="8" t="s">
        <v>10</v>
      </c>
      <c r="D22" s="13">
        <v>65790</v>
      </c>
      <c r="E22" s="5"/>
      <c r="F22" s="40">
        <v>6</v>
      </c>
      <c r="G22" s="34"/>
      <c r="H22" s="23">
        <f>F22*D22</f>
        <v>394740</v>
      </c>
      <c r="I22" s="23">
        <f>H22-G22</f>
        <v>394740</v>
      </c>
    </row>
    <row r="23" spans="1:9">
      <c r="A23" s="16" t="s">
        <v>15</v>
      </c>
      <c r="B23" s="10"/>
      <c r="C23" s="11"/>
      <c r="D23" s="12"/>
      <c r="E23" s="12"/>
      <c r="F23" s="42">
        <f>SUM(F19:F22)</f>
        <v>50</v>
      </c>
      <c r="G23" s="35">
        <v>5100000</v>
      </c>
      <c r="H23" s="24">
        <f>SUM(H19:H22)</f>
        <v>4310010</v>
      </c>
      <c r="I23" s="24">
        <f>H23-G23</f>
        <v>-789990</v>
      </c>
    </row>
    <row r="24" spans="1:9" ht="12.9">
      <c r="A24" s="136" t="s">
        <v>47</v>
      </c>
      <c r="B24" s="137"/>
      <c r="C24" s="137"/>
      <c r="D24" s="137"/>
      <c r="E24" s="137"/>
      <c r="F24" s="138"/>
      <c r="G24" s="36"/>
      <c r="H24" s="32"/>
      <c r="I24" s="32"/>
    </row>
    <row r="25" spans="1:9" ht="46.2">
      <c r="A25" s="2" t="s">
        <v>4</v>
      </c>
      <c r="B25" s="2" t="s">
        <v>5</v>
      </c>
      <c r="C25" s="2" t="s">
        <v>6</v>
      </c>
      <c r="D25" s="2" t="s">
        <v>57</v>
      </c>
      <c r="E25" s="2" t="s">
        <v>54</v>
      </c>
      <c r="F25" s="39" t="s">
        <v>64</v>
      </c>
      <c r="G25" s="33" t="s">
        <v>62</v>
      </c>
      <c r="H25" s="22" t="s">
        <v>63</v>
      </c>
      <c r="I25" s="22" t="s">
        <v>30</v>
      </c>
    </row>
    <row r="26" spans="1:9">
      <c r="A26" s="3" t="s">
        <v>7</v>
      </c>
      <c r="B26" s="3" t="s">
        <v>11</v>
      </c>
      <c r="C26" s="14" t="s">
        <v>26</v>
      </c>
      <c r="D26" s="30">
        <v>137700</v>
      </c>
      <c r="E26" s="5"/>
      <c r="F26" s="40">
        <v>2</v>
      </c>
      <c r="G26" s="34"/>
      <c r="H26" s="23">
        <f>F26*D26</f>
        <v>275400</v>
      </c>
      <c r="I26" s="23">
        <f>H26-G26</f>
        <v>275400</v>
      </c>
    </row>
    <row r="27" spans="1:9">
      <c r="A27" s="6" t="s">
        <v>7</v>
      </c>
      <c r="B27" s="6" t="s">
        <v>12</v>
      </c>
      <c r="C27" s="7" t="s">
        <v>8</v>
      </c>
      <c r="D27" s="30">
        <v>40545</v>
      </c>
      <c r="E27" s="5"/>
      <c r="F27" s="40">
        <v>1</v>
      </c>
      <c r="G27" s="34"/>
      <c r="H27" s="23">
        <f>F27*D27</f>
        <v>40545</v>
      </c>
      <c r="I27" s="23">
        <f>H27-G27</f>
        <v>40545</v>
      </c>
    </row>
    <row r="28" spans="1:9">
      <c r="A28" s="15" t="s">
        <v>7</v>
      </c>
      <c r="B28" s="6" t="s">
        <v>13</v>
      </c>
      <c r="C28" s="8" t="s">
        <v>9</v>
      </c>
      <c r="D28" s="13">
        <v>91800</v>
      </c>
      <c r="E28" s="5"/>
      <c r="F28" s="40">
        <v>4</v>
      </c>
      <c r="G28" s="34"/>
      <c r="H28" s="23">
        <f>F28*D28</f>
        <v>367200</v>
      </c>
      <c r="I28" s="23">
        <f>H28-G28</f>
        <v>367200</v>
      </c>
    </row>
    <row r="29" spans="1:9">
      <c r="A29" s="15" t="s">
        <v>7</v>
      </c>
      <c r="B29" s="6" t="s">
        <v>14</v>
      </c>
      <c r="C29" s="8" t="s">
        <v>10</v>
      </c>
      <c r="D29" s="13">
        <v>65790</v>
      </c>
      <c r="E29" s="5"/>
      <c r="F29" s="40">
        <v>2</v>
      </c>
      <c r="G29" s="34"/>
      <c r="H29" s="23">
        <f>F29*D29</f>
        <v>131580</v>
      </c>
      <c r="I29" s="23">
        <f>H29-G29</f>
        <v>131580</v>
      </c>
    </row>
    <row r="30" spans="1:9">
      <c r="A30" s="16" t="s">
        <v>15</v>
      </c>
      <c r="B30" s="10"/>
      <c r="C30" s="11"/>
      <c r="D30" s="12"/>
      <c r="E30" s="12"/>
      <c r="F30" s="41">
        <f>SUM(F26:F29)</f>
        <v>9</v>
      </c>
      <c r="G30" s="35">
        <v>600000</v>
      </c>
      <c r="H30" s="24">
        <f>SUM(H26:H29)</f>
        <v>814725</v>
      </c>
      <c r="I30" s="24">
        <f>H30-G30</f>
        <v>214725</v>
      </c>
    </row>
    <row r="31" spans="1:9" ht="12.9">
      <c r="A31" s="136" t="s">
        <v>48</v>
      </c>
      <c r="B31" s="137"/>
      <c r="C31" s="137"/>
      <c r="D31" s="137"/>
      <c r="E31" s="137"/>
      <c r="F31" s="138"/>
      <c r="G31" s="36"/>
      <c r="H31" s="32"/>
      <c r="I31" s="32"/>
    </row>
    <row r="32" spans="1:9" ht="46.2">
      <c r="A32" s="2" t="s">
        <v>4</v>
      </c>
      <c r="B32" s="2" t="s">
        <v>5</v>
      </c>
      <c r="C32" s="2" t="s">
        <v>6</v>
      </c>
      <c r="D32" s="2" t="s">
        <v>57</v>
      </c>
      <c r="E32" s="2" t="s">
        <v>54</v>
      </c>
      <c r="F32" s="39" t="s">
        <v>64</v>
      </c>
      <c r="G32" s="33" t="s">
        <v>62</v>
      </c>
      <c r="H32" s="22" t="s">
        <v>63</v>
      </c>
      <c r="I32" s="22" t="s">
        <v>30</v>
      </c>
    </row>
    <row r="33" spans="1:9">
      <c r="A33" s="3" t="s">
        <v>7</v>
      </c>
      <c r="B33" s="3" t="s">
        <v>11</v>
      </c>
      <c r="C33" s="14" t="s">
        <v>26</v>
      </c>
      <c r="D33" s="30">
        <v>137700</v>
      </c>
      <c r="E33" s="5"/>
      <c r="F33" s="40">
        <v>8</v>
      </c>
      <c r="G33" s="34"/>
      <c r="H33" s="23">
        <f>F33*D33</f>
        <v>1101600</v>
      </c>
      <c r="I33" s="23">
        <f>H33-G33</f>
        <v>1101600</v>
      </c>
    </row>
    <row r="34" spans="1:9">
      <c r="A34" s="6" t="s">
        <v>7</v>
      </c>
      <c r="B34" s="6" t="s">
        <v>12</v>
      </c>
      <c r="C34" s="7" t="s">
        <v>8</v>
      </c>
      <c r="D34" s="30">
        <v>40545</v>
      </c>
      <c r="E34" s="5"/>
      <c r="F34" s="40">
        <v>0</v>
      </c>
      <c r="G34" s="34"/>
      <c r="H34" s="23">
        <f>F34*D34</f>
        <v>0</v>
      </c>
      <c r="I34" s="23">
        <f>H34-G34</f>
        <v>0</v>
      </c>
    </row>
    <row r="35" spans="1:9">
      <c r="A35" s="15" t="s">
        <v>7</v>
      </c>
      <c r="B35" s="6" t="s">
        <v>13</v>
      </c>
      <c r="C35" s="8" t="s">
        <v>9</v>
      </c>
      <c r="D35" s="13">
        <v>91800</v>
      </c>
      <c r="E35" s="5"/>
      <c r="F35" s="40">
        <v>20</v>
      </c>
      <c r="G35" s="34"/>
      <c r="H35" s="23">
        <f>F35*D35</f>
        <v>1836000</v>
      </c>
      <c r="I35" s="23">
        <f>H35-G35</f>
        <v>1836000</v>
      </c>
    </row>
    <row r="36" spans="1:9">
      <c r="A36" s="15" t="s">
        <v>7</v>
      </c>
      <c r="B36" s="6" t="s">
        <v>14</v>
      </c>
      <c r="C36" s="8" t="s">
        <v>10</v>
      </c>
      <c r="D36" s="13">
        <v>65790</v>
      </c>
      <c r="E36" s="5"/>
      <c r="F36" s="40">
        <v>2</v>
      </c>
      <c r="G36" s="34"/>
      <c r="H36" s="23">
        <f>F36*D36</f>
        <v>131580</v>
      </c>
      <c r="I36" s="23">
        <f>H36-G36</f>
        <v>131580</v>
      </c>
    </row>
    <row r="37" spans="1:9">
      <c r="A37" s="16" t="s">
        <v>15</v>
      </c>
      <c r="B37" s="10"/>
      <c r="C37" s="11"/>
      <c r="D37" s="12"/>
      <c r="E37" s="12"/>
      <c r="F37" s="41">
        <f>SUM(F33:F36)</f>
        <v>30</v>
      </c>
      <c r="G37" s="35">
        <v>3700000</v>
      </c>
      <c r="H37" s="24">
        <f>SUM(H33:H36)</f>
        <v>3069180</v>
      </c>
      <c r="I37" s="24">
        <f>H37-G37</f>
        <v>-630820</v>
      </c>
    </row>
    <row r="38" spans="1:9" ht="12.9">
      <c r="A38" s="136" t="s">
        <v>49</v>
      </c>
      <c r="B38" s="137"/>
      <c r="C38" s="137"/>
      <c r="D38" s="137"/>
      <c r="E38" s="137"/>
      <c r="F38" s="138"/>
      <c r="G38" s="36"/>
      <c r="H38" s="32"/>
      <c r="I38" s="32"/>
    </row>
    <row r="39" spans="1:9" ht="46.2">
      <c r="A39" s="2" t="s">
        <v>4</v>
      </c>
      <c r="B39" s="2" t="s">
        <v>5</v>
      </c>
      <c r="C39" s="2" t="s">
        <v>6</v>
      </c>
      <c r="D39" s="2" t="s">
        <v>57</v>
      </c>
      <c r="E39" s="2" t="s">
        <v>54</v>
      </c>
      <c r="F39" s="39" t="s">
        <v>64</v>
      </c>
      <c r="G39" s="33" t="s">
        <v>62</v>
      </c>
      <c r="H39" s="22" t="s">
        <v>63</v>
      </c>
      <c r="I39" s="22" t="s">
        <v>30</v>
      </c>
    </row>
    <row r="40" spans="1:9">
      <c r="A40" s="3" t="s">
        <v>7</v>
      </c>
      <c r="B40" s="3" t="s">
        <v>11</v>
      </c>
      <c r="C40" s="14" t="s">
        <v>26</v>
      </c>
      <c r="D40" s="30">
        <v>137700</v>
      </c>
      <c r="E40" s="5"/>
      <c r="F40" s="40">
        <v>1</v>
      </c>
      <c r="G40" s="34"/>
      <c r="H40" s="23">
        <f>F40*D40</f>
        <v>137700</v>
      </c>
      <c r="I40" s="23">
        <f>H40-G40</f>
        <v>137700</v>
      </c>
    </row>
    <row r="41" spans="1:9">
      <c r="A41" s="6" t="s">
        <v>7</v>
      </c>
      <c r="B41" s="6" t="s">
        <v>12</v>
      </c>
      <c r="C41" s="7" t="s">
        <v>8</v>
      </c>
      <c r="D41" s="30">
        <v>40545</v>
      </c>
      <c r="E41" s="5"/>
      <c r="F41" s="40">
        <v>0</v>
      </c>
      <c r="G41" s="34"/>
      <c r="H41" s="23">
        <f>F41*D41</f>
        <v>0</v>
      </c>
      <c r="I41" s="23">
        <f>H41-G41</f>
        <v>0</v>
      </c>
    </row>
    <row r="42" spans="1:9">
      <c r="A42" s="15" t="s">
        <v>7</v>
      </c>
      <c r="B42" s="6" t="s">
        <v>13</v>
      </c>
      <c r="C42" s="8" t="s">
        <v>9</v>
      </c>
      <c r="D42" s="13">
        <v>91800</v>
      </c>
      <c r="E42" s="5"/>
      <c r="F42" s="40">
        <v>0</v>
      </c>
      <c r="G42" s="34"/>
      <c r="H42" s="23">
        <f>F42*D42</f>
        <v>0</v>
      </c>
      <c r="I42" s="23">
        <f>H42-G42</f>
        <v>0</v>
      </c>
    </row>
    <row r="43" spans="1:9">
      <c r="A43" s="15" t="s">
        <v>7</v>
      </c>
      <c r="B43" s="6" t="s">
        <v>14</v>
      </c>
      <c r="C43" s="8" t="s">
        <v>10</v>
      </c>
      <c r="D43" s="13">
        <v>65790</v>
      </c>
      <c r="E43" s="5"/>
      <c r="F43" s="40">
        <v>0</v>
      </c>
      <c r="G43" s="34"/>
      <c r="H43" s="23">
        <f>F43*D43</f>
        <v>0</v>
      </c>
      <c r="I43" s="23">
        <f>H43-G43</f>
        <v>0</v>
      </c>
    </row>
    <row r="44" spans="1:9">
      <c r="A44" s="16" t="s">
        <v>15</v>
      </c>
      <c r="B44" s="10"/>
      <c r="C44" s="11"/>
      <c r="D44" s="12"/>
      <c r="E44" s="12"/>
      <c r="F44" s="41">
        <f>SUM(F40:F43)</f>
        <v>1</v>
      </c>
      <c r="G44" s="35">
        <v>750000</v>
      </c>
      <c r="H44" s="24">
        <f>SUM(H40:H43)</f>
        <v>137700</v>
      </c>
      <c r="I44" s="24">
        <f>H44-G44</f>
        <v>-612300</v>
      </c>
    </row>
    <row r="45" spans="1:9" ht="13.6">
      <c r="A45" s="139" t="s">
        <v>37</v>
      </c>
      <c r="B45" s="139"/>
      <c r="C45" s="139"/>
      <c r="D45" s="139"/>
      <c r="E45" s="139"/>
      <c r="F45" s="140"/>
      <c r="G45" s="51"/>
      <c r="H45" s="50"/>
      <c r="I45" s="50"/>
    </row>
    <row r="46" spans="1:9">
      <c r="A46" s="3" t="s">
        <v>7</v>
      </c>
      <c r="B46" s="3" t="s">
        <v>11</v>
      </c>
      <c r="C46" s="14" t="s">
        <v>26</v>
      </c>
      <c r="D46" s="30"/>
      <c r="E46" s="61" t="e">
        <f>SUM(E5,E12,E19,E26,E33,E40,#REF!)</f>
        <v>#REF!</v>
      </c>
      <c r="F46" s="56">
        <f>SUM(F5,F12,F19,F26,F33,F40,)</f>
        <v>49</v>
      </c>
      <c r="G46" s="34">
        <f t="shared" ref="G46:I49" si="0">G5+G12+G19+G26+G33+G40</f>
        <v>0</v>
      </c>
      <c r="H46" s="34">
        <f t="shared" si="0"/>
        <v>6747300</v>
      </c>
      <c r="I46" s="34">
        <f t="shared" si="0"/>
        <v>6747300</v>
      </c>
    </row>
    <row r="47" spans="1:9">
      <c r="A47" s="6" t="s">
        <v>7</v>
      </c>
      <c r="B47" s="6" t="s">
        <v>12</v>
      </c>
      <c r="C47" s="7" t="s">
        <v>8</v>
      </c>
      <c r="D47" s="30"/>
      <c r="E47" s="61" t="e">
        <f>SUM(E6,E13,E20,E27,E34,E41,#REF!)</f>
        <v>#REF!</v>
      </c>
      <c r="F47" s="56">
        <f>SUM(F6,F13,F20,F27,F34,F41,)</f>
        <v>25</v>
      </c>
      <c r="G47" s="34">
        <f t="shared" si="0"/>
        <v>0</v>
      </c>
      <c r="H47" s="34">
        <f t="shared" si="0"/>
        <v>1013625</v>
      </c>
      <c r="I47" s="34">
        <f t="shared" si="0"/>
        <v>1013625</v>
      </c>
    </row>
    <row r="48" spans="1:9">
      <c r="A48" s="15" t="s">
        <v>7</v>
      </c>
      <c r="B48" s="6" t="s">
        <v>13</v>
      </c>
      <c r="C48" s="8" t="s">
        <v>9</v>
      </c>
      <c r="D48" s="13"/>
      <c r="E48" s="61" t="e">
        <f>SUM(E7,E14,E21,E28,E35,E42,#REF!)</f>
        <v>#REF!</v>
      </c>
      <c r="F48" s="56">
        <f>SUM(F7,F14,F21,F28,F35,F42,)</f>
        <v>176</v>
      </c>
      <c r="G48" s="34">
        <f t="shared" si="0"/>
        <v>0</v>
      </c>
      <c r="H48" s="34">
        <f t="shared" si="0"/>
        <v>16156800</v>
      </c>
      <c r="I48" s="34">
        <f t="shared" si="0"/>
        <v>16156800</v>
      </c>
    </row>
    <row r="49" spans="1:9">
      <c r="A49" s="15" t="s">
        <v>7</v>
      </c>
      <c r="B49" s="6" t="s">
        <v>14</v>
      </c>
      <c r="C49" s="8" t="s">
        <v>10</v>
      </c>
      <c r="D49" s="13"/>
      <c r="E49" s="61" t="e">
        <f>SUM(E8,E15,E22,E29,E36,E43,#REF!)</f>
        <v>#REF!</v>
      </c>
      <c r="F49" s="56">
        <f>SUM(F8,F15,F22,F29,F36,F43,)</f>
        <v>60</v>
      </c>
      <c r="G49" s="34">
        <f t="shared" si="0"/>
        <v>0</v>
      </c>
      <c r="H49" s="34">
        <f t="shared" si="0"/>
        <v>3947400</v>
      </c>
      <c r="I49" s="34">
        <f t="shared" si="0"/>
        <v>3947400</v>
      </c>
    </row>
    <row r="50" spans="1:9">
      <c r="A50" s="16" t="s">
        <v>15</v>
      </c>
      <c r="B50" s="10"/>
      <c r="C50" s="11"/>
      <c r="D50" s="54"/>
      <c r="E50" s="44" t="e">
        <f>SUM(E46:E49)</f>
        <v>#REF!</v>
      </c>
      <c r="F50" s="53">
        <f>SUM(F46:F49)</f>
        <v>310</v>
      </c>
      <c r="G50" s="35">
        <f>SUM(G9,G16,G23,G30,G37,G44,)</f>
        <v>28508000</v>
      </c>
      <c r="H50" s="35">
        <f>SUM(H9,H16,H23,H30,H37,H44,)</f>
        <v>27865125</v>
      </c>
      <c r="I50" s="35">
        <f>SUM(I9,I16,I23,I30,I37,I44,)</f>
        <v>-642875</v>
      </c>
    </row>
  </sheetData>
  <mergeCells count="8">
    <mergeCell ref="A38:F38"/>
    <mergeCell ref="A45:F45"/>
    <mergeCell ref="B1:C1"/>
    <mergeCell ref="A3:F3"/>
    <mergeCell ref="A10:F10"/>
    <mergeCell ref="A17:F17"/>
    <mergeCell ref="A24:F24"/>
    <mergeCell ref="A31:F31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1" fitToWidth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7"/>
  <sheetViews>
    <sheetView topLeftCell="A46" zoomScaleNormal="100" zoomScaleSheetLayoutView="100" workbookViewId="0">
      <pane xSplit="3" topLeftCell="D1" activePane="topRight" state="frozen"/>
      <selection pane="topRight" activeCell="F7" sqref="F7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375" style="1" customWidth="1"/>
    <col min="5" max="5" width="12" style="1" hidden="1" customWidth="1"/>
    <col min="6" max="6" width="12.125" style="1" customWidth="1"/>
    <col min="7" max="7" width="13.125" style="18" customWidth="1"/>
    <col min="8" max="8" width="11.625" style="18" customWidth="1"/>
    <col min="9" max="9" width="11.875" style="18" customWidth="1"/>
    <col min="10" max="10" width="28.75" style="18" customWidth="1"/>
    <col min="11" max="11" width="5.75" style="18" customWidth="1"/>
    <col min="12" max="12" width="8.625" style="18" customWidth="1"/>
    <col min="13" max="13" width="8.75" style="18" customWidth="1"/>
    <col min="14" max="14" width="9.75" style="18" customWidth="1"/>
    <col min="15" max="15" width="5.75" style="18" customWidth="1"/>
    <col min="16" max="16" width="8.625" style="18" customWidth="1"/>
    <col min="17" max="17" width="8.75" style="18" customWidth="1"/>
    <col min="18" max="18" width="9.75" style="18" customWidth="1"/>
    <col min="19" max="37" width="9.125" style="18"/>
    <col min="38" max="16384" width="9.125" style="1"/>
  </cols>
  <sheetData>
    <row r="1" spans="1:18" ht="12.9">
      <c r="A1" s="26" t="s">
        <v>1</v>
      </c>
      <c r="B1" s="92" t="s">
        <v>3</v>
      </c>
      <c r="C1" s="93"/>
      <c r="D1" s="27"/>
      <c r="E1" s="27"/>
      <c r="F1" s="27"/>
      <c r="G1" s="28"/>
      <c r="H1" s="28"/>
      <c r="I1" s="28"/>
      <c r="J1" s="28"/>
    </row>
    <row r="2" spans="1:18">
      <c r="A2" s="25" t="s">
        <v>0</v>
      </c>
      <c r="B2" s="29" t="s">
        <v>2</v>
      </c>
      <c r="C2" s="27"/>
      <c r="D2" s="27"/>
      <c r="E2" s="27"/>
      <c r="F2" s="27"/>
      <c r="G2" s="28"/>
      <c r="H2" s="28"/>
      <c r="I2" s="28"/>
      <c r="J2" s="28"/>
    </row>
    <row r="3" spans="1:18" ht="14.95" customHeight="1">
      <c r="A3" s="94" t="s">
        <v>52</v>
      </c>
      <c r="B3" s="95"/>
      <c r="C3" s="95"/>
      <c r="D3" s="95"/>
      <c r="E3" s="95"/>
      <c r="F3" s="96"/>
      <c r="G3" s="38"/>
      <c r="H3" s="21"/>
      <c r="I3" s="21"/>
      <c r="J3" s="57" t="s">
        <v>39</v>
      </c>
    </row>
    <row r="4" spans="1:18" ht="51.8" customHeight="1">
      <c r="A4" s="2" t="s">
        <v>4</v>
      </c>
      <c r="B4" s="2" t="s">
        <v>5</v>
      </c>
      <c r="C4" s="2" t="s">
        <v>6</v>
      </c>
      <c r="D4" s="2" t="s">
        <v>57</v>
      </c>
      <c r="E4" s="2" t="s">
        <v>54</v>
      </c>
      <c r="F4" s="39" t="s">
        <v>60</v>
      </c>
      <c r="G4" s="33" t="s">
        <v>55</v>
      </c>
      <c r="H4" s="22" t="s">
        <v>56</v>
      </c>
      <c r="I4" s="22" t="s">
        <v>30</v>
      </c>
      <c r="J4" s="20" t="s">
        <v>59</v>
      </c>
    </row>
    <row r="5" spans="1:18" ht="12.25" customHeight="1">
      <c r="A5" s="3" t="s">
        <v>7</v>
      </c>
      <c r="B5" s="3" t="s">
        <v>11</v>
      </c>
      <c r="C5" s="14" t="s">
        <v>26</v>
      </c>
      <c r="D5" s="30">
        <v>153000</v>
      </c>
      <c r="E5" s="4"/>
      <c r="F5" s="40">
        <v>39</v>
      </c>
      <c r="G5" s="34"/>
      <c r="H5" s="23">
        <f>F5*D5</f>
        <v>5967000</v>
      </c>
      <c r="I5" s="23">
        <f>H5-G5</f>
        <v>5967000</v>
      </c>
    </row>
    <row r="6" spans="1:18" ht="12.25" customHeight="1">
      <c r="A6" s="6" t="s">
        <v>7</v>
      </c>
      <c r="B6" s="6" t="s">
        <v>12</v>
      </c>
      <c r="C6" s="7" t="s">
        <v>8</v>
      </c>
      <c r="D6" s="30">
        <v>45050</v>
      </c>
      <c r="E6" s="4"/>
      <c r="F6" s="40">
        <v>18</v>
      </c>
      <c r="G6" s="34"/>
      <c r="H6" s="23">
        <f>F6*D6</f>
        <v>810900</v>
      </c>
      <c r="I6" s="23">
        <f>H6-G6</f>
        <v>810900</v>
      </c>
      <c r="J6" s="18" t="s">
        <v>58</v>
      </c>
    </row>
    <row r="7" spans="1:18" ht="12.25" customHeight="1">
      <c r="A7" s="15" t="s">
        <v>7</v>
      </c>
      <c r="B7" s="6" t="s">
        <v>13</v>
      </c>
      <c r="C7" s="8" t="s">
        <v>9</v>
      </c>
      <c r="D7" s="13">
        <v>102000</v>
      </c>
      <c r="E7" s="9"/>
      <c r="F7" s="40">
        <v>102</v>
      </c>
      <c r="G7" s="34"/>
      <c r="H7" s="23">
        <f>F7*D7</f>
        <v>10404000</v>
      </c>
      <c r="I7" s="23">
        <f>H7-G7</f>
        <v>10404000</v>
      </c>
    </row>
    <row r="8" spans="1:18" ht="12.25" customHeight="1">
      <c r="A8" s="15" t="s">
        <v>7</v>
      </c>
      <c r="B8" s="6" t="s">
        <v>14</v>
      </c>
      <c r="C8" s="8" t="s">
        <v>10</v>
      </c>
      <c r="D8" s="13">
        <v>73100</v>
      </c>
      <c r="E8" s="9"/>
      <c r="F8" s="40">
        <v>36</v>
      </c>
      <c r="G8" s="34"/>
      <c r="H8" s="23">
        <f>F8*D8</f>
        <v>2631600</v>
      </c>
      <c r="I8" s="23">
        <f>H8-G8</f>
        <v>2631600</v>
      </c>
    </row>
    <row r="9" spans="1:18" ht="12.25" customHeight="1">
      <c r="A9" s="16" t="s">
        <v>15</v>
      </c>
      <c r="B9" s="10"/>
      <c r="C9" s="11"/>
      <c r="D9" s="12"/>
      <c r="E9" s="12"/>
      <c r="F9" s="41">
        <f>SUM(F5:F8)</f>
        <v>195</v>
      </c>
      <c r="G9" s="35">
        <v>9650000</v>
      </c>
      <c r="H9" s="24">
        <f>SUM(H5:H8)</f>
        <v>19813500</v>
      </c>
      <c r="I9" s="62">
        <f>H9-G9</f>
        <v>10163500</v>
      </c>
    </row>
    <row r="10" spans="1:18" ht="14.95" customHeight="1">
      <c r="A10" s="136" t="s">
        <v>45</v>
      </c>
      <c r="B10" s="137"/>
      <c r="C10" s="137"/>
      <c r="D10" s="137"/>
      <c r="E10" s="137"/>
      <c r="F10" s="138"/>
      <c r="G10" s="36"/>
      <c r="H10" s="32"/>
      <c r="I10" s="32"/>
      <c r="J10" s="32"/>
      <c r="O10" s="19"/>
      <c r="P10" s="19"/>
      <c r="Q10" s="19"/>
      <c r="R10" s="19"/>
    </row>
    <row r="11" spans="1:18" ht="46.2">
      <c r="A11" s="2" t="s">
        <v>4</v>
      </c>
      <c r="B11" s="2" t="s">
        <v>5</v>
      </c>
      <c r="C11" s="2" t="s">
        <v>6</v>
      </c>
      <c r="D11" s="2" t="s">
        <v>57</v>
      </c>
      <c r="E11" s="2" t="s">
        <v>54</v>
      </c>
      <c r="F11" s="39" t="s">
        <v>60</v>
      </c>
      <c r="G11" s="33" t="s">
        <v>55</v>
      </c>
      <c r="H11" s="22" t="s">
        <v>56</v>
      </c>
      <c r="I11" s="22" t="s">
        <v>30</v>
      </c>
    </row>
    <row r="12" spans="1:18">
      <c r="A12" s="3" t="s">
        <v>7</v>
      </c>
      <c r="B12" s="3" t="s">
        <v>11</v>
      </c>
      <c r="C12" s="14" t="s">
        <v>26</v>
      </c>
      <c r="D12" s="30">
        <v>175000</v>
      </c>
      <c r="E12" s="5"/>
      <c r="F12" s="40">
        <v>9</v>
      </c>
      <c r="G12" s="34"/>
      <c r="H12" s="23">
        <f>F12*D12</f>
        <v>1575000</v>
      </c>
      <c r="I12" s="23">
        <f>H12-G12</f>
        <v>1575000</v>
      </c>
    </row>
    <row r="13" spans="1:18">
      <c r="A13" s="6" t="s">
        <v>7</v>
      </c>
      <c r="B13" s="6" t="s">
        <v>12</v>
      </c>
      <c r="C13" s="7" t="s">
        <v>8</v>
      </c>
      <c r="D13" s="30">
        <v>50000</v>
      </c>
      <c r="E13" s="5"/>
      <c r="F13" s="40">
        <v>1</v>
      </c>
      <c r="G13" s="34"/>
      <c r="H13" s="23">
        <f>F13*D13</f>
        <v>50000</v>
      </c>
      <c r="I13" s="23">
        <f>H13-G13</f>
        <v>50000</v>
      </c>
    </row>
    <row r="14" spans="1:18">
      <c r="A14" s="15" t="s">
        <v>7</v>
      </c>
      <c r="B14" s="6" t="s">
        <v>13</v>
      </c>
      <c r="C14" s="8" t="s">
        <v>9</v>
      </c>
      <c r="D14" s="13">
        <v>110000</v>
      </c>
      <c r="E14" s="5"/>
      <c r="F14" s="40">
        <v>16</v>
      </c>
      <c r="G14" s="34"/>
      <c r="H14" s="23">
        <f>F14*D14</f>
        <v>1760000</v>
      </c>
      <c r="I14" s="23">
        <f>H14-G14</f>
        <v>1760000</v>
      </c>
    </row>
    <row r="15" spans="1:18">
      <c r="A15" s="15" t="s">
        <v>7</v>
      </c>
      <c r="B15" s="6" t="s">
        <v>14</v>
      </c>
      <c r="C15" s="8" t="s">
        <v>10</v>
      </c>
      <c r="D15" s="13">
        <v>84000</v>
      </c>
      <c r="E15" s="5"/>
      <c r="F15" s="40">
        <v>7</v>
      </c>
      <c r="G15" s="34"/>
      <c r="H15" s="23">
        <f>F15*D15</f>
        <v>588000</v>
      </c>
      <c r="I15" s="23">
        <f>H15-G15</f>
        <v>588000</v>
      </c>
    </row>
    <row r="16" spans="1:18">
      <c r="A16" s="16" t="s">
        <v>15</v>
      </c>
      <c r="B16" s="10"/>
      <c r="C16" s="11"/>
      <c r="D16" s="12"/>
      <c r="E16" s="12"/>
      <c r="F16" s="41">
        <f>SUM(F12:F15)</f>
        <v>33</v>
      </c>
      <c r="G16" s="35">
        <v>3500000</v>
      </c>
      <c r="H16" s="24">
        <f>SUM(H12:H15)</f>
        <v>3973000</v>
      </c>
      <c r="I16" s="24">
        <f>H16-G16</f>
        <v>473000</v>
      </c>
    </row>
    <row r="17" spans="1:10" ht="12.9">
      <c r="A17" s="136" t="s">
        <v>46</v>
      </c>
      <c r="B17" s="137"/>
      <c r="C17" s="137"/>
      <c r="D17" s="137"/>
      <c r="E17" s="137"/>
      <c r="F17" s="138"/>
      <c r="G17" s="36"/>
      <c r="H17" s="32"/>
      <c r="I17" s="32"/>
      <c r="J17" s="32"/>
    </row>
    <row r="18" spans="1:10" ht="46.2">
      <c r="A18" s="2" t="s">
        <v>4</v>
      </c>
      <c r="B18" s="2" t="s">
        <v>5</v>
      </c>
      <c r="C18" s="2" t="s">
        <v>6</v>
      </c>
      <c r="D18" s="2" t="s">
        <v>57</v>
      </c>
      <c r="E18" s="2" t="s">
        <v>54</v>
      </c>
      <c r="F18" s="39" t="s">
        <v>60</v>
      </c>
      <c r="G18" s="33" t="s">
        <v>55</v>
      </c>
      <c r="H18" s="22" t="s">
        <v>56</v>
      </c>
      <c r="I18" s="22" t="s">
        <v>30</v>
      </c>
    </row>
    <row r="19" spans="1:10">
      <c r="A19" s="3" t="s">
        <v>7</v>
      </c>
      <c r="B19" s="3" t="s">
        <v>11</v>
      </c>
      <c r="C19" s="14" t="s">
        <v>26</v>
      </c>
      <c r="D19" s="30">
        <v>175000</v>
      </c>
      <c r="E19" s="5"/>
      <c r="F19" s="40">
        <v>7</v>
      </c>
      <c r="G19" s="34"/>
      <c r="H19" s="23">
        <f>F19*D19</f>
        <v>1225000</v>
      </c>
      <c r="I19" s="23">
        <f>H19-G19</f>
        <v>1225000</v>
      </c>
    </row>
    <row r="20" spans="1:10">
      <c r="A20" s="6" t="s">
        <v>7</v>
      </c>
      <c r="B20" s="6" t="s">
        <v>12</v>
      </c>
      <c r="C20" s="7" t="s">
        <v>8</v>
      </c>
      <c r="D20" s="30">
        <v>50000</v>
      </c>
      <c r="E20" s="5"/>
      <c r="F20" s="40">
        <v>1</v>
      </c>
      <c r="G20" s="34"/>
      <c r="H20" s="23">
        <f>F20*D20</f>
        <v>50000</v>
      </c>
      <c r="I20" s="23">
        <f>H20-G20</f>
        <v>50000</v>
      </c>
    </row>
    <row r="21" spans="1:10">
      <c r="A21" s="15" t="s">
        <v>7</v>
      </c>
      <c r="B21" s="6" t="s">
        <v>13</v>
      </c>
      <c r="C21" s="8" t="s">
        <v>9</v>
      </c>
      <c r="D21" s="13">
        <v>110000</v>
      </c>
      <c r="E21" s="5"/>
      <c r="F21" s="40">
        <v>19</v>
      </c>
      <c r="G21" s="34"/>
      <c r="H21" s="23">
        <f>F21*D21</f>
        <v>2090000</v>
      </c>
      <c r="I21" s="23">
        <f>H21-G21</f>
        <v>2090000</v>
      </c>
    </row>
    <row r="22" spans="1:10">
      <c r="A22" s="15" t="s">
        <v>7</v>
      </c>
      <c r="B22" s="6" t="s">
        <v>14</v>
      </c>
      <c r="C22" s="8" t="s">
        <v>10</v>
      </c>
      <c r="D22" s="13">
        <v>84000</v>
      </c>
      <c r="E22" s="5"/>
      <c r="F22" s="40"/>
      <c r="G22" s="34"/>
      <c r="H22" s="23">
        <f>F22*D22</f>
        <v>0</v>
      </c>
      <c r="I22" s="23">
        <f>H22-G22</f>
        <v>0</v>
      </c>
    </row>
    <row r="23" spans="1:10">
      <c r="A23" s="16" t="s">
        <v>15</v>
      </c>
      <c r="B23" s="10"/>
      <c r="C23" s="11"/>
      <c r="D23" s="12"/>
      <c r="E23" s="12"/>
      <c r="F23" s="42">
        <f>SUM(F19:F22)</f>
        <v>27</v>
      </c>
      <c r="G23" s="35">
        <v>1360000</v>
      </c>
      <c r="H23" s="24">
        <f>SUM(H19:H22)</f>
        <v>3365000</v>
      </c>
      <c r="I23" s="24">
        <f>H23-G23</f>
        <v>2005000</v>
      </c>
    </row>
    <row r="24" spans="1:10" ht="12.9">
      <c r="A24" s="136" t="s">
        <v>47</v>
      </c>
      <c r="B24" s="137"/>
      <c r="C24" s="137"/>
      <c r="D24" s="137"/>
      <c r="E24" s="137"/>
      <c r="F24" s="138"/>
      <c r="G24" s="36"/>
      <c r="H24" s="32"/>
      <c r="I24" s="32"/>
      <c r="J24" s="32"/>
    </row>
    <row r="25" spans="1:10" ht="46.2">
      <c r="A25" s="2" t="s">
        <v>4</v>
      </c>
      <c r="B25" s="2" t="s">
        <v>5</v>
      </c>
      <c r="C25" s="2" t="s">
        <v>6</v>
      </c>
      <c r="D25" s="2" t="s">
        <v>57</v>
      </c>
      <c r="E25" s="2" t="s">
        <v>54</v>
      </c>
      <c r="F25" s="39" t="s">
        <v>60</v>
      </c>
      <c r="G25" s="33" t="s">
        <v>55</v>
      </c>
      <c r="H25" s="22" t="s">
        <v>56</v>
      </c>
      <c r="I25" s="22" t="s">
        <v>30</v>
      </c>
    </row>
    <row r="26" spans="1:10">
      <c r="A26" s="3" t="s">
        <v>7</v>
      </c>
      <c r="B26" s="3" t="s">
        <v>11</v>
      </c>
      <c r="C26" s="14" t="s">
        <v>26</v>
      </c>
      <c r="D26" s="30">
        <v>175000</v>
      </c>
      <c r="E26" s="5"/>
      <c r="F26" s="40">
        <v>2</v>
      </c>
      <c r="G26" s="34"/>
      <c r="H26" s="23">
        <f>F26*D26</f>
        <v>350000</v>
      </c>
      <c r="I26" s="23">
        <f>H26-G26</f>
        <v>350000</v>
      </c>
    </row>
    <row r="27" spans="1:10">
      <c r="A27" s="6" t="s">
        <v>7</v>
      </c>
      <c r="B27" s="6" t="s">
        <v>12</v>
      </c>
      <c r="C27" s="7" t="s">
        <v>8</v>
      </c>
      <c r="D27" s="30">
        <v>50000</v>
      </c>
      <c r="E27" s="5"/>
      <c r="F27" s="40">
        <v>1</v>
      </c>
      <c r="G27" s="34"/>
      <c r="H27" s="23">
        <f>F27*D27</f>
        <v>50000</v>
      </c>
      <c r="I27" s="23">
        <f>H27-G27</f>
        <v>50000</v>
      </c>
    </row>
    <row r="28" spans="1:10">
      <c r="A28" s="15" t="s">
        <v>7</v>
      </c>
      <c r="B28" s="6" t="s">
        <v>13</v>
      </c>
      <c r="C28" s="8" t="s">
        <v>9</v>
      </c>
      <c r="D28" s="13">
        <v>110000</v>
      </c>
      <c r="E28" s="5"/>
      <c r="F28" s="40">
        <v>6</v>
      </c>
      <c r="G28" s="34"/>
      <c r="H28" s="23">
        <f>F28*D28</f>
        <v>660000</v>
      </c>
      <c r="I28" s="23">
        <f>H28-G28</f>
        <v>660000</v>
      </c>
    </row>
    <row r="29" spans="1:10">
      <c r="A29" s="15" t="s">
        <v>7</v>
      </c>
      <c r="B29" s="6" t="s">
        <v>14</v>
      </c>
      <c r="C29" s="8" t="s">
        <v>10</v>
      </c>
      <c r="D29" s="13">
        <v>84000</v>
      </c>
      <c r="E29" s="5"/>
      <c r="F29" s="40">
        <v>2</v>
      </c>
      <c r="G29" s="34"/>
      <c r="H29" s="23">
        <f>F29*D29</f>
        <v>168000</v>
      </c>
      <c r="I29" s="23">
        <f>H29-G29</f>
        <v>168000</v>
      </c>
    </row>
    <row r="30" spans="1:10">
      <c r="A30" s="16" t="s">
        <v>15</v>
      </c>
      <c r="B30" s="10"/>
      <c r="C30" s="11"/>
      <c r="D30" s="12"/>
      <c r="E30" s="12"/>
      <c r="F30" s="41">
        <f>SUM(F26:F29)</f>
        <v>11</v>
      </c>
      <c r="G30" s="35">
        <v>2100000</v>
      </c>
      <c r="H30" s="24">
        <f>SUM(H26:H29)</f>
        <v>1228000</v>
      </c>
      <c r="I30" s="24">
        <f>H30-G30</f>
        <v>-872000</v>
      </c>
    </row>
    <row r="31" spans="1:10" ht="12.9">
      <c r="A31" s="136" t="s">
        <v>48</v>
      </c>
      <c r="B31" s="137"/>
      <c r="C31" s="137"/>
      <c r="D31" s="137"/>
      <c r="E31" s="137"/>
      <c r="F31" s="138"/>
      <c r="G31" s="36"/>
      <c r="H31" s="32"/>
      <c r="I31" s="32"/>
      <c r="J31" s="32"/>
    </row>
    <row r="32" spans="1:10" ht="46.2">
      <c r="A32" s="2" t="s">
        <v>4</v>
      </c>
      <c r="B32" s="2" t="s">
        <v>5</v>
      </c>
      <c r="C32" s="2" t="s">
        <v>6</v>
      </c>
      <c r="D32" s="2" t="s">
        <v>57</v>
      </c>
      <c r="E32" s="2" t="s">
        <v>54</v>
      </c>
      <c r="F32" s="39" t="s">
        <v>60</v>
      </c>
      <c r="G32" s="33" t="s">
        <v>55</v>
      </c>
      <c r="H32" s="22" t="s">
        <v>56</v>
      </c>
      <c r="I32" s="22" t="s">
        <v>30</v>
      </c>
    </row>
    <row r="33" spans="1:10">
      <c r="A33" s="3" t="s">
        <v>7</v>
      </c>
      <c r="B33" s="3" t="s">
        <v>11</v>
      </c>
      <c r="C33" s="14" t="s">
        <v>26</v>
      </c>
      <c r="D33" s="30">
        <v>175000</v>
      </c>
      <c r="E33" s="5"/>
      <c r="F33" s="40">
        <v>9</v>
      </c>
      <c r="G33" s="34"/>
      <c r="H33" s="23">
        <f>F33*D33</f>
        <v>1575000</v>
      </c>
      <c r="I33" s="23">
        <f>H33-G33</f>
        <v>1575000</v>
      </c>
    </row>
    <row r="34" spans="1:10">
      <c r="A34" s="6" t="s">
        <v>7</v>
      </c>
      <c r="B34" s="6" t="s">
        <v>12</v>
      </c>
      <c r="C34" s="7" t="s">
        <v>8</v>
      </c>
      <c r="D34" s="30">
        <v>50000</v>
      </c>
      <c r="E34" s="5"/>
      <c r="F34" s="40">
        <v>4</v>
      </c>
      <c r="G34" s="34"/>
      <c r="H34" s="23">
        <f>F34*D34</f>
        <v>200000</v>
      </c>
      <c r="I34" s="23">
        <f>H34-G34</f>
        <v>200000</v>
      </c>
    </row>
    <row r="35" spans="1:10">
      <c r="A35" s="15" t="s">
        <v>7</v>
      </c>
      <c r="B35" s="6" t="s">
        <v>13</v>
      </c>
      <c r="C35" s="8" t="s">
        <v>9</v>
      </c>
      <c r="D35" s="13">
        <v>110000</v>
      </c>
      <c r="E35" s="5"/>
      <c r="F35" s="40">
        <v>9</v>
      </c>
      <c r="G35" s="34"/>
      <c r="H35" s="23">
        <f>F35*D35</f>
        <v>990000</v>
      </c>
      <c r="I35" s="23">
        <f>H35-G35</f>
        <v>990000</v>
      </c>
    </row>
    <row r="36" spans="1:10">
      <c r="A36" s="15" t="s">
        <v>7</v>
      </c>
      <c r="B36" s="6" t="s">
        <v>14</v>
      </c>
      <c r="C36" s="8" t="s">
        <v>10</v>
      </c>
      <c r="D36" s="13">
        <v>84000</v>
      </c>
      <c r="E36" s="5"/>
      <c r="F36" s="40">
        <v>7</v>
      </c>
      <c r="G36" s="34"/>
      <c r="H36" s="23">
        <f>F36*D36</f>
        <v>588000</v>
      </c>
      <c r="I36" s="23">
        <f>H36-G36</f>
        <v>588000</v>
      </c>
    </row>
    <row r="37" spans="1:10">
      <c r="A37" s="16" t="s">
        <v>15</v>
      </c>
      <c r="B37" s="10"/>
      <c r="C37" s="11"/>
      <c r="D37" s="12"/>
      <c r="E37" s="12"/>
      <c r="F37" s="41">
        <f>SUM(F33:F36)</f>
        <v>29</v>
      </c>
      <c r="G37" s="35">
        <v>3600000</v>
      </c>
      <c r="H37" s="24">
        <f>SUM(H33:H36)</f>
        <v>3353000</v>
      </c>
      <c r="I37" s="24">
        <f>H37-G37</f>
        <v>-247000</v>
      </c>
    </row>
    <row r="38" spans="1:10" ht="12.9">
      <c r="A38" s="136" t="s">
        <v>49</v>
      </c>
      <c r="B38" s="137"/>
      <c r="C38" s="137"/>
      <c r="D38" s="137"/>
      <c r="E38" s="137"/>
      <c r="F38" s="138"/>
      <c r="G38" s="36"/>
      <c r="H38" s="32"/>
      <c r="I38" s="32"/>
      <c r="J38" s="32"/>
    </row>
    <row r="39" spans="1:10" ht="46.2">
      <c r="A39" s="2" t="s">
        <v>4</v>
      </c>
      <c r="B39" s="2" t="s">
        <v>5</v>
      </c>
      <c r="C39" s="2" t="s">
        <v>6</v>
      </c>
      <c r="D39" s="2" t="s">
        <v>57</v>
      </c>
      <c r="E39" s="2" t="s">
        <v>54</v>
      </c>
      <c r="F39" s="39" t="s">
        <v>60</v>
      </c>
      <c r="G39" s="33" t="s">
        <v>55</v>
      </c>
      <c r="H39" s="22" t="s">
        <v>56</v>
      </c>
      <c r="I39" s="22" t="s">
        <v>30</v>
      </c>
    </row>
    <row r="40" spans="1:10">
      <c r="A40" s="3" t="s">
        <v>7</v>
      </c>
      <c r="B40" s="3" t="s">
        <v>11</v>
      </c>
      <c r="C40" s="14" t="s">
        <v>26</v>
      </c>
      <c r="D40" s="30">
        <v>175000</v>
      </c>
      <c r="E40" s="5"/>
      <c r="F40" s="40"/>
      <c r="G40" s="34"/>
      <c r="H40" s="23">
        <f>F40*D40</f>
        <v>0</v>
      </c>
      <c r="I40" s="23">
        <f>H40-G40</f>
        <v>0</v>
      </c>
    </row>
    <row r="41" spans="1:10">
      <c r="A41" s="6" t="s">
        <v>7</v>
      </c>
      <c r="B41" s="6" t="s">
        <v>12</v>
      </c>
      <c r="C41" s="7" t="s">
        <v>8</v>
      </c>
      <c r="D41" s="30">
        <v>50000</v>
      </c>
      <c r="E41" s="5"/>
      <c r="F41" s="40"/>
      <c r="G41" s="34"/>
      <c r="H41" s="23">
        <f>F41*D41</f>
        <v>0</v>
      </c>
      <c r="I41" s="23">
        <f>H41-G41</f>
        <v>0</v>
      </c>
    </row>
    <row r="42" spans="1:10">
      <c r="A42" s="15" t="s">
        <v>7</v>
      </c>
      <c r="B42" s="6" t="s">
        <v>13</v>
      </c>
      <c r="C42" s="8" t="s">
        <v>9</v>
      </c>
      <c r="D42" s="13">
        <v>110000</v>
      </c>
      <c r="E42" s="5"/>
      <c r="F42" s="40">
        <v>2</v>
      </c>
      <c r="G42" s="34"/>
      <c r="H42" s="23">
        <f>F42*D42</f>
        <v>220000</v>
      </c>
      <c r="I42" s="23">
        <f>H42-G42</f>
        <v>220000</v>
      </c>
    </row>
    <row r="43" spans="1:10">
      <c r="A43" s="15" t="s">
        <v>7</v>
      </c>
      <c r="B43" s="6" t="s">
        <v>14</v>
      </c>
      <c r="C43" s="8" t="s">
        <v>10</v>
      </c>
      <c r="D43" s="13">
        <v>84000</v>
      </c>
      <c r="E43" s="5"/>
      <c r="F43" s="40"/>
      <c r="G43" s="34"/>
      <c r="H43" s="23">
        <f>F43*D43</f>
        <v>0</v>
      </c>
      <c r="I43" s="23">
        <f>H43-G43</f>
        <v>0</v>
      </c>
    </row>
    <row r="44" spans="1:10">
      <c r="A44" s="16" t="s">
        <v>15</v>
      </c>
      <c r="B44" s="10"/>
      <c r="C44" s="11"/>
      <c r="D44" s="12"/>
      <c r="E44" s="12"/>
      <c r="F44" s="41">
        <f>SUM(F40:F43)</f>
        <v>2</v>
      </c>
      <c r="G44" s="35">
        <v>460000</v>
      </c>
      <c r="H44" s="24">
        <f>SUM(H40:H43)</f>
        <v>220000</v>
      </c>
      <c r="I44" s="24">
        <f>H44-G44</f>
        <v>-240000</v>
      </c>
    </row>
    <row r="45" spans="1:10" ht="12.9">
      <c r="A45" s="136" t="s">
        <v>50</v>
      </c>
      <c r="B45" s="137"/>
      <c r="C45" s="137"/>
      <c r="D45" s="137"/>
      <c r="E45" s="137"/>
      <c r="F45" s="138"/>
      <c r="G45" s="36"/>
      <c r="H45" s="32"/>
      <c r="I45" s="32"/>
      <c r="J45" s="32"/>
    </row>
    <row r="46" spans="1:10" ht="46.2">
      <c r="A46" s="2" t="s">
        <v>4</v>
      </c>
      <c r="B46" s="2" t="s">
        <v>5</v>
      </c>
      <c r="C46" s="2" t="s">
        <v>6</v>
      </c>
      <c r="D46" s="2" t="s">
        <v>57</v>
      </c>
      <c r="E46" s="2" t="s">
        <v>54</v>
      </c>
      <c r="F46" s="39" t="s">
        <v>60</v>
      </c>
      <c r="G46" s="33" t="s">
        <v>55</v>
      </c>
      <c r="H46" s="22" t="s">
        <v>56</v>
      </c>
      <c r="I46" s="22" t="s">
        <v>30</v>
      </c>
    </row>
    <row r="47" spans="1:10">
      <c r="A47" s="3" t="s">
        <v>7</v>
      </c>
      <c r="B47" s="3" t="s">
        <v>11</v>
      </c>
      <c r="C47" s="14" t="s">
        <v>26</v>
      </c>
      <c r="D47" s="30">
        <v>175000</v>
      </c>
      <c r="E47" s="5"/>
      <c r="F47" s="40">
        <v>3</v>
      </c>
      <c r="G47" s="34"/>
      <c r="H47" s="23">
        <f>F47*D47</f>
        <v>525000</v>
      </c>
      <c r="I47" s="23">
        <f>H47-G47</f>
        <v>525000</v>
      </c>
    </row>
    <row r="48" spans="1:10">
      <c r="A48" s="6" t="s">
        <v>7</v>
      </c>
      <c r="B48" s="6" t="s">
        <v>12</v>
      </c>
      <c r="C48" s="7" t="s">
        <v>8</v>
      </c>
      <c r="D48" s="30">
        <v>50000</v>
      </c>
      <c r="E48" s="5"/>
      <c r="F48" s="40">
        <v>2</v>
      </c>
      <c r="G48" s="34"/>
      <c r="H48" s="23">
        <f>F48*D48</f>
        <v>100000</v>
      </c>
      <c r="I48" s="23">
        <f>H48-G48</f>
        <v>100000</v>
      </c>
    </row>
    <row r="49" spans="1:10">
      <c r="A49" s="15" t="s">
        <v>7</v>
      </c>
      <c r="B49" s="6" t="s">
        <v>13</v>
      </c>
      <c r="C49" s="8" t="s">
        <v>9</v>
      </c>
      <c r="D49" s="13">
        <v>110000</v>
      </c>
      <c r="E49" s="5"/>
      <c r="F49" s="40">
        <v>13</v>
      </c>
      <c r="G49" s="34"/>
      <c r="H49" s="23">
        <f>F49*D49</f>
        <v>1430000</v>
      </c>
      <c r="I49" s="23">
        <f>H49-G49</f>
        <v>1430000</v>
      </c>
    </row>
    <row r="50" spans="1:10">
      <c r="A50" s="15" t="s">
        <v>7</v>
      </c>
      <c r="B50" s="6" t="s">
        <v>14</v>
      </c>
      <c r="C50" s="8" t="s">
        <v>10</v>
      </c>
      <c r="D50" s="13">
        <v>84000</v>
      </c>
      <c r="E50" s="5"/>
      <c r="F50" s="40">
        <v>6</v>
      </c>
      <c r="G50" s="34"/>
      <c r="H50" s="23">
        <f>F50*D50</f>
        <v>504000</v>
      </c>
      <c r="I50" s="23">
        <f>H50-G50</f>
        <v>504000</v>
      </c>
    </row>
    <row r="51" spans="1:10">
      <c r="A51" s="16" t="s">
        <v>15</v>
      </c>
      <c r="B51" s="10"/>
      <c r="C51" s="11"/>
      <c r="D51" s="12"/>
      <c r="E51" s="12"/>
      <c r="F51" s="41">
        <f>SUM(F47:F50)</f>
        <v>24</v>
      </c>
      <c r="G51" s="35">
        <v>2700000</v>
      </c>
      <c r="H51" s="24">
        <f>SUM(H47:H50)</f>
        <v>2559000</v>
      </c>
      <c r="I51" s="24">
        <f>H51-G51</f>
        <v>-141000</v>
      </c>
    </row>
    <row r="52" spans="1:10" ht="13.6">
      <c r="A52" s="139" t="s">
        <v>37</v>
      </c>
      <c r="B52" s="139"/>
      <c r="C52" s="139"/>
      <c r="D52" s="139"/>
      <c r="E52" s="139"/>
      <c r="F52" s="140"/>
      <c r="G52" s="51"/>
      <c r="H52" s="50"/>
      <c r="I52" s="50"/>
      <c r="J52" s="50"/>
    </row>
    <row r="53" spans="1:10">
      <c r="A53" s="3" t="s">
        <v>7</v>
      </c>
      <c r="B53" s="3" t="s">
        <v>11</v>
      </c>
      <c r="C53" s="14" t="s">
        <v>26</v>
      </c>
      <c r="D53" s="30"/>
      <c r="E53" s="61">
        <f>SUM(E5,E12,E19,E26,E33,E40,E47)</f>
        <v>0</v>
      </c>
      <c r="F53" s="56">
        <f>SUM(F5,F12,F19,F26,F33,F40,F47)</f>
        <v>69</v>
      </c>
      <c r="G53" s="34">
        <f t="shared" ref="G53:I56" si="0">G5+G12+G19+G26+G33+G40+G47</f>
        <v>0</v>
      </c>
      <c r="H53" s="34">
        <f t="shared" si="0"/>
        <v>11217000</v>
      </c>
      <c r="I53" s="34">
        <f t="shared" si="0"/>
        <v>11217000</v>
      </c>
    </row>
    <row r="54" spans="1:10">
      <c r="A54" s="6" t="s">
        <v>7</v>
      </c>
      <c r="B54" s="6" t="s">
        <v>12</v>
      </c>
      <c r="C54" s="7" t="s">
        <v>8</v>
      </c>
      <c r="D54" s="30"/>
      <c r="E54" s="61">
        <f>SUM(E6,E13,E20,E27,E34,E41,E48)</f>
        <v>0</v>
      </c>
      <c r="F54" s="56">
        <f>SUM(F6,F13,F20,F27,F34,F41,F48,)</f>
        <v>27</v>
      </c>
      <c r="G54" s="34">
        <f t="shared" si="0"/>
        <v>0</v>
      </c>
      <c r="H54" s="34">
        <f t="shared" si="0"/>
        <v>1260900</v>
      </c>
      <c r="I54" s="34">
        <f t="shared" si="0"/>
        <v>1260900</v>
      </c>
    </row>
    <row r="55" spans="1:10">
      <c r="A55" s="15" t="s">
        <v>7</v>
      </c>
      <c r="B55" s="6" t="s">
        <v>13</v>
      </c>
      <c r="C55" s="8" t="s">
        <v>9</v>
      </c>
      <c r="D55" s="13"/>
      <c r="E55" s="61">
        <f>SUM(E7,E14,E21,E28,E35,E42,E49)</f>
        <v>0</v>
      </c>
      <c r="F55" s="56">
        <f>SUM(F7,F14,F21,F28,F35,F42,F49,)</f>
        <v>167</v>
      </c>
      <c r="G55" s="34">
        <f t="shared" si="0"/>
        <v>0</v>
      </c>
      <c r="H55" s="34">
        <f t="shared" si="0"/>
        <v>17554000</v>
      </c>
      <c r="I55" s="34">
        <f t="shared" si="0"/>
        <v>17554000</v>
      </c>
    </row>
    <row r="56" spans="1:10">
      <c r="A56" s="15" t="s">
        <v>7</v>
      </c>
      <c r="B56" s="6" t="s">
        <v>14</v>
      </c>
      <c r="C56" s="8" t="s">
        <v>10</v>
      </c>
      <c r="D56" s="13"/>
      <c r="E56" s="61">
        <f>SUM(E8,E15,E22,E29,E36,E43,E50)</f>
        <v>0</v>
      </c>
      <c r="F56" s="56">
        <f>SUM(F8,F15,F22,F29,F36,F43,F50,)</f>
        <v>58</v>
      </c>
      <c r="G56" s="34">
        <f t="shared" si="0"/>
        <v>0</v>
      </c>
      <c r="H56" s="34">
        <f t="shared" si="0"/>
        <v>4479600</v>
      </c>
      <c r="I56" s="34">
        <f t="shared" si="0"/>
        <v>4479600</v>
      </c>
    </row>
    <row r="57" spans="1:10">
      <c r="A57" s="16" t="s">
        <v>15</v>
      </c>
      <c r="B57" s="10"/>
      <c r="C57" s="11"/>
      <c r="D57" s="54"/>
      <c r="E57" s="44">
        <f>SUM(E53:E56)</f>
        <v>0</v>
      </c>
      <c r="F57" s="53">
        <f>SUM(F53:F56)</f>
        <v>321</v>
      </c>
      <c r="G57" s="35">
        <f>SUM(G9,G16,G23,G30,G37,G44,G51)</f>
        <v>23370000</v>
      </c>
      <c r="H57" s="35">
        <f>SUM(H9,H16,H23,H30,H37,H44,H51)</f>
        <v>34511500</v>
      </c>
      <c r="I57" s="35">
        <f>SUM(I9,I16,I23,I30,I37,I44,I51)</f>
        <v>11141500</v>
      </c>
    </row>
  </sheetData>
  <mergeCells count="9">
    <mergeCell ref="A52:F52"/>
    <mergeCell ref="A24:F24"/>
    <mergeCell ref="A3:F3"/>
    <mergeCell ref="B1:C1"/>
    <mergeCell ref="A17:F17"/>
    <mergeCell ref="A10:F10"/>
    <mergeCell ref="A45:F45"/>
    <mergeCell ref="A38:F38"/>
    <mergeCell ref="A31:F31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1" fitToWidth="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64"/>
  <sheetViews>
    <sheetView topLeftCell="A40" zoomScaleNormal="100" zoomScaleSheetLayoutView="100" workbookViewId="0">
      <pane xSplit="3" topLeftCell="D1" activePane="topRight" state="frozen"/>
      <selection pane="topRight" activeCell="F53" sqref="F53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375" style="1" customWidth="1"/>
    <col min="5" max="5" width="12" style="1" customWidth="1"/>
    <col min="6" max="6" width="12.125" style="1" customWidth="1"/>
    <col min="7" max="7" width="13.125" style="18" customWidth="1"/>
    <col min="8" max="8" width="11.625" style="18" customWidth="1"/>
    <col min="9" max="9" width="11.875" style="18" customWidth="1"/>
    <col min="10" max="10" width="9.75" style="18" customWidth="1"/>
    <col min="11" max="11" width="5.75" style="18" customWidth="1"/>
    <col min="12" max="12" width="8.625" style="18" customWidth="1"/>
    <col min="13" max="13" width="8.75" style="18" customWidth="1"/>
    <col min="14" max="14" width="9.75" style="18" customWidth="1"/>
    <col min="15" max="15" width="5.75" style="18" customWidth="1"/>
    <col min="16" max="16" width="8.625" style="18" customWidth="1"/>
    <col min="17" max="17" width="8.75" style="18" customWidth="1"/>
    <col min="18" max="18" width="9.75" style="18" customWidth="1"/>
    <col min="19" max="37" width="9.125" style="18"/>
    <col min="38" max="16384" width="9.125" style="1"/>
  </cols>
  <sheetData>
    <row r="1" spans="1:18" ht="12.9">
      <c r="A1" s="26" t="s">
        <v>1</v>
      </c>
      <c r="B1" s="92" t="s">
        <v>3</v>
      </c>
      <c r="C1" s="93"/>
      <c r="D1" s="27"/>
      <c r="E1" s="27"/>
      <c r="F1" s="27"/>
      <c r="G1" s="28"/>
      <c r="H1" s="28"/>
      <c r="I1" s="28"/>
      <c r="J1" s="28"/>
    </row>
    <row r="2" spans="1:18">
      <c r="A2" s="25" t="s">
        <v>0</v>
      </c>
      <c r="B2" s="29" t="s">
        <v>2</v>
      </c>
      <c r="C2" s="27"/>
      <c r="D2" s="27"/>
      <c r="E2" s="27"/>
      <c r="F2" s="27"/>
      <c r="G2" s="28"/>
      <c r="H2" s="28"/>
      <c r="I2" s="28"/>
      <c r="J2" s="28"/>
    </row>
    <row r="3" spans="1:18" ht="14.95" customHeight="1">
      <c r="A3" s="94" t="s">
        <v>52</v>
      </c>
      <c r="B3" s="95"/>
      <c r="C3" s="95"/>
      <c r="D3" s="95"/>
      <c r="E3" s="95"/>
      <c r="F3" s="96"/>
      <c r="G3" s="38"/>
      <c r="H3" s="21"/>
      <c r="I3" s="21"/>
      <c r="J3" s="57" t="s">
        <v>39</v>
      </c>
    </row>
    <row r="4" spans="1:18" ht="51.8" customHeight="1">
      <c r="A4" s="2" t="s">
        <v>4</v>
      </c>
      <c r="B4" s="2" t="s">
        <v>5</v>
      </c>
      <c r="C4" s="2" t="s">
        <v>6</v>
      </c>
      <c r="D4" s="2" t="s">
        <v>41</v>
      </c>
      <c r="E4" s="2" t="s">
        <v>42</v>
      </c>
      <c r="F4" s="39" t="s">
        <v>53</v>
      </c>
      <c r="G4" s="33" t="s">
        <v>43</v>
      </c>
      <c r="H4" s="22" t="s">
        <v>44</v>
      </c>
      <c r="I4" s="22" t="s">
        <v>30</v>
      </c>
      <c r="J4" s="20"/>
    </row>
    <row r="5" spans="1:18" ht="12.25" customHeight="1">
      <c r="A5" s="3" t="s">
        <v>7</v>
      </c>
      <c r="B5" s="3" t="s">
        <v>11</v>
      </c>
      <c r="C5" s="14" t="s">
        <v>26</v>
      </c>
      <c r="D5" s="30">
        <v>175000</v>
      </c>
      <c r="E5" s="4">
        <v>7</v>
      </c>
      <c r="F5" s="40">
        <v>19</v>
      </c>
      <c r="G5" s="34">
        <f>D5*E5</f>
        <v>1225000</v>
      </c>
      <c r="H5" s="23">
        <f>F5*D5</f>
        <v>3325000</v>
      </c>
      <c r="I5" s="23">
        <f>H5-G5</f>
        <v>2100000</v>
      </c>
    </row>
    <row r="6" spans="1:18" ht="12.25" customHeight="1">
      <c r="A6" s="6" t="s">
        <v>7</v>
      </c>
      <c r="B6" s="6" t="s">
        <v>12</v>
      </c>
      <c r="C6" s="7" t="s">
        <v>8</v>
      </c>
      <c r="D6" s="30">
        <v>50000</v>
      </c>
      <c r="E6" s="4">
        <v>10</v>
      </c>
      <c r="F6" s="40">
        <v>15</v>
      </c>
      <c r="G6" s="34">
        <f>D6*E6</f>
        <v>500000</v>
      </c>
      <c r="H6" s="23">
        <f>F6*D6</f>
        <v>750000</v>
      </c>
      <c r="I6" s="23">
        <f>H6-G6</f>
        <v>250000</v>
      </c>
    </row>
    <row r="7" spans="1:18" ht="12.25" customHeight="1">
      <c r="A7" s="15" t="s">
        <v>7</v>
      </c>
      <c r="B7" s="6" t="s">
        <v>13</v>
      </c>
      <c r="C7" s="8" t="s">
        <v>9</v>
      </c>
      <c r="D7" s="13">
        <v>110000</v>
      </c>
      <c r="E7" s="9">
        <v>58</v>
      </c>
      <c r="F7" s="40">
        <v>69</v>
      </c>
      <c r="G7" s="34">
        <f>D7*E7</f>
        <v>6380000</v>
      </c>
      <c r="H7" s="23">
        <f>F7*D7</f>
        <v>7590000</v>
      </c>
      <c r="I7" s="23">
        <f>H7-G7</f>
        <v>1210000</v>
      </c>
    </row>
    <row r="8" spans="1:18" ht="12.25" customHeight="1">
      <c r="A8" s="15" t="s">
        <v>7</v>
      </c>
      <c r="B8" s="6" t="s">
        <v>14</v>
      </c>
      <c r="C8" s="8" t="s">
        <v>10</v>
      </c>
      <c r="D8" s="13">
        <v>84000</v>
      </c>
      <c r="E8" s="9">
        <v>25</v>
      </c>
      <c r="F8" s="40">
        <v>42</v>
      </c>
      <c r="G8" s="34">
        <f>D8*E8</f>
        <v>2100000</v>
      </c>
      <c r="H8" s="23">
        <f>F8*D8</f>
        <v>3528000</v>
      </c>
      <c r="I8" s="23">
        <f>H8-G8</f>
        <v>1428000</v>
      </c>
    </row>
    <row r="9" spans="1:18" ht="12.25" customHeight="1">
      <c r="A9" s="16" t="s">
        <v>15</v>
      </c>
      <c r="B9" s="10"/>
      <c r="C9" s="11"/>
      <c r="D9" s="12"/>
      <c r="E9" s="12">
        <f>SUM(E5:E8)</f>
        <v>100</v>
      </c>
      <c r="F9" s="41">
        <f>SUM(F5:F8)</f>
        <v>145</v>
      </c>
      <c r="G9" s="35">
        <f>SUM(G5:G8)</f>
        <v>10205000</v>
      </c>
      <c r="H9" s="24">
        <f>SUM(H5:H8)</f>
        <v>15193000</v>
      </c>
      <c r="I9" s="24">
        <f>H9-G9</f>
        <v>4988000</v>
      </c>
    </row>
    <row r="10" spans="1:18" ht="14.95" customHeight="1">
      <c r="A10" s="136" t="s">
        <v>45</v>
      </c>
      <c r="B10" s="137"/>
      <c r="C10" s="137"/>
      <c r="D10" s="137"/>
      <c r="E10" s="137"/>
      <c r="F10" s="138"/>
      <c r="G10" s="36"/>
      <c r="H10" s="32"/>
      <c r="I10" s="32"/>
      <c r="J10" s="32"/>
      <c r="O10" s="19"/>
      <c r="P10" s="19"/>
      <c r="Q10" s="19"/>
      <c r="R10" s="19"/>
    </row>
    <row r="11" spans="1:18" ht="46.2">
      <c r="A11" s="2" t="s">
        <v>4</v>
      </c>
      <c r="B11" s="2" t="s">
        <v>5</v>
      </c>
      <c r="C11" s="2" t="s">
        <v>6</v>
      </c>
      <c r="D11" s="2" t="s">
        <v>41</v>
      </c>
      <c r="E11" s="2" t="s">
        <v>42</v>
      </c>
      <c r="F11" s="39" t="s">
        <v>53</v>
      </c>
      <c r="G11" s="33" t="s">
        <v>43</v>
      </c>
      <c r="H11" s="22" t="s">
        <v>44</v>
      </c>
      <c r="I11" s="22" t="s">
        <v>30</v>
      </c>
    </row>
    <row r="12" spans="1:18">
      <c r="A12" s="3" t="s">
        <v>7</v>
      </c>
      <c r="B12" s="3" t="s">
        <v>11</v>
      </c>
      <c r="C12" s="14" t="s">
        <v>26</v>
      </c>
      <c r="D12" s="30">
        <v>175000</v>
      </c>
      <c r="E12" s="5">
        <v>1</v>
      </c>
      <c r="F12" s="40">
        <v>1</v>
      </c>
      <c r="G12" s="34">
        <f>E12*D12</f>
        <v>175000</v>
      </c>
      <c r="H12" s="23">
        <f>F12*D12</f>
        <v>175000</v>
      </c>
      <c r="I12" s="23">
        <f>H12-G12</f>
        <v>0</v>
      </c>
    </row>
    <row r="13" spans="1:18">
      <c r="A13" s="6" t="s">
        <v>7</v>
      </c>
      <c r="B13" s="6" t="s">
        <v>12</v>
      </c>
      <c r="C13" s="7" t="s">
        <v>8</v>
      </c>
      <c r="D13" s="30">
        <v>50000</v>
      </c>
      <c r="E13" s="5">
        <v>1</v>
      </c>
      <c r="F13" s="40">
        <v>2</v>
      </c>
      <c r="G13" s="34">
        <f>E13*D13</f>
        <v>50000</v>
      </c>
      <c r="H13" s="23">
        <f>F13*D13</f>
        <v>100000</v>
      </c>
      <c r="I13" s="23">
        <f>H13-G13</f>
        <v>50000</v>
      </c>
    </row>
    <row r="14" spans="1:18">
      <c r="A14" s="15" t="s">
        <v>7</v>
      </c>
      <c r="B14" s="6" t="s">
        <v>13</v>
      </c>
      <c r="C14" s="8" t="s">
        <v>9</v>
      </c>
      <c r="D14" s="13">
        <v>110000</v>
      </c>
      <c r="E14" s="5">
        <v>7</v>
      </c>
      <c r="F14" s="40">
        <v>14</v>
      </c>
      <c r="G14" s="34">
        <f>E14*D14</f>
        <v>770000</v>
      </c>
      <c r="H14" s="23">
        <f>F14*D14</f>
        <v>1540000</v>
      </c>
      <c r="I14" s="23">
        <f>H14-G14</f>
        <v>770000</v>
      </c>
    </row>
    <row r="15" spans="1:18">
      <c r="A15" s="15" t="s">
        <v>7</v>
      </c>
      <c r="B15" s="6" t="s">
        <v>14</v>
      </c>
      <c r="C15" s="8" t="s">
        <v>10</v>
      </c>
      <c r="D15" s="13">
        <v>84000</v>
      </c>
      <c r="E15" s="5">
        <v>5</v>
      </c>
      <c r="F15" s="40">
        <v>5</v>
      </c>
      <c r="G15" s="34">
        <f>E15*D15</f>
        <v>420000</v>
      </c>
      <c r="H15" s="23">
        <f>F15*D15</f>
        <v>420000</v>
      </c>
      <c r="I15" s="23">
        <f>H15-G15</f>
        <v>0</v>
      </c>
    </row>
    <row r="16" spans="1:18">
      <c r="A16" s="16" t="s">
        <v>15</v>
      </c>
      <c r="B16" s="10"/>
      <c r="C16" s="11"/>
      <c r="D16" s="12"/>
      <c r="E16" s="12">
        <f>SUM(E12:E15)</f>
        <v>14</v>
      </c>
      <c r="F16" s="41">
        <f>SUM(F12:F15)</f>
        <v>22</v>
      </c>
      <c r="G16" s="35">
        <f>SUM(G12:G15)</f>
        <v>1415000</v>
      </c>
      <c r="H16" s="24">
        <f>SUM(H12:H15)</f>
        <v>2235000</v>
      </c>
      <c r="I16" s="24">
        <f>H16-G16</f>
        <v>820000</v>
      </c>
    </row>
    <row r="17" spans="1:10" ht="12.9">
      <c r="A17" s="136" t="s">
        <v>46</v>
      </c>
      <c r="B17" s="137"/>
      <c r="C17" s="137"/>
      <c r="D17" s="137"/>
      <c r="E17" s="137"/>
      <c r="F17" s="138"/>
      <c r="G17" s="36"/>
      <c r="H17" s="32"/>
      <c r="I17" s="32"/>
      <c r="J17" s="32"/>
    </row>
    <row r="18" spans="1:10" ht="46.2">
      <c r="A18" s="2" t="s">
        <v>4</v>
      </c>
      <c r="B18" s="2" t="s">
        <v>5</v>
      </c>
      <c r="C18" s="2" t="s">
        <v>6</v>
      </c>
      <c r="D18" s="2" t="s">
        <v>41</v>
      </c>
      <c r="E18" s="2" t="s">
        <v>42</v>
      </c>
      <c r="F18" s="39" t="s">
        <v>53</v>
      </c>
      <c r="G18" s="33" t="s">
        <v>43</v>
      </c>
      <c r="H18" s="22" t="s">
        <v>44</v>
      </c>
      <c r="I18" s="22" t="s">
        <v>30</v>
      </c>
    </row>
    <row r="19" spans="1:10">
      <c r="A19" s="3" t="s">
        <v>7</v>
      </c>
      <c r="B19" s="3" t="s">
        <v>11</v>
      </c>
      <c r="C19" s="14" t="s">
        <v>26</v>
      </c>
      <c r="D19" s="30">
        <v>175000</v>
      </c>
      <c r="E19" s="5">
        <v>0</v>
      </c>
      <c r="F19" s="40">
        <v>1</v>
      </c>
      <c r="G19" s="34">
        <f>D19*E19</f>
        <v>0</v>
      </c>
      <c r="H19" s="23">
        <f>F19*D19</f>
        <v>175000</v>
      </c>
      <c r="I19" s="23">
        <f>H19-G19</f>
        <v>175000</v>
      </c>
    </row>
    <row r="20" spans="1:10">
      <c r="A20" s="6" t="s">
        <v>7</v>
      </c>
      <c r="B20" s="6" t="s">
        <v>12</v>
      </c>
      <c r="C20" s="7" t="s">
        <v>8</v>
      </c>
      <c r="D20" s="30">
        <v>50000</v>
      </c>
      <c r="E20" s="5">
        <v>1</v>
      </c>
      <c r="F20" s="40"/>
      <c r="G20" s="34">
        <f>D20*E20</f>
        <v>50000</v>
      </c>
      <c r="H20" s="23">
        <f>F20*D20</f>
        <v>0</v>
      </c>
      <c r="I20" s="23">
        <f>H20-G20</f>
        <v>-50000</v>
      </c>
    </row>
    <row r="21" spans="1:10">
      <c r="A21" s="15" t="s">
        <v>7</v>
      </c>
      <c r="B21" s="6" t="s">
        <v>13</v>
      </c>
      <c r="C21" s="8" t="s">
        <v>9</v>
      </c>
      <c r="D21" s="13">
        <v>110000</v>
      </c>
      <c r="E21" s="5">
        <v>1</v>
      </c>
      <c r="F21" s="40">
        <v>6</v>
      </c>
      <c r="G21" s="34">
        <f>D21*E21</f>
        <v>110000</v>
      </c>
      <c r="H21" s="23">
        <f>F21*D21</f>
        <v>660000</v>
      </c>
      <c r="I21" s="23">
        <f>H21-G21</f>
        <v>550000</v>
      </c>
    </row>
    <row r="22" spans="1:10">
      <c r="A22" s="15" t="s">
        <v>7</v>
      </c>
      <c r="B22" s="6" t="s">
        <v>14</v>
      </c>
      <c r="C22" s="8" t="s">
        <v>10</v>
      </c>
      <c r="D22" s="13">
        <v>84000</v>
      </c>
      <c r="E22" s="5">
        <v>4</v>
      </c>
      <c r="F22" s="40">
        <v>1</v>
      </c>
      <c r="G22" s="34">
        <f>D22*E22</f>
        <v>336000</v>
      </c>
      <c r="H22" s="23">
        <f>F22*D22</f>
        <v>84000</v>
      </c>
      <c r="I22" s="23">
        <f>H22-G22</f>
        <v>-252000</v>
      </c>
    </row>
    <row r="23" spans="1:10">
      <c r="A23" s="16" t="s">
        <v>15</v>
      </c>
      <c r="B23" s="10"/>
      <c r="C23" s="11"/>
      <c r="D23" s="12"/>
      <c r="E23" s="12">
        <f>SUM(E19:E22)</f>
        <v>6</v>
      </c>
      <c r="F23" s="42">
        <f>SUM(F19:F22)</f>
        <v>8</v>
      </c>
      <c r="G23" s="35">
        <f>SUM(G19:G22)</f>
        <v>496000</v>
      </c>
      <c r="H23" s="24">
        <f>SUM(H19:H22)</f>
        <v>919000</v>
      </c>
      <c r="I23" s="24">
        <f>H23-G23</f>
        <v>423000</v>
      </c>
    </row>
    <row r="24" spans="1:10" ht="12.9">
      <c r="A24" s="136" t="s">
        <v>47</v>
      </c>
      <c r="B24" s="137"/>
      <c r="C24" s="137"/>
      <c r="D24" s="137"/>
      <c r="E24" s="137"/>
      <c r="F24" s="138"/>
      <c r="G24" s="36"/>
      <c r="H24" s="32"/>
      <c r="I24" s="32"/>
      <c r="J24" s="32"/>
    </row>
    <row r="25" spans="1:10" ht="46.2">
      <c r="A25" s="2" t="s">
        <v>4</v>
      </c>
      <c r="B25" s="2" t="s">
        <v>5</v>
      </c>
      <c r="C25" s="2" t="s">
        <v>6</v>
      </c>
      <c r="D25" s="2" t="s">
        <v>41</v>
      </c>
      <c r="E25" s="2" t="s">
        <v>42</v>
      </c>
      <c r="F25" s="39" t="s">
        <v>53</v>
      </c>
      <c r="G25" s="33" t="s">
        <v>43</v>
      </c>
      <c r="H25" s="22" t="s">
        <v>44</v>
      </c>
      <c r="I25" s="22" t="s">
        <v>30</v>
      </c>
    </row>
    <row r="26" spans="1:10">
      <c r="A26" s="3" t="s">
        <v>7</v>
      </c>
      <c r="B26" s="3" t="s">
        <v>11</v>
      </c>
      <c r="C26" s="14" t="s">
        <v>26</v>
      </c>
      <c r="D26" s="30">
        <v>175000</v>
      </c>
      <c r="E26" s="5">
        <v>0</v>
      </c>
      <c r="F26" s="40"/>
      <c r="G26" s="34">
        <f>D26*E26</f>
        <v>0</v>
      </c>
      <c r="H26" s="23">
        <f>F26*D26</f>
        <v>0</v>
      </c>
      <c r="I26" s="23">
        <f>H26-G26</f>
        <v>0</v>
      </c>
    </row>
    <row r="27" spans="1:10">
      <c r="A27" s="6" t="s">
        <v>7</v>
      </c>
      <c r="B27" s="6" t="s">
        <v>12</v>
      </c>
      <c r="C27" s="7" t="s">
        <v>8</v>
      </c>
      <c r="D27" s="30">
        <v>50000</v>
      </c>
      <c r="E27" s="5">
        <v>1</v>
      </c>
      <c r="F27" s="40">
        <v>1</v>
      </c>
      <c r="G27" s="34">
        <f>D27*E27</f>
        <v>50000</v>
      </c>
      <c r="H27" s="23">
        <f>F27*D27</f>
        <v>50000</v>
      </c>
      <c r="I27" s="23">
        <f>H27-G27</f>
        <v>0</v>
      </c>
    </row>
    <row r="28" spans="1:10">
      <c r="A28" s="15" t="s">
        <v>7</v>
      </c>
      <c r="B28" s="6" t="s">
        <v>13</v>
      </c>
      <c r="C28" s="8" t="s">
        <v>9</v>
      </c>
      <c r="D28" s="13">
        <v>110000</v>
      </c>
      <c r="E28" s="5">
        <v>2</v>
      </c>
      <c r="F28" s="40">
        <v>2</v>
      </c>
      <c r="G28" s="34">
        <f>D28*E28</f>
        <v>220000</v>
      </c>
      <c r="H28" s="23">
        <f>F28*D28</f>
        <v>220000</v>
      </c>
      <c r="I28" s="23">
        <f>H28-G28</f>
        <v>0</v>
      </c>
    </row>
    <row r="29" spans="1:10">
      <c r="A29" s="15" t="s">
        <v>7</v>
      </c>
      <c r="B29" s="6" t="s">
        <v>14</v>
      </c>
      <c r="C29" s="8" t="s">
        <v>10</v>
      </c>
      <c r="D29" s="13">
        <v>84000</v>
      </c>
      <c r="E29" s="5">
        <v>3</v>
      </c>
      <c r="F29" s="40">
        <v>2</v>
      </c>
      <c r="G29" s="34">
        <f>D29*E29</f>
        <v>252000</v>
      </c>
      <c r="H29" s="23">
        <f>F29*D29</f>
        <v>168000</v>
      </c>
      <c r="I29" s="23">
        <f>H29-G29</f>
        <v>-84000</v>
      </c>
    </row>
    <row r="30" spans="1:10">
      <c r="A30" s="16" t="s">
        <v>15</v>
      </c>
      <c r="B30" s="10"/>
      <c r="C30" s="11"/>
      <c r="D30" s="12"/>
      <c r="E30" s="12">
        <f>SUM(E26:E29)</f>
        <v>6</v>
      </c>
      <c r="F30" s="41">
        <f>SUM(F26:F29)</f>
        <v>5</v>
      </c>
      <c r="G30" s="35">
        <f>SUM(G26:G29)</f>
        <v>522000</v>
      </c>
      <c r="H30" s="24">
        <f>SUM(H26:H29)</f>
        <v>438000</v>
      </c>
      <c r="I30" s="24">
        <f>H30-G30</f>
        <v>-84000</v>
      </c>
    </row>
    <row r="31" spans="1:10" ht="12.9">
      <c r="A31" s="136" t="s">
        <v>48</v>
      </c>
      <c r="B31" s="137"/>
      <c r="C31" s="137"/>
      <c r="D31" s="137"/>
      <c r="E31" s="137"/>
      <c r="F31" s="138"/>
      <c r="G31" s="36"/>
      <c r="H31" s="32"/>
      <c r="I31" s="32"/>
      <c r="J31" s="32"/>
    </row>
    <row r="32" spans="1:10" ht="46.2">
      <c r="A32" s="2" t="s">
        <v>4</v>
      </c>
      <c r="B32" s="2" t="s">
        <v>5</v>
      </c>
      <c r="C32" s="2" t="s">
        <v>6</v>
      </c>
      <c r="D32" s="2" t="s">
        <v>41</v>
      </c>
      <c r="E32" s="2" t="s">
        <v>42</v>
      </c>
      <c r="F32" s="39" t="s">
        <v>53</v>
      </c>
      <c r="G32" s="33" t="s">
        <v>43</v>
      </c>
      <c r="H32" s="22" t="s">
        <v>44</v>
      </c>
      <c r="I32" s="22" t="s">
        <v>30</v>
      </c>
    </row>
    <row r="33" spans="1:10">
      <c r="A33" s="3" t="s">
        <v>7</v>
      </c>
      <c r="B33" s="3" t="s">
        <v>11</v>
      </c>
      <c r="C33" s="14" t="s">
        <v>26</v>
      </c>
      <c r="D33" s="30">
        <v>175000</v>
      </c>
      <c r="E33" s="5">
        <v>2</v>
      </c>
      <c r="F33" s="40">
        <v>3</v>
      </c>
      <c r="G33" s="34">
        <f>D33*E33</f>
        <v>350000</v>
      </c>
      <c r="H33" s="23">
        <f>F33*D33</f>
        <v>525000</v>
      </c>
      <c r="I33" s="23">
        <f>H33-G33</f>
        <v>175000</v>
      </c>
    </row>
    <row r="34" spans="1:10">
      <c r="A34" s="6" t="s">
        <v>7</v>
      </c>
      <c r="B34" s="6" t="s">
        <v>12</v>
      </c>
      <c r="C34" s="7" t="s">
        <v>8</v>
      </c>
      <c r="D34" s="30">
        <v>50000</v>
      </c>
      <c r="E34" s="5">
        <v>5</v>
      </c>
      <c r="F34" s="40">
        <v>1</v>
      </c>
      <c r="G34" s="34">
        <f>D34*E34</f>
        <v>250000</v>
      </c>
      <c r="H34" s="23">
        <f>F34*D34</f>
        <v>50000</v>
      </c>
      <c r="I34" s="23">
        <f>H34-G34</f>
        <v>-200000</v>
      </c>
    </row>
    <row r="35" spans="1:10">
      <c r="A35" s="15" t="s">
        <v>7</v>
      </c>
      <c r="B35" s="6" t="s">
        <v>13</v>
      </c>
      <c r="C35" s="8" t="s">
        <v>9</v>
      </c>
      <c r="D35" s="13">
        <v>110000</v>
      </c>
      <c r="E35" s="5">
        <v>6</v>
      </c>
      <c r="F35" s="40">
        <v>13</v>
      </c>
      <c r="G35" s="34">
        <f>D35*E35</f>
        <v>660000</v>
      </c>
      <c r="H35" s="23">
        <f>F35*D35</f>
        <v>1430000</v>
      </c>
      <c r="I35" s="23">
        <f>H35-G35</f>
        <v>770000</v>
      </c>
    </row>
    <row r="36" spans="1:10">
      <c r="A36" s="15" t="s">
        <v>7</v>
      </c>
      <c r="B36" s="6" t="s">
        <v>14</v>
      </c>
      <c r="C36" s="8" t="s">
        <v>10</v>
      </c>
      <c r="D36" s="13">
        <v>84000</v>
      </c>
      <c r="E36" s="5">
        <v>2</v>
      </c>
      <c r="F36" s="40">
        <v>6</v>
      </c>
      <c r="G36" s="34">
        <f>D36*E36</f>
        <v>168000</v>
      </c>
      <c r="H36" s="23">
        <f>F36*D36</f>
        <v>504000</v>
      </c>
      <c r="I36" s="23">
        <f>H36-G36</f>
        <v>336000</v>
      </c>
    </row>
    <row r="37" spans="1:10">
      <c r="A37" s="16" t="s">
        <v>15</v>
      </c>
      <c r="B37" s="10"/>
      <c r="C37" s="11"/>
      <c r="D37" s="12"/>
      <c r="E37" s="12">
        <f>SUM(E33:E36)</f>
        <v>15</v>
      </c>
      <c r="F37" s="41">
        <f>SUM(F33:F36)</f>
        <v>23</v>
      </c>
      <c r="G37" s="35">
        <f>SUM(G33:G36)</f>
        <v>1428000</v>
      </c>
      <c r="H37" s="24">
        <f>SUM(H33:H36)</f>
        <v>2509000</v>
      </c>
      <c r="I37" s="24">
        <f>H37-G37</f>
        <v>1081000</v>
      </c>
    </row>
    <row r="38" spans="1:10" ht="12.9">
      <c r="A38" s="136" t="s">
        <v>49</v>
      </c>
      <c r="B38" s="137"/>
      <c r="C38" s="137"/>
      <c r="D38" s="137"/>
      <c r="E38" s="137"/>
      <c r="F38" s="138"/>
      <c r="G38" s="36"/>
      <c r="H38" s="32"/>
      <c r="I38" s="32"/>
      <c r="J38" s="32"/>
    </row>
    <row r="39" spans="1:10" ht="46.2">
      <c r="A39" s="2" t="s">
        <v>4</v>
      </c>
      <c r="B39" s="2" t="s">
        <v>5</v>
      </c>
      <c r="C39" s="2" t="s">
        <v>6</v>
      </c>
      <c r="D39" s="2" t="s">
        <v>41</v>
      </c>
      <c r="E39" s="2" t="s">
        <v>42</v>
      </c>
      <c r="F39" s="39" t="s">
        <v>53</v>
      </c>
      <c r="G39" s="33" t="s">
        <v>43</v>
      </c>
      <c r="H39" s="22" t="s">
        <v>44</v>
      </c>
      <c r="I39" s="22" t="s">
        <v>30</v>
      </c>
    </row>
    <row r="40" spans="1:10">
      <c r="A40" s="3" t="s">
        <v>7</v>
      </c>
      <c r="B40" s="3" t="s">
        <v>11</v>
      </c>
      <c r="C40" s="14" t="s">
        <v>26</v>
      </c>
      <c r="D40" s="30">
        <v>175000</v>
      </c>
      <c r="E40" s="5">
        <v>1</v>
      </c>
      <c r="F40" s="40"/>
      <c r="G40" s="34">
        <f>D40*E40</f>
        <v>175000</v>
      </c>
      <c r="H40" s="23">
        <f>F40*D40</f>
        <v>0</v>
      </c>
      <c r="I40" s="23">
        <f>H40-G40</f>
        <v>-175000</v>
      </c>
    </row>
    <row r="41" spans="1:10">
      <c r="A41" s="6" t="s">
        <v>7</v>
      </c>
      <c r="B41" s="6" t="s">
        <v>12</v>
      </c>
      <c r="C41" s="7" t="s">
        <v>8</v>
      </c>
      <c r="D41" s="30">
        <v>50000</v>
      </c>
      <c r="E41" s="5">
        <v>0</v>
      </c>
      <c r="F41" s="40"/>
      <c r="G41" s="34">
        <f>D41*E41</f>
        <v>0</v>
      </c>
      <c r="H41" s="23">
        <f>F41*D41</f>
        <v>0</v>
      </c>
      <c r="I41" s="23">
        <f>H41-G41</f>
        <v>0</v>
      </c>
    </row>
    <row r="42" spans="1:10">
      <c r="A42" s="15" t="s">
        <v>7</v>
      </c>
      <c r="B42" s="6" t="s">
        <v>13</v>
      </c>
      <c r="C42" s="8" t="s">
        <v>9</v>
      </c>
      <c r="D42" s="13">
        <v>110000</v>
      </c>
      <c r="E42" s="5">
        <v>0</v>
      </c>
      <c r="F42" s="40">
        <v>5</v>
      </c>
      <c r="G42" s="34">
        <f>D42*E42</f>
        <v>0</v>
      </c>
      <c r="H42" s="23">
        <f>F42*D42</f>
        <v>550000</v>
      </c>
      <c r="I42" s="23">
        <f>H42-G42</f>
        <v>550000</v>
      </c>
    </row>
    <row r="43" spans="1:10">
      <c r="A43" s="15" t="s">
        <v>7</v>
      </c>
      <c r="B43" s="6" t="s">
        <v>14</v>
      </c>
      <c r="C43" s="8" t="s">
        <v>10</v>
      </c>
      <c r="D43" s="13">
        <v>84000</v>
      </c>
      <c r="E43" s="5">
        <v>1</v>
      </c>
      <c r="F43" s="40"/>
      <c r="G43" s="34">
        <f>D43*E43</f>
        <v>84000</v>
      </c>
      <c r="H43" s="23">
        <f>F43*D43</f>
        <v>0</v>
      </c>
      <c r="I43" s="23">
        <f>H43-G43</f>
        <v>-84000</v>
      </c>
    </row>
    <row r="44" spans="1:10">
      <c r="A44" s="16" t="s">
        <v>15</v>
      </c>
      <c r="B44" s="10"/>
      <c r="C44" s="11"/>
      <c r="D44" s="12"/>
      <c r="E44" s="12">
        <f>SUM(E40:E43)</f>
        <v>2</v>
      </c>
      <c r="F44" s="41">
        <f>SUM(F40:F43)</f>
        <v>5</v>
      </c>
      <c r="G44" s="35">
        <f>SUM(G40:G43)</f>
        <v>259000</v>
      </c>
      <c r="H44" s="24">
        <f>SUM(H40:H43)</f>
        <v>550000</v>
      </c>
      <c r="I44" s="24">
        <f>H44-G44</f>
        <v>291000</v>
      </c>
    </row>
    <row r="45" spans="1:10" ht="12.9">
      <c r="A45" s="136" t="s">
        <v>50</v>
      </c>
      <c r="B45" s="137"/>
      <c r="C45" s="137"/>
      <c r="D45" s="137"/>
      <c r="E45" s="137"/>
      <c r="F45" s="138"/>
      <c r="G45" s="36"/>
      <c r="H45" s="32"/>
      <c r="I45" s="32"/>
      <c r="J45" s="32"/>
    </row>
    <row r="46" spans="1:10" ht="46.2">
      <c r="A46" s="2" t="s">
        <v>4</v>
      </c>
      <c r="B46" s="2" t="s">
        <v>5</v>
      </c>
      <c r="C46" s="2" t="s">
        <v>6</v>
      </c>
      <c r="D46" s="2" t="s">
        <v>41</v>
      </c>
      <c r="E46" s="2" t="s">
        <v>42</v>
      </c>
      <c r="F46" s="39" t="s">
        <v>53</v>
      </c>
      <c r="G46" s="33" t="s">
        <v>43</v>
      </c>
      <c r="H46" s="22" t="s">
        <v>44</v>
      </c>
      <c r="I46" s="22" t="s">
        <v>30</v>
      </c>
    </row>
    <row r="47" spans="1:10">
      <c r="A47" s="3" t="s">
        <v>7</v>
      </c>
      <c r="B47" s="3" t="s">
        <v>11</v>
      </c>
      <c r="C47" s="14" t="s">
        <v>26</v>
      </c>
      <c r="D47" s="30">
        <v>175000</v>
      </c>
      <c r="E47" s="5">
        <v>0</v>
      </c>
      <c r="F47" s="40">
        <v>2</v>
      </c>
      <c r="G47" s="34">
        <f>D47*E47</f>
        <v>0</v>
      </c>
      <c r="H47" s="23">
        <f>F47*D47</f>
        <v>350000</v>
      </c>
      <c r="I47" s="23">
        <f>H47-G47</f>
        <v>350000</v>
      </c>
    </row>
    <row r="48" spans="1:10">
      <c r="A48" s="6" t="s">
        <v>7</v>
      </c>
      <c r="B48" s="6" t="s">
        <v>12</v>
      </c>
      <c r="C48" s="7" t="s">
        <v>8</v>
      </c>
      <c r="D48" s="30">
        <v>50000</v>
      </c>
      <c r="E48" s="5">
        <v>0</v>
      </c>
      <c r="F48" s="40">
        <v>2</v>
      </c>
      <c r="G48" s="34">
        <f>D48*E48</f>
        <v>0</v>
      </c>
      <c r="H48" s="23">
        <f>F48*D48</f>
        <v>100000</v>
      </c>
      <c r="I48" s="23">
        <f>H48-G48</f>
        <v>100000</v>
      </c>
    </row>
    <row r="49" spans="1:10">
      <c r="A49" s="15" t="s">
        <v>7</v>
      </c>
      <c r="B49" s="6" t="s">
        <v>13</v>
      </c>
      <c r="C49" s="8" t="s">
        <v>9</v>
      </c>
      <c r="D49" s="13">
        <v>110000</v>
      </c>
      <c r="E49" s="5">
        <v>11</v>
      </c>
      <c r="F49" s="40">
        <v>15</v>
      </c>
      <c r="G49" s="34">
        <f>D49*E49</f>
        <v>1210000</v>
      </c>
      <c r="H49" s="23">
        <f>F49*D49</f>
        <v>1650000</v>
      </c>
      <c r="I49" s="23">
        <f>H49-G49</f>
        <v>440000</v>
      </c>
    </row>
    <row r="50" spans="1:10">
      <c r="A50" s="15" t="s">
        <v>7</v>
      </c>
      <c r="B50" s="6" t="s">
        <v>14</v>
      </c>
      <c r="C50" s="8" t="s">
        <v>10</v>
      </c>
      <c r="D50" s="13">
        <v>84000</v>
      </c>
      <c r="E50" s="5">
        <v>3</v>
      </c>
      <c r="F50" s="40">
        <v>5</v>
      </c>
      <c r="G50" s="34">
        <f>D50*E50</f>
        <v>252000</v>
      </c>
      <c r="H50" s="23">
        <f>F50*D50</f>
        <v>420000</v>
      </c>
      <c r="I50" s="23">
        <f>H50-G50</f>
        <v>168000</v>
      </c>
    </row>
    <row r="51" spans="1:10">
      <c r="A51" s="16" t="s">
        <v>15</v>
      </c>
      <c r="B51" s="10"/>
      <c r="C51" s="11"/>
      <c r="D51" s="12"/>
      <c r="E51" s="12">
        <f>SUM(E47:E50)</f>
        <v>14</v>
      </c>
      <c r="F51" s="41">
        <f>SUM(F47:F50)</f>
        <v>24</v>
      </c>
      <c r="G51" s="35">
        <f>SUM(G47:G50)</f>
        <v>1462000</v>
      </c>
      <c r="H51" s="24">
        <f>SUM(H47:H50)</f>
        <v>2520000</v>
      </c>
      <c r="I51" s="24">
        <f>H51-G51</f>
        <v>1058000</v>
      </c>
    </row>
    <row r="52" spans="1:10" ht="12.9">
      <c r="A52" s="141" t="s">
        <v>51</v>
      </c>
      <c r="B52" s="142"/>
      <c r="C52" s="142"/>
      <c r="D52" s="142"/>
      <c r="E52" s="142"/>
      <c r="F52" s="143"/>
      <c r="G52" s="58"/>
      <c r="H52" s="59"/>
      <c r="I52" s="59"/>
      <c r="J52" s="60"/>
    </row>
    <row r="53" spans="1:10" ht="46.2">
      <c r="A53" s="2" t="s">
        <v>4</v>
      </c>
      <c r="B53" s="2" t="s">
        <v>5</v>
      </c>
      <c r="C53" s="2" t="s">
        <v>6</v>
      </c>
      <c r="D53" s="2" t="s">
        <v>41</v>
      </c>
      <c r="E53" s="2" t="s">
        <v>42</v>
      </c>
      <c r="F53" s="39" t="s">
        <v>53</v>
      </c>
      <c r="G53" s="33" t="s">
        <v>43</v>
      </c>
      <c r="H53" s="22" t="s">
        <v>44</v>
      </c>
      <c r="I53" s="22" t="s">
        <v>30</v>
      </c>
    </row>
    <row r="54" spans="1:10">
      <c r="A54" s="3" t="s">
        <v>7</v>
      </c>
      <c r="B54" s="3" t="s">
        <v>11</v>
      </c>
      <c r="C54" s="14" t="s">
        <v>26</v>
      </c>
      <c r="D54" s="30">
        <v>175000</v>
      </c>
      <c r="E54" s="5">
        <v>0</v>
      </c>
      <c r="F54" s="40"/>
      <c r="G54" s="34">
        <f>D54*E54</f>
        <v>0</v>
      </c>
      <c r="H54" s="23">
        <f>F54*D54</f>
        <v>0</v>
      </c>
      <c r="I54" s="23">
        <f>H54-G54</f>
        <v>0</v>
      </c>
    </row>
    <row r="55" spans="1:10">
      <c r="A55" s="6" t="s">
        <v>7</v>
      </c>
      <c r="B55" s="6" t="s">
        <v>12</v>
      </c>
      <c r="C55" s="7" t="s">
        <v>8</v>
      </c>
      <c r="D55" s="30">
        <v>50000</v>
      </c>
      <c r="E55" s="5">
        <v>0</v>
      </c>
      <c r="F55" s="40"/>
      <c r="G55" s="34">
        <f>D55*E55</f>
        <v>0</v>
      </c>
      <c r="H55" s="23">
        <f>F55*D55</f>
        <v>0</v>
      </c>
      <c r="I55" s="23">
        <f>H55-G55</f>
        <v>0</v>
      </c>
    </row>
    <row r="56" spans="1:10">
      <c r="A56" s="15" t="s">
        <v>7</v>
      </c>
      <c r="B56" s="6" t="s">
        <v>13</v>
      </c>
      <c r="C56" s="8" t="s">
        <v>9</v>
      </c>
      <c r="D56" s="13">
        <v>110000</v>
      </c>
      <c r="E56" s="5">
        <v>0</v>
      </c>
      <c r="F56" s="40"/>
      <c r="G56" s="34">
        <f>D56*E56</f>
        <v>0</v>
      </c>
      <c r="H56" s="23">
        <f>F56*D56</f>
        <v>0</v>
      </c>
      <c r="I56" s="23">
        <f>H56-G56</f>
        <v>0</v>
      </c>
    </row>
    <row r="57" spans="1:10">
      <c r="A57" s="15" t="s">
        <v>7</v>
      </c>
      <c r="B57" s="6" t="s">
        <v>14</v>
      </c>
      <c r="C57" s="8" t="s">
        <v>10</v>
      </c>
      <c r="D57" s="13">
        <v>84000</v>
      </c>
      <c r="E57" s="5">
        <v>0</v>
      </c>
      <c r="F57" s="40"/>
      <c r="G57" s="34">
        <f>D57*E57</f>
        <v>0</v>
      </c>
      <c r="H57" s="23">
        <f>F57*D57</f>
        <v>0</v>
      </c>
      <c r="I57" s="23">
        <f>H57-G57</f>
        <v>0</v>
      </c>
    </row>
    <row r="58" spans="1:10">
      <c r="A58" s="16" t="s">
        <v>15</v>
      </c>
      <c r="B58" s="10"/>
      <c r="C58" s="11"/>
      <c r="D58" s="12"/>
      <c r="E58" s="12">
        <f>SUM(E54:E57)</f>
        <v>0</v>
      </c>
      <c r="F58" s="41">
        <f>SUM(F54:F57)</f>
        <v>0</v>
      </c>
      <c r="G58" s="35">
        <f>SUM(G54:G57)</f>
        <v>0</v>
      </c>
      <c r="H58" s="24">
        <f>SUM(H54:H57)</f>
        <v>0</v>
      </c>
      <c r="I58" s="24">
        <f>H58-G58</f>
        <v>0</v>
      </c>
    </row>
    <row r="59" spans="1:10" ht="13.6">
      <c r="A59" s="139" t="s">
        <v>37</v>
      </c>
      <c r="B59" s="139"/>
      <c r="C59" s="139"/>
      <c r="D59" s="139"/>
      <c r="E59" s="139"/>
      <c r="F59" s="140"/>
      <c r="G59" s="51"/>
      <c r="H59" s="50"/>
      <c r="I59" s="50"/>
      <c r="J59" s="50"/>
    </row>
    <row r="60" spans="1:10">
      <c r="A60" s="3" t="s">
        <v>7</v>
      </c>
      <c r="B60" s="3" t="s">
        <v>11</v>
      </c>
      <c r="C60" s="14" t="s">
        <v>26</v>
      </c>
      <c r="D60" s="30"/>
      <c r="E60" s="61">
        <f t="shared" ref="E60:F63" si="0">SUM(E5,E12,E19,E26,E33,E40,E47,E54)</f>
        <v>11</v>
      </c>
      <c r="F60" s="56">
        <f t="shared" si="0"/>
        <v>26</v>
      </c>
      <c r="G60" s="34">
        <f t="shared" ref="G60:I63" si="1">G5+G12+G19+G26+G33+G40+G47+G54</f>
        <v>1925000</v>
      </c>
      <c r="H60" s="34">
        <f t="shared" si="1"/>
        <v>4550000</v>
      </c>
      <c r="I60" s="34">
        <f t="shared" si="1"/>
        <v>2625000</v>
      </c>
    </row>
    <row r="61" spans="1:10">
      <c r="A61" s="6" t="s">
        <v>7</v>
      </c>
      <c r="B61" s="6" t="s">
        <v>12</v>
      </c>
      <c r="C61" s="7" t="s">
        <v>8</v>
      </c>
      <c r="D61" s="30"/>
      <c r="E61" s="61">
        <f t="shared" si="0"/>
        <v>18</v>
      </c>
      <c r="F61" s="56">
        <f t="shared" si="0"/>
        <v>21</v>
      </c>
      <c r="G61" s="34">
        <f t="shared" si="1"/>
        <v>900000</v>
      </c>
      <c r="H61" s="34">
        <f t="shared" si="1"/>
        <v>1050000</v>
      </c>
      <c r="I61" s="34">
        <f t="shared" si="1"/>
        <v>150000</v>
      </c>
    </row>
    <row r="62" spans="1:10">
      <c r="A62" s="15" t="s">
        <v>7</v>
      </c>
      <c r="B62" s="6" t="s">
        <v>13</v>
      </c>
      <c r="C62" s="8" t="s">
        <v>9</v>
      </c>
      <c r="D62" s="13"/>
      <c r="E62" s="61">
        <f t="shared" si="0"/>
        <v>85</v>
      </c>
      <c r="F62" s="56">
        <f t="shared" si="0"/>
        <v>124</v>
      </c>
      <c r="G62" s="34">
        <f t="shared" si="1"/>
        <v>9350000</v>
      </c>
      <c r="H62" s="34">
        <f t="shared" si="1"/>
        <v>13640000</v>
      </c>
      <c r="I62" s="34">
        <f t="shared" si="1"/>
        <v>4290000</v>
      </c>
    </row>
    <row r="63" spans="1:10">
      <c r="A63" s="15" t="s">
        <v>7</v>
      </c>
      <c r="B63" s="6" t="s">
        <v>14</v>
      </c>
      <c r="C63" s="8" t="s">
        <v>10</v>
      </c>
      <c r="D63" s="13"/>
      <c r="E63" s="61">
        <f t="shared" si="0"/>
        <v>43</v>
      </c>
      <c r="F63" s="56">
        <f t="shared" si="0"/>
        <v>61</v>
      </c>
      <c r="G63" s="34">
        <f t="shared" si="1"/>
        <v>3612000</v>
      </c>
      <c r="H63" s="34">
        <f t="shared" si="1"/>
        <v>5124000</v>
      </c>
      <c r="I63" s="34">
        <f t="shared" si="1"/>
        <v>1512000</v>
      </c>
    </row>
    <row r="64" spans="1:10">
      <c r="A64" s="16" t="s">
        <v>15</v>
      </c>
      <c r="B64" s="10"/>
      <c r="C64" s="11"/>
      <c r="D64" s="54"/>
      <c r="E64" s="44">
        <f>SUM(E60:E63)</f>
        <v>157</v>
      </c>
      <c r="F64" s="53">
        <f>SUM(F60:F63)</f>
        <v>232</v>
      </c>
      <c r="G64" s="35">
        <f>SUM(G60:G63)</f>
        <v>15787000</v>
      </c>
      <c r="H64" s="24">
        <f>SUM(H60:H63)</f>
        <v>24364000</v>
      </c>
      <c r="I64" s="24">
        <f>SUM(I60:I63)</f>
        <v>8577000</v>
      </c>
    </row>
  </sheetData>
  <mergeCells count="10">
    <mergeCell ref="A59:F59"/>
    <mergeCell ref="A52:F52"/>
    <mergeCell ref="A3:F3"/>
    <mergeCell ref="B1:C1"/>
    <mergeCell ref="A17:F17"/>
    <mergeCell ref="A10:F10"/>
    <mergeCell ref="A24:F24"/>
    <mergeCell ref="A45:F45"/>
    <mergeCell ref="A38:F38"/>
    <mergeCell ref="A31:F31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1" fitToWidth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57"/>
  <sheetViews>
    <sheetView topLeftCell="A31" zoomScaleNormal="100" zoomScaleSheetLayoutView="100" workbookViewId="0">
      <pane xSplit="3" topLeftCell="D1" activePane="topRight" state="frozen"/>
      <selection pane="topRight" activeCell="F65" sqref="F65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375" style="1" customWidth="1"/>
    <col min="5" max="5" width="12" style="1" customWidth="1"/>
    <col min="6" max="6" width="12.125" style="1" customWidth="1"/>
    <col min="7" max="7" width="13.125" style="18" customWidth="1"/>
    <col min="8" max="8" width="11.625" style="18" customWidth="1"/>
    <col min="9" max="9" width="11.875" style="18" customWidth="1"/>
    <col min="10" max="10" width="9.75" style="18" customWidth="1"/>
    <col min="11" max="11" width="5.75" style="18" customWidth="1"/>
    <col min="12" max="12" width="8.625" style="18" customWidth="1"/>
    <col min="13" max="13" width="8.75" style="18" customWidth="1"/>
    <col min="14" max="14" width="9.75" style="18" customWidth="1"/>
    <col min="15" max="15" width="5.75" style="18" customWidth="1"/>
    <col min="16" max="16" width="8.625" style="18" customWidth="1"/>
    <col min="17" max="17" width="8.75" style="18" customWidth="1"/>
    <col min="18" max="18" width="9.75" style="18" customWidth="1"/>
    <col min="19" max="37" width="9.125" style="18"/>
    <col min="38" max="16384" width="9.125" style="1"/>
  </cols>
  <sheetData>
    <row r="1" spans="1:18" ht="12.9">
      <c r="A1" s="26" t="s">
        <v>1</v>
      </c>
      <c r="B1" s="92" t="s">
        <v>3</v>
      </c>
      <c r="C1" s="93"/>
      <c r="D1" s="27"/>
      <c r="E1" s="27"/>
      <c r="F1" s="27"/>
      <c r="G1" s="28"/>
      <c r="H1" s="28"/>
      <c r="I1" s="28"/>
      <c r="J1" s="28"/>
    </row>
    <row r="2" spans="1:18">
      <c r="A2" s="25" t="s">
        <v>0</v>
      </c>
      <c r="B2" s="29" t="s">
        <v>2</v>
      </c>
      <c r="C2" s="27"/>
      <c r="D2" s="27"/>
      <c r="E2" s="27"/>
      <c r="F2" s="27"/>
      <c r="G2" s="28"/>
      <c r="H2" s="28"/>
      <c r="I2" s="28"/>
      <c r="J2" s="28"/>
    </row>
    <row r="3" spans="1:18" ht="14.95" customHeight="1">
      <c r="A3" s="94" t="s">
        <v>38</v>
      </c>
      <c r="B3" s="95"/>
      <c r="C3" s="95"/>
      <c r="D3" s="95"/>
      <c r="E3" s="95"/>
      <c r="F3" s="96"/>
      <c r="G3" s="38"/>
      <c r="H3" s="21"/>
      <c r="I3" s="21"/>
      <c r="J3" s="57" t="s">
        <v>39</v>
      </c>
    </row>
    <row r="4" spans="1:18" ht="51.8" customHeight="1">
      <c r="A4" s="2" t="s">
        <v>4</v>
      </c>
      <c r="B4" s="2" t="s">
        <v>5</v>
      </c>
      <c r="C4" s="2" t="s">
        <v>6</v>
      </c>
      <c r="D4" s="2" t="s">
        <v>36</v>
      </c>
      <c r="E4" s="2" t="s">
        <v>33</v>
      </c>
      <c r="F4" s="39" t="s">
        <v>40</v>
      </c>
      <c r="G4" s="33" t="s">
        <v>31</v>
      </c>
      <c r="H4" s="22" t="s">
        <v>32</v>
      </c>
      <c r="I4" s="22" t="s">
        <v>30</v>
      </c>
      <c r="J4" s="20"/>
    </row>
    <row r="5" spans="1:18" ht="12.25" customHeight="1">
      <c r="A5" s="3" t="s">
        <v>7</v>
      </c>
      <c r="B5" s="3" t="s">
        <v>11</v>
      </c>
      <c r="C5" s="14" t="s">
        <v>26</v>
      </c>
      <c r="D5" s="30">
        <v>175000</v>
      </c>
      <c r="E5" s="4">
        <v>7</v>
      </c>
      <c r="F5" s="40">
        <v>4</v>
      </c>
      <c r="G5" s="34">
        <f>D5*E5</f>
        <v>1225000</v>
      </c>
      <c r="H5" s="23">
        <f>F5*D5</f>
        <v>700000</v>
      </c>
      <c r="I5" s="23">
        <f>H5-G5</f>
        <v>-525000</v>
      </c>
    </row>
    <row r="6" spans="1:18" ht="12.25" customHeight="1">
      <c r="A6" s="6" t="s">
        <v>7</v>
      </c>
      <c r="B6" s="6" t="s">
        <v>12</v>
      </c>
      <c r="C6" s="7" t="s">
        <v>8</v>
      </c>
      <c r="D6" s="30">
        <v>50000</v>
      </c>
      <c r="E6" s="4">
        <v>10</v>
      </c>
      <c r="F6" s="40">
        <v>10</v>
      </c>
      <c r="G6" s="34">
        <f>D6*E6</f>
        <v>500000</v>
      </c>
      <c r="H6" s="23">
        <f>F6*D6</f>
        <v>500000</v>
      </c>
      <c r="I6" s="23">
        <f>H6-G6</f>
        <v>0</v>
      </c>
    </row>
    <row r="7" spans="1:18" ht="12.25" customHeight="1">
      <c r="A7" s="15" t="s">
        <v>7</v>
      </c>
      <c r="B7" s="6" t="s">
        <v>13</v>
      </c>
      <c r="C7" s="8" t="s">
        <v>9</v>
      </c>
      <c r="D7" s="13">
        <v>110000</v>
      </c>
      <c r="E7" s="9">
        <v>58</v>
      </c>
      <c r="F7" s="40">
        <v>66</v>
      </c>
      <c r="G7" s="34">
        <f>D7*E7</f>
        <v>6380000</v>
      </c>
      <c r="H7" s="23">
        <f>F7*D7</f>
        <v>7260000</v>
      </c>
      <c r="I7" s="23">
        <f>H7-G7</f>
        <v>880000</v>
      </c>
    </row>
    <row r="8" spans="1:18" ht="12.25" customHeight="1">
      <c r="A8" s="15" t="s">
        <v>7</v>
      </c>
      <c r="B8" s="6" t="s">
        <v>14</v>
      </c>
      <c r="C8" s="8" t="s">
        <v>10</v>
      </c>
      <c r="D8" s="13">
        <v>84000</v>
      </c>
      <c r="E8" s="9">
        <v>25</v>
      </c>
      <c r="F8" s="40">
        <v>21</v>
      </c>
      <c r="G8" s="34">
        <f>D8*E8</f>
        <v>2100000</v>
      </c>
      <c r="H8" s="23">
        <f>F8*D8</f>
        <v>1764000</v>
      </c>
      <c r="I8" s="23">
        <f>H8-G8</f>
        <v>-336000</v>
      </c>
    </row>
    <row r="9" spans="1:18" ht="12.25" customHeight="1">
      <c r="A9" s="16" t="s">
        <v>15</v>
      </c>
      <c r="B9" s="10"/>
      <c r="C9" s="11"/>
      <c r="D9" s="12"/>
      <c r="E9" s="12">
        <f>SUM(E5:E8)</f>
        <v>100</v>
      </c>
      <c r="F9" s="41">
        <f>SUM(F5:F8)</f>
        <v>101</v>
      </c>
      <c r="G9" s="35">
        <f>SUM(G5:G8)</f>
        <v>10205000</v>
      </c>
      <c r="H9" s="24">
        <f>SUM(H5:H8)</f>
        <v>10224000</v>
      </c>
      <c r="I9" s="24">
        <f>H9-G9</f>
        <v>19000</v>
      </c>
    </row>
    <row r="10" spans="1:18" ht="14.95" customHeight="1">
      <c r="A10" s="144" t="s">
        <v>19</v>
      </c>
      <c r="B10" s="145"/>
      <c r="C10" s="145"/>
      <c r="D10" s="145"/>
      <c r="E10" s="145"/>
      <c r="F10" s="146"/>
      <c r="G10" s="37"/>
      <c r="H10" s="31"/>
      <c r="I10" s="31"/>
      <c r="J10" s="31"/>
      <c r="O10" s="19"/>
      <c r="P10" s="19"/>
      <c r="Q10" s="19"/>
      <c r="R10" s="19"/>
    </row>
    <row r="11" spans="1:18" ht="46.2">
      <c r="A11" s="2" t="s">
        <v>4</v>
      </c>
      <c r="B11" s="2" t="s">
        <v>5</v>
      </c>
      <c r="C11" s="2" t="s">
        <v>6</v>
      </c>
      <c r="D11" s="2" t="s">
        <v>36</v>
      </c>
      <c r="E11" s="2" t="s">
        <v>33</v>
      </c>
      <c r="F11" s="39" t="s">
        <v>40</v>
      </c>
      <c r="G11" s="33" t="s">
        <v>31</v>
      </c>
      <c r="H11" s="22" t="s">
        <v>32</v>
      </c>
      <c r="I11" s="22" t="s">
        <v>30</v>
      </c>
    </row>
    <row r="12" spans="1:18">
      <c r="A12" s="3" t="s">
        <v>7</v>
      </c>
      <c r="B12" s="3" t="s">
        <v>11</v>
      </c>
      <c r="C12" s="14" t="s">
        <v>26</v>
      </c>
      <c r="D12" s="30">
        <v>175000</v>
      </c>
      <c r="E12" s="5">
        <v>1</v>
      </c>
      <c r="F12" s="40">
        <v>1</v>
      </c>
      <c r="G12" s="34">
        <f>E12*D12</f>
        <v>175000</v>
      </c>
      <c r="H12" s="23">
        <f>F12*D12</f>
        <v>175000</v>
      </c>
      <c r="I12" s="23">
        <f>H12-G12</f>
        <v>0</v>
      </c>
    </row>
    <row r="13" spans="1:18">
      <c r="A13" s="6" t="s">
        <v>7</v>
      </c>
      <c r="B13" s="6" t="s">
        <v>12</v>
      </c>
      <c r="C13" s="7" t="s">
        <v>8</v>
      </c>
      <c r="D13" s="30">
        <v>50000</v>
      </c>
      <c r="E13" s="5">
        <v>1</v>
      </c>
      <c r="F13" s="40"/>
      <c r="G13" s="34">
        <f>E13*D13</f>
        <v>50000</v>
      </c>
      <c r="H13" s="23">
        <f>F13*D13</f>
        <v>0</v>
      </c>
      <c r="I13" s="23">
        <f>H13-G13</f>
        <v>-50000</v>
      </c>
    </row>
    <row r="14" spans="1:18">
      <c r="A14" s="15" t="s">
        <v>7</v>
      </c>
      <c r="B14" s="6" t="s">
        <v>13</v>
      </c>
      <c r="C14" s="8" t="s">
        <v>9</v>
      </c>
      <c r="D14" s="13">
        <v>110000</v>
      </c>
      <c r="E14" s="5">
        <v>7</v>
      </c>
      <c r="F14" s="40">
        <v>14</v>
      </c>
      <c r="G14" s="34">
        <f>E14*D14</f>
        <v>770000</v>
      </c>
      <c r="H14" s="23">
        <f>F14*D14</f>
        <v>1540000</v>
      </c>
      <c r="I14" s="23">
        <f>H14-G14</f>
        <v>770000</v>
      </c>
    </row>
    <row r="15" spans="1:18">
      <c r="A15" s="15" t="s">
        <v>7</v>
      </c>
      <c r="B15" s="6" t="s">
        <v>14</v>
      </c>
      <c r="C15" s="8" t="s">
        <v>10</v>
      </c>
      <c r="D15" s="13">
        <v>84000</v>
      </c>
      <c r="E15" s="5">
        <v>5</v>
      </c>
      <c r="F15" s="40">
        <v>7</v>
      </c>
      <c r="G15" s="34">
        <f>E15*D15</f>
        <v>420000</v>
      </c>
      <c r="H15" s="23">
        <f>F15*D15</f>
        <v>588000</v>
      </c>
      <c r="I15" s="23">
        <f>H15-G15</f>
        <v>168000</v>
      </c>
    </row>
    <row r="16" spans="1:18">
      <c r="A16" s="16" t="s">
        <v>15</v>
      </c>
      <c r="B16" s="10"/>
      <c r="C16" s="11"/>
      <c r="D16" s="12"/>
      <c r="E16" s="12">
        <f>SUM(E12:E15)</f>
        <v>14</v>
      </c>
      <c r="F16" s="41">
        <f>SUM(F12:F15)</f>
        <v>22</v>
      </c>
      <c r="G16" s="35">
        <f>SUM(G12:G15)</f>
        <v>1415000</v>
      </c>
      <c r="H16" s="24">
        <f>SUM(H12:H15)</f>
        <v>2303000</v>
      </c>
      <c r="I16" s="24">
        <f>H16-G16</f>
        <v>888000</v>
      </c>
    </row>
    <row r="17" spans="1:10" ht="12.9">
      <c r="A17" s="136" t="s">
        <v>34</v>
      </c>
      <c r="B17" s="137"/>
      <c r="C17" s="137"/>
      <c r="D17" s="137"/>
      <c r="E17" s="137"/>
      <c r="F17" s="138"/>
      <c r="G17" s="36"/>
      <c r="H17" s="32"/>
      <c r="I17" s="32"/>
      <c r="J17" s="32"/>
    </row>
    <row r="18" spans="1:10" ht="46.2">
      <c r="A18" s="2" t="s">
        <v>4</v>
      </c>
      <c r="B18" s="2" t="s">
        <v>5</v>
      </c>
      <c r="C18" s="2" t="s">
        <v>6</v>
      </c>
      <c r="D18" s="2" t="s">
        <v>36</v>
      </c>
      <c r="E18" s="2" t="s">
        <v>33</v>
      </c>
      <c r="F18" s="39" t="s">
        <v>40</v>
      </c>
      <c r="G18" s="33" t="s">
        <v>31</v>
      </c>
      <c r="H18" s="22" t="s">
        <v>32</v>
      </c>
      <c r="I18" s="22" t="s">
        <v>30</v>
      </c>
    </row>
    <row r="19" spans="1:10">
      <c r="A19" s="3" t="s">
        <v>7</v>
      </c>
      <c r="B19" s="3" t="s">
        <v>11</v>
      </c>
      <c r="C19" s="14" t="s">
        <v>26</v>
      </c>
      <c r="D19" s="30">
        <v>175000</v>
      </c>
      <c r="E19" s="5">
        <v>0</v>
      </c>
      <c r="F19" s="40"/>
      <c r="G19" s="34">
        <f>D19*E19</f>
        <v>0</v>
      </c>
      <c r="H19" s="23">
        <f>F19*D19</f>
        <v>0</v>
      </c>
      <c r="I19" s="23">
        <f>H19-G19</f>
        <v>0</v>
      </c>
    </row>
    <row r="20" spans="1:10">
      <c r="A20" s="6" t="s">
        <v>7</v>
      </c>
      <c r="B20" s="6" t="s">
        <v>12</v>
      </c>
      <c r="C20" s="7" t="s">
        <v>8</v>
      </c>
      <c r="D20" s="30">
        <v>50000</v>
      </c>
      <c r="E20" s="5">
        <v>1</v>
      </c>
      <c r="F20" s="40"/>
      <c r="G20" s="34">
        <f>D20*E20</f>
        <v>50000</v>
      </c>
      <c r="H20" s="23">
        <f>F20*D20</f>
        <v>0</v>
      </c>
      <c r="I20" s="23">
        <f>H20-G20</f>
        <v>-50000</v>
      </c>
    </row>
    <row r="21" spans="1:10">
      <c r="A21" s="15" t="s">
        <v>7</v>
      </c>
      <c r="B21" s="6" t="s">
        <v>13</v>
      </c>
      <c r="C21" s="8" t="s">
        <v>9</v>
      </c>
      <c r="D21" s="13">
        <v>110000</v>
      </c>
      <c r="E21" s="5">
        <v>1</v>
      </c>
      <c r="F21" s="40">
        <v>7</v>
      </c>
      <c r="G21" s="34">
        <f>D21*E21</f>
        <v>110000</v>
      </c>
      <c r="H21" s="23">
        <f>F21*D21</f>
        <v>770000</v>
      </c>
      <c r="I21" s="23">
        <f>H21-G21</f>
        <v>660000</v>
      </c>
    </row>
    <row r="22" spans="1:10">
      <c r="A22" s="15" t="s">
        <v>7</v>
      </c>
      <c r="B22" s="6" t="s">
        <v>14</v>
      </c>
      <c r="C22" s="8" t="s">
        <v>10</v>
      </c>
      <c r="D22" s="13">
        <v>84000</v>
      </c>
      <c r="E22" s="5">
        <v>4</v>
      </c>
      <c r="F22" s="40">
        <v>3</v>
      </c>
      <c r="G22" s="34">
        <f>D22*E22</f>
        <v>336000</v>
      </c>
      <c r="H22" s="23">
        <f>F22*D22</f>
        <v>252000</v>
      </c>
      <c r="I22" s="23">
        <f>H22-G22</f>
        <v>-84000</v>
      </c>
    </row>
    <row r="23" spans="1:10">
      <c r="A23" s="16" t="s">
        <v>15</v>
      </c>
      <c r="B23" s="10"/>
      <c r="C23" s="11"/>
      <c r="D23" s="12"/>
      <c r="E23" s="12">
        <f>SUM(E19:E22)</f>
        <v>6</v>
      </c>
      <c r="F23" s="42">
        <f>SUM(F19:F22)</f>
        <v>10</v>
      </c>
      <c r="G23" s="35">
        <f>SUM(G19:G22)</f>
        <v>496000</v>
      </c>
      <c r="H23" s="24">
        <f>SUM(H19:H22)</f>
        <v>1022000</v>
      </c>
      <c r="I23" s="24">
        <f>H23-G23</f>
        <v>526000</v>
      </c>
    </row>
    <row r="24" spans="1:10" ht="12.9">
      <c r="A24" s="136" t="s">
        <v>21</v>
      </c>
      <c r="B24" s="137"/>
      <c r="C24" s="137"/>
      <c r="D24" s="137"/>
      <c r="E24" s="137"/>
      <c r="F24" s="138"/>
      <c r="G24" s="36"/>
      <c r="H24" s="32"/>
      <c r="I24" s="32"/>
      <c r="J24" s="32"/>
    </row>
    <row r="25" spans="1:10" ht="46.2">
      <c r="A25" s="2" t="s">
        <v>4</v>
      </c>
      <c r="B25" s="2" t="s">
        <v>5</v>
      </c>
      <c r="C25" s="2" t="s">
        <v>6</v>
      </c>
      <c r="D25" s="2" t="s">
        <v>36</v>
      </c>
      <c r="E25" s="2" t="s">
        <v>33</v>
      </c>
      <c r="F25" s="39" t="s">
        <v>40</v>
      </c>
      <c r="G25" s="33" t="s">
        <v>31</v>
      </c>
      <c r="H25" s="22" t="s">
        <v>32</v>
      </c>
      <c r="I25" s="22" t="s">
        <v>30</v>
      </c>
    </row>
    <row r="26" spans="1:10">
      <c r="A26" s="3" t="s">
        <v>7</v>
      </c>
      <c r="B26" s="3" t="s">
        <v>11</v>
      </c>
      <c r="C26" s="14" t="s">
        <v>26</v>
      </c>
      <c r="D26" s="30">
        <v>175000</v>
      </c>
      <c r="E26" s="5">
        <v>0</v>
      </c>
      <c r="F26" s="40">
        <v>1</v>
      </c>
      <c r="G26" s="34">
        <f>D26*E26</f>
        <v>0</v>
      </c>
      <c r="H26" s="23">
        <f>F26*D26</f>
        <v>175000</v>
      </c>
      <c r="I26" s="23">
        <f>H26-G26</f>
        <v>175000</v>
      </c>
    </row>
    <row r="27" spans="1:10">
      <c r="A27" s="6" t="s">
        <v>7</v>
      </c>
      <c r="B27" s="6" t="s">
        <v>12</v>
      </c>
      <c r="C27" s="7" t="s">
        <v>8</v>
      </c>
      <c r="D27" s="30">
        <v>50000</v>
      </c>
      <c r="E27" s="5">
        <v>1</v>
      </c>
      <c r="F27" s="40"/>
      <c r="G27" s="34">
        <f>D27*E27</f>
        <v>50000</v>
      </c>
      <c r="H27" s="23">
        <f>F27*D27</f>
        <v>0</v>
      </c>
      <c r="I27" s="23">
        <f>H27-G27</f>
        <v>-50000</v>
      </c>
    </row>
    <row r="28" spans="1:10">
      <c r="A28" s="15" t="s">
        <v>7</v>
      </c>
      <c r="B28" s="6" t="s">
        <v>13</v>
      </c>
      <c r="C28" s="8" t="s">
        <v>9</v>
      </c>
      <c r="D28" s="13">
        <v>110000</v>
      </c>
      <c r="E28" s="5">
        <v>2</v>
      </c>
      <c r="F28" s="40">
        <v>2</v>
      </c>
      <c r="G28" s="34">
        <f>D28*E28</f>
        <v>220000</v>
      </c>
      <c r="H28" s="23">
        <f>F28*D28</f>
        <v>220000</v>
      </c>
      <c r="I28" s="23">
        <f>H28-G28</f>
        <v>0</v>
      </c>
    </row>
    <row r="29" spans="1:10">
      <c r="A29" s="15" t="s">
        <v>7</v>
      </c>
      <c r="B29" s="6" t="s">
        <v>14</v>
      </c>
      <c r="C29" s="8" t="s">
        <v>10</v>
      </c>
      <c r="D29" s="13">
        <v>84000</v>
      </c>
      <c r="E29" s="5">
        <v>3</v>
      </c>
      <c r="F29" s="40">
        <v>3</v>
      </c>
      <c r="G29" s="34">
        <f>D29*E29</f>
        <v>252000</v>
      </c>
      <c r="H29" s="23">
        <f>F29*D29</f>
        <v>252000</v>
      </c>
      <c r="I29" s="23">
        <f>H29-G29</f>
        <v>0</v>
      </c>
    </row>
    <row r="30" spans="1:10">
      <c r="A30" s="16" t="s">
        <v>15</v>
      </c>
      <c r="B30" s="10"/>
      <c r="C30" s="11"/>
      <c r="D30" s="12"/>
      <c r="E30" s="12">
        <f>SUM(E26:E29)</f>
        <v>6</v>
      </c>
      <c r="F30" s="41">
        <f>SUM(F26:F29)</f>
        <v>6</v>
      </c>
      <c r="G30" s="35">
        <f>SUM(G26:G29)</f>
        <v>522000</v>
      </c>
      <c r="H30" s="24">
        <f>SUM(H26:H29)</f>
        <v>647000</v>
      </c>
      <c r="I30" s="24">
        <f>H30-G30</f>
        <v>125000</v>
      </c>
    </row>
    <row r="31" spans="1:10" ht="12.9">
      <c r="A31" s="136" t="s">
        <v>22</v>
      </c>
      <c r="B31" s="137"/>
      <c r="C31" s="137"/>
      <c r="D31" s="137"/>
      <c r="E31" s="137"/>
      <c r="F31" s="138"/>
      <c r="G31" s="36"/>
      <c r="H31" s="32"/>
      <c r="I31" s="32"/>
      <c r="J31" s="32"/>
    </row>
    <row r="32" spans="1:10" ht="46.2">
      <c r="A32" s="2" t="s">
        <v>4</v>
      </c>
      <c r="B32" s="2" t="s">
        <v>5</v>
      </c>
      <c r="C32" s="2" t="s">
        <v>6</v>
      </c>
      <c r="D32" s="2" t="s">
        <v>36</v>
      </c>
      <c r="E32" s="2" t="s">
        <v>33</v>
      </c>
      <c r="F32" s="39" t="s">
        <v>40</v>
      </c>
      <c r="G32" s="33" t="s">
        <v>31</v>
      </c>
      <c r="H32" s="22" t="s">
        <v>32</v>
      </c>
      <c r="I32" s="22" t="s">
        <v>30</v>
      </c>
    </row>
    <row r="33" spans="1:10">
      <c r="A33" s="3" t="s">
        <v>7</v>
      </c>
      <c r="B33" s="3" t="s">
        <v>11</v>
      </c>
      <c r="C33" s="14" t="s">
        <v>26</v>
      </c>
      <c r="D33" s="30">
        <v>175000</v>
      </c>
      <c r="E33" s="5">
        <v>2</v>
      </c>
      <c r="F33" s="40">
        <v>1</v>
      </c>
      <c r="G33" s="34">
        <f>D33*E33</f>
        <v>350000</v>
      </c>
      <c r="H33" s="23">
        <f>F33*D33</f>
        <v>175000</v>
      </c>
      <c r="I33" s="23">
        <f>H33-G33</f>
        <v>-175000</v>
      </c>
    </row>
    <row r="34" spans="1:10">
      <c r="A34" s="6" t="s">
        <v>7</v>
      </c>
      <c r="B34" s="6" t="s">
        <v>12</v>
      </c>
      <c r="C34" s="7" t="s">
        <v>8</v>
      </c>
      <c r="D34" s="30">
        <v>50000</v>
      </c>
      <c r="E34" s="5">
        <v>5</v>
      </c>
      <c r="F34" s="40">
        <v>3</v>
      </c>
      <c r="G34" s="34">
        <f>D34*E34</f>
        <v>250000</v>
      </c>
      <c r="H34" s="23">
        <f>F34*D34</f>
        <v>150000</v>
      </c>
      <c r="I34" s="23">
        <f>H34-G34</f>
        <v>-100000</v>
      </c>
    </row>
    <row r="35" spans="1:10">
      <c r="A35" s="15" t="s">
        <v>7</v>
      </c>
      <c r="B35" s="6" t="s">
        <v>13</v>
      </c>
      <c r="C35" s="8" t="s">
        <v>9</v>
      </c>
      <c r="D35" s="13">
        <v>110000</v>
      </c>
      <c r="E35" s="5">
        <v>6</v>
      </c>
      <c r="F35" s="40">
        <v>17</v>
      </c>
      <c r="G35" s="34">
        <f>D35*E35</f>
        <v>660000</v>
      </c>
      <c r="H35" s="23">
        <f>F35*D35</f>
        <v>1870000</v>
      </c>
      <c r="I35" s="23">
        <f>H35-G35</f>
        <v>1210000</v>
      </c>
    </row>
    <row r="36" spans="1:10">
      <c r="A36" s="15" t="s">
        <v>7</v>
      </c>
      <c r="B36" s="6" t="s">
        <v>14</v>
      </c>
      <c r="C36" s="8" t="s">
        <v>10</v>
      </c>
      <c r="D36" s="13">
        <v>84000</v>
      </c>
      <c r="E36" s="5">
        <v>2</v>
      </c>
      <c r="F36" s="40">
        <v>4</v>
      </c>
      <c r="G36" s="34">
        <f>D36*E36</f>
        <v>168000</v>
      </c>
      <c r="H36" s="23">
        <f>F36*D36</f>
        <v>336000</v>
      </c>
      <c r="I36" s="23">
        <f>H36-G36</f>
        <v>168000</v>
      </c>
    </row>
    <row r="37" spans="1:10">
      <c r="A37" s="16" t="s">
        <v>15</v>
      </c>
      <c r="B37" s="10"/>
      <c r="C37" s="11"/>
      <c r="D37" s="12"/>
      <c r="E37" s="12">
        <f>SUM(E33:E36)</f>
        <v>15</v>
      </c>
      <c r="F37" s="41">
        <f>SUM(F33:F36)</f>
        <v>25</v>
      </c>
      <c r="G37" s="35">
        <f>SUM(G33:G36)</f>
        <v>1428000</v>
      </c>
      <c r="H37" s="24">
        <f>SUM(H33:H36)</f>
        <v>2531000</v>
      </c>
      <c r="I37" s="24">
        <f>H37-G37</f>
        <v>1103000</v>
      </c>
    </row>
    <row r="38" spans="1:10" ht="12.9">
      <c r="A38" s="136" t="s">
        <v>23</v>
      </c>
      <c r="B38" s="137"/>
      <c r="C38" s="137"/>
      <c r="D38" s="137"/>
      <c r="E38" s="137"/>
      <c r="F38" s="138"/>
      <c r="G38" s="36"/>
      <c r="H38" s="32"/>
      <c r="I38" s="32"/>
      <c r="J38" s="32"/>
    </row>
    <row r="39" spans="1:10" ht="46.2">
      <c r="A39" s="2" t="s">
        <v>4</v>
      </c>
      <c r="B39" s="2" t="s">
        <v>5</v>
      </c>
      <c r="C39" s="2" t="s">
        <v>6</v>
      </c>
      <c r="D39" s="2" t="s">
        <v>36</v>
      </c>
      <c r="E39" s="2" t="s">
        <v>33</v>
      </c>
      <c r="F39" s="39" t="s">
        <v>40</v>
      </c>
      <c r="G39" s="33" t="s">
        <v>31</v>
      </c>
      <c r="H39" s="22" t="s">
        <v>32</v>
      </c>
      <c r="I39" s="22" t="s">
        <v>30</v>
      </c>
    </row>
    <row r="40" spans="1:10">
      <c r="A40" s="3" t="s">
        <v>7</v>
      </c>
      <c r="B40" s="3" t="s">
        <v>11</v>
      </c>
      <c r="C40" s="14" t="s">
        <v>26</v>
      </c>
      <c r="D40" s="30">
        <v>175000</v>
      </c>
      <c r="E40" s="5">
        <v>1</v>
      </c>
      <c r="F40" s="40"/>
      <c r="G40" s="34">
        <f>D40*E40</f>
        <v>175000</v>
      </c>
      <c r="H40" s="23">
        <f>F40*D40</f>
        <v>0</v>
      </c>
      <c r="I40" s="23">
        <f>H40-G40</f>
        <v>-175000</v>
      </c>
    </row>
    <row r="41" spans="1:10">
      <c r="A41" s="6" t="s">
        <v>7</v>
      </c>
      <c r="B41" s="6" t="s">
        <v>12</v>
      </c>
      <c r="C41" s="7" t="s">
        <v>8</v>
      </c>
      <c r="D41" s="30">
        <v>50000</v>
      </c>
      <c r="E41" s="5">
        <v>0</v>
      </c>
      <c r="F41" s="40"/>
      <c r="G41" s="34">
        <f>D41*E41</f>
        <v>0</v>
      </c>
      <c r="H41" s="23">
        <f>F41*D41</f>
        <v>0</v>
      </c>
      <c r="I41" s="23">
        <f>H41-G41</f>
        <v>0</v>
      </c>
    </row>
    <row r="42" spans="1:10">
      <c r="A42" s="15" t="s">
        <v>7</v>
      </c>
      <c r="B42" s="6" t="s">
        <v>13</v>
      </c>
      <c r="C42" s="8" t="s">
        <v>9</v>
      </c>
      <c r="D42" s="13">
        <v>110000</v>
      </c>
      <c r="E42" s="5">
        <v>0</v>
      </c>
      <c r="F42" s="40">
        <v>1</v>
      </c>
      <c r="G42" s="34">
        <f>D42*E42</f>
        <v>0</v>
      </c>
      <c r="H42" s="23">
        <f>F42*D42</f>
        <v>110000</v>
      </c>
      <c r="I42" s="23">
        <f>H42-G42</f>
        <v>110000</v>
      </c>
    </row>
    <row r="43" spans="1:10">
      <c r="A43" s="15" t="s">
        <v>7</v>
      </c>
      <c r="B43" s="6" t="s">
        <v>14</v>
      </c>
      <c r="C43" s="8" t="s">
        <v>10</v>
      </c>
      <c r="D43" s="13">
        <v>84000</v>
      </c>
      <c r="E43" s="5">
        <v>1</v>
      </c>
      <c r="F43" s="40">
        <v>1</v>
      </c>
      <c r="G43" s="34">
        <f>D43*E43</f>
        <v>84000</v>
      </c>
      <c r="H43" s="23">
        <f>F43*D43</f>
        <v>84000</v>
      </c>
      <c r="I43" s="23">
        <f>H43-G43</f>
        <v>0</v>
      </c>
    </row>
    <row r="44" spans="1:10">
      <c r="A44" s="16" t="s">
        <v>15</v>
      </c>
      <c r="B44" s="10"/>
      <c r="C44" s="11"/>
      <c r="D44" s="12"/>
      <c r="E44" s="12">
        <f>SUM(E40:E43)</f>
        <v>2</v>
      </c>
      <c r="F44" s="41">
        <f>SUM(F40:F43)</f>
        <v>2</v>
      </c>
      <c r="G44" s="35">
        <f>SUM(G40:G43)</f>
        <v>259000</v>
      </c>
      <c r="H44" s="24">
        <f>SUM(H40:H43)</f>
        <v>194000</v>
      </c>
      <c r="I44" s="24">
        <f>H44-G44</f>
        <v>-65000</v>
      </c>
    </row>
    <row r="45" spans="1:10" ht="12.9">
      <c r="A45" s="136" t="s">
        <v>24</v>
      </c>
      <c r="B45" s="137"/>
      <c r="C45" s="137"/>
      <c r="D45" s="137"/>
      <c r="E45" s="137"/>
      <c r="F45" s="138"/>
      <c r="G45" s="36"/>
      <c r="H45" s="32"/>
      <c r="I45" s="32"/>
      <c r="J45" s="32"/>
    </row>
    <row r="46" spans="1:10" ht="46.2">
      <c r="A46" s="2" t="s">
        <v>4</v>
      </c>
      <c r="B46" s="2" t="s">
        <v>5</v>
      </c>
      <c r="C46" s="2" t="s">
        <v>6</v>
      </c>
      <c r="D46" s="2" t="s">
        <v>36</v>
      </c>
      <c r="E46" s="2" t="s">
        <v>33</v>
      </c>
      <c r="F46" s="39" t="s">
        <v>40</v>
      </c>
      <c r="G46" s="33" t="s">
        <v>31</v>
      </c>
      <c r="H46" s="22" t="s">
        <v>32</v>
      </c>
      <c r="I46" s="22" t="s">
        <v>30</v>
      </c>
    </row>
    <row r="47" spans="1:10">
      <c r="A47" s="3" t="s">
        <v>7</v>
      </c>
      <c r="B47" s="3" t="s">
        <v>11</v>
      </c>
      <c r="C47" s="14" t="s">
        <v>26</v>
      </c>
      <c r="D47" s="30">
        <v>175000</v>
      </c>
      <c r="E47" s="5">
        <v>0</v>
      </c>
      <c r="F47" s="40"/>
      <c r="G47" s="34">
        <f>D47*E47</f>
        <v>0</v>
      </c>
      <c r="H47" s="23">
        <f>F47*D47</f>
        <v>0</v>
      </c>
      <c r="I47" s="23">
        <f>H47-G47</f>
        <v>0</v>
      </c>
    </row>
    <row r="48" spans="1:10">
      <c r="A48" s="6" t="s">
        <v>7</v>
      </c>
      <c r="B48" s="6" t="s">
        <v>12</v>
      </c>
      <c r="C48" s="7" t="s">
        <v>8</v>
      </c>
      <c r="D48" s="30">
        <v>50000</v>
      </c>
      <c r="E48" s="5">
        <v>0</v>
      </c>
      <c r="F48" s="40">
        <v>1</v>
      </c>
      <c r="G48" s="34">
        <f>D48*E48</f>
        <v>0</v>
      </c>
      <c r="H48" s="23">
        <f>F48*D48</f>
        <v>50000</v>
      </c>
      <c r="I48" s="23">
        <f>H48-G48</f>
        <v>50000</v>
      </c>
    </row>
    <row r="49" spans="1:10">
      <c r="A49" s="15" t="s">
        <v>7</v>
      </c>
      <c r="B49" s="6" t="s">
        <v>13</v>
      </c>
      <c r="C49" s="8" t="s">
        <v>9</v>
      </c>
      <c r="D49" s="13">
        <v>110000</v>
      </c>
      <c r="E49" s="5">
        <v>11</v>
      </c>
      <c r="F49" s="40">
        <v>12</v>
      </c>
      <c r="G49" s="34">
        <f>D49*E49</f>
        <v>1210000</v>
      </c>
      <c r="H49" s="23">
        <f>F49*D49</f>
        <v>1320000</v>
      </c>
      <c r="I49" s="23">
        <f>H49-G49</f>
        <v>110000</v>
      </c>
    </row>
    <row r="50" spans="1:10">
      <c r="A50" s="15" t="s">
        <v>7</v>
      </c>
      <c r="B50" s="6" t="s">
        <v>14</v>
      </c>
      <c r="C50" s="8" t="s">
        <v>10</v>
      </c>
      <c r="D50" s="13">
        <v>84000</v>
      </c>
      <c r="E50" s="5">
        <v>3</v>
      </c>
      <c r="F50" s="40">
        <v>4</v>
      </c>
      <c r="G50" s="34">
        <f>D50*E50</f>
        <v>252000</v>
      </c>
      <c r="H50" s="23">
        <f>F50*D50</f>
        <v>336000</v>
      </c>
      <c r="I50" s="23">
        <f>H50-G50</f>
        <v>84000</v>
      </c>
    </row>
    <row r="51" spans="1:10">
      <c r="A51" s="16" t="s">
        <v>15</v>
      </c>
      <c r="B51" s="10"/>
      <c r="C51" s="11"/>
      <c r="D51" s="12"/>
      <c r="E51" s="12">
        <f>SUM(E47:E50)</f>
        <v>14</v>
      </c>
      <c r="F51" s="41">
        <f>SUM(F47:F50)</f>
        <v>17</v>
      </c>
      <c r="G51" s="35">
        <f>SUM(G47:G50)</f>
        <v>1462000</v>
      </c>
      <c r="H51" s="24">
        <f>SUM(H47:H50)</f>
        <v>1706000</v>
      </c>
      <c r="I51" s="24">
        <f>H51-G51</f>
        <v>244000</v>
      </c>
    </row>
    <row r="52" spans="1:10" ht="13.6">
      <c r="A52" s="139" t="s">
        <v>37</v>
      </c>
      <c r="B52" s="139"/>
      <c r="C52" s="139"/>
      <c r="D52" s="139"/>
      <c r="E52" s="139"/>
      <c r="F52" s="140"/>
      <c r="G52" s="51"/>
      <c r="H52" s="50"/>
      <c r="I52" s="50"/>
      <c r="J52" s="50"/>
    </row>
    <row r="53" spans="1:10">
      <c r="A53" s="3" t="s">
        <v>7</v>
      </c>
      <c r="B53" s="3" t="s">
        <v>11</v>
      </c>
      <c r="C53" s="14" t="s">
        <v>26</v>
      </c>
      <c r="D53" s="30">
        <v>175000</v>
      </c>
      <c r="E53" s="49">
        <f t="shared" ref="E53:F56" si="0">SUM(E5,E12,E19,E26,E33,E40,E47)</f>
        <v>11</v>
      </c>
      <c r="F53" s="52">
        <f t="shared" si="0"/>
        <v>7</v>
      </c>
      <c r="G53" s="34">
        <f t="shared" ref="G53:I54" si="1">G5+G12+G19+G26+G33+G40+G47</f>
        <v>1925000</v>
      </c>
      <c r="H53" s="23">
        <f t="shared" si="1"/>
        <v>1225000</v>
      </c>
      <c r="I53" s="23">
        <f t="shared" si="1"/>
        <v>-700000</v>
      </c>
    </row>
    <row r="54" spans="1:10">
      <c r="A54" s="6" t="s">
        <v>7</v>
      </c>
      <c r="B54" s="6" t="s">
        <v>12</v>
      </c>
      <c r="C54" s="7" t="s">
        <v>8</v>
      </c>
      <c r="D54" s="30">
        <v>50000</v>
      </c>
      <c r="E54" s="49">
        <f t="shared" si="0"/>
        <v>18</v>
      </c>
      <c r="F54" s="52">
        <f t="shared" si="0"/>
        <v>14</v>
      </c>
      <c r="G54" s="34">
        <f t="shared" si="1"/>
        <v>900000</v>
      </c>
      <c r="H54" s="23">
        <f t="shared" si="1"/>
        <v>700000</v>
      </c>
      <c r="I54" s="23">
        <f t="shared" si="1"/>
        <v>-200000</v>
      </c>
    </row>
    <row r="55" spans="1:10">
      <c r="A55" s="15" t="s">
        <v>7</v>
      </c>
      <c r="B55" s="6" t="s">
        <v>13</v>
      </c>
      <c r="C55" s="8" t="s">
        <v>9</v>
      </c>
      <c r="D55" s="13">
        <v>110000</v>
      </c>
      <c r="E55" s="49">
        <f t="shared" si="0"/>
        <v>85</v>
      </c>
      <c r="F55" s="52">
        <f t="shared" si="0"/>
        <v>119</v>
      </c>
      <c r="G55" s="34">
        <f t="shared" ref="G55:I56" si="2">G7+G14+G21+G28+G35+G42+G49</f>
        <v>9350000</v>
      </c>
      <c r="H55" s="23">
        <f t="shared" si="2"/>
        <v>13090000</v>
      </c>
      <c r="I55" s="23">
        <f t="shared" si="2"/>
        <v>3740000</v>
      </c>
    </row>
    <row r="56" spans="1:10">
      <c r="A56" s="15" t="s">
        <v>7</v>
      </c>
      <c r="B56" s="6" t="s">
        <v>14</v>
      </c>
      <c r="C56" s="8" t="s">
        <v>10</v>
      </c>
      <c r="D56" s="13">
        <v>84000</v>
      </c>
      <c r="E56" s="49">
        <f t="shared" si="0"/>
        <v>43</v>
      </c>
      <c r="F56" s="52">
        <f t="shared" si="0"/>
        <v>43</v>
      </c>
      <c r="G56" s="34">
        <f t="shared" si="2"/>
        <v>3612000</v>
      </c>
      <c r="H56" s="23">
        <f t="shared" si="2"/>
        <v>3612000</v>
      </c>
      <c r="I56" s="23">
        <f t="shared" si="2"/>
        <v>0</v>
      </c>
    </row>
    <row r="57" spans="1:10">
      <c r="A57" s="16" t="s">
        <v>15</v>
      </c>
      <c r="B57" s="10"/>
      <c r="C57" s="11"/>
      <c r="D57" s="54"/>
      <c r="E57" s="44">
        <f>SUM(E53:E56)</f>
        <v>157</v>
      </c>
      <c r="F57" s="53">
        <f>SUM(F53:F56)</f>
        <v>183</v>
      </c>
      <c r="G57" s="35">
        <f>SUM(G53:G56)</f>
        <v>15787000</v>
      </c>
      <c r="H57" s="24">
        <f>SUM(H53:H56)</f>
        <v>18627000</v>
      </c>
      <c r="I57" s="24">
        <f>SUM(I53:I56)</f>
        <v>2840000</v>
      </c>
    </row>
  </sheetData>
  <mergeCells count="9">
    <mergeCell ref="A52:F52"/>
    <mergeCell ref="A24:F24"/>
    <mergeCell ref="A3:F3"/>
    <mergeCell ref="B1:C1"/>
    <mergeCell ref="A17:F17"/>
    <mergeCell ref="A10:F10"/>
    <mergeCell ref="A45:F45"/>
    <mergeCell ref="A38:F38"/>
    <mergeCell ref="A31:F31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1" fitToWidth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64"/>
  <sheetViews>
    <sheetView topLeftCell="A34" zoomScaleNormal="100" zoomScaleSheetLayoutView="100" workbookViewId="0">
      <pane xSplit="3" topLeftCell="D1" activePane="topRight" state="frozen"/>
      <selection pane="topRight" activeCell="E79" sqref="E79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375" style="1" customWidth="1"/>
    <col min="5" max="5" width="12" style="1" customWidth="1"/>
    <col min="6" max="6" width="12.125" style="1" customWidth="1"/>
    <col min="7" max="7" width="13.125" style="18" customWidth="1"/>
    <col min="8" max="8" width="11.625" style="18" customWidth="1"/>
    <col min="9" max="9" width="11.875" style="18" customWidth="1"/>
    <col min="10" max="10" width="9.75" style="18" customWidth="1"/>
    <col min="11" max="11" width="5.75" style="18" customWidth="1"/>
    <col min="12" max="12" width="8.625" style="18" customWidth="1"/>
    <col min="13" max="13" width="8.75" style="18" customWidth="1"/>
    <col min="14" max="14" width="9.75" style="18" customWidth="1"/>
    <col min="15" max="15" width="5.75" style="18" customWidth="1"/>
    <col min="16" max="16" width="8.625" style="18" customWidth="1"/>
    <col min="17" max="17" width="8.75" style="18" customWidth="1"/>
    <col min="18" max="18" width="9.75" style="18" customWidth="1"/>
    <col min="19" max="37" width="9.125" style="18"/>
    <col min="38" max="16384" width="9.125" style="1"/>
  </cols>
  <sheetData>
    <row r="1" spans="1:18" ht="12.9">
      <c r="A1" s="26" t="s">
        <v>1</v>
      </c>
      <c r="B1" s="92" t="s">
        <v>3</v>
      </c>
      <c r="C1" s="93"/>
      <c r="D1" s="27"/>
      <c r="E1" s="27"/>
      <c r="F1" s="27"/>
      <c r="G1" s="28"/>
      <c r="H1" s="28"/>
      <c r="I1" s="28"/>
    </row>
    <row r="2" spans="1:18">
      <c r="A2" s="25" t="s">
        <v>0</v>
      </c>
      <c r="B2" s="29" t="s">
        <v>2</v>
      </c>
      <c r="C2" s="27"/>
      <c r="D2" s="27"/>
      <c r="E2" s="27"/>
      <c r="F2" s="27"/>
      <c r="G2" s="28"/>
      <c r="H2" s="28"/>
      <c r="I2" s="28"/>
    </row>
    <row r="3" spans="1:18" ht="14.95" customHeight="1">
      <c r="A3" s="147" t="s">
        <v>20</v>
      </c>
      <c r="B3" s="148"/>
      <c r="C3" s="148"/>
      <c r="D3" s="148"/>
      <c r="E3" s="148"/>
      <c r="F3" s="149"/>
      <c r="G3" s="38"/>
      <c r="H3" s="21"/>
      <c r="I3" s="21"/>
    </row>
    <row r="4" spans="1:18" ht="51.8" customHeight="1">
      <c r="A4" s="2" t="s">
        <v>4</v>
      </c>
      <c r="B4" s="2" t="s">
        <v>5</v>
      </c>
      <c r="C4" s="2" t="s">
        <v>6</v>
      </c>
      <c r="D4" s="2" t="s">
        <v>18</v>
      </c>
      <c r="E4" s="2" t="s">
        <v>16</v>
      </c>
      <c r="F4" s="39" t="s">
        <v>27</v>
      </c>
      <c r="G4" s="33" t="s">
        <v>28</v>
      </c>
      <c r="H4" s="22" t="s">
        <v>29</v>
      </c>
      <c r="I4" s="22" t="s">
        <v>30</v>
      </c>
      <c r="J4" s="20"/>
    </row>
    <row r="5" spans="1:18" ht="12.25" customHeight="1">
      <c r="A5" s="3" t="s">
        <v>7</v>
      </c>
      <c r="B5" s="3" t="s">
        <v>11</v>
      </c>
      <c r="C5" s="14" t="s">
        <v>26</v>
      </c>
      <c r="D5" s="30">
        <v>175000</v>
      </c>
      <c r="E5" s="4">
        <v>18</v>
      </c>
      <c r="F5" s="40">
        <v>2</v>
      </c>
      <c r="G5" s="34">
        <f>D5*E5</f>
        <v>3150000</v>
      </c>
      <c r="H5" s="23">
        <f>F5*D5</f>
        <v>350000</v>
      </c>
      <c r="I5" s="23">
        <f>H5-G5</f>
        <v>-2800000</v>
      </c>
    </row>
    <row r="6" spans="1:18" ht="12.25" customHeight="1">
      <c r="A6" s="6" t="s">
        <v>7</v>
      </c>
      <c r="B6" s="6" t="s">
        <v>12</v>
      </c>
      <c r="C6" s="7" t="s">
        <v>8</v>
      </c>
      <c r="D6" s="30">
        <v>50000</v>
      </c>
      <c r="E6" s="4">
        <v>23</v>
      </c>
      <c r="F6" s="40">
        <v>10</v>
      </c>
      <c r="G6" s="34">
        <f>D6*E6</f>
        <v>1150000</v>
      </c>
      <c r="H6" s="23">
        <f>F6*D6</f>
        <v>500000</v>
      </c>
      <c r="I6" s="23">
        <f>H6-G6</f>
        <v>-650000</v>
      </c>
    </row>
    <row r="7" spans="1:18" ht="12.25" customHeight="1">
      <c r="A7" s="15" t="s">
        <v>7</v>
      </c>
      <c r="B7" s="6" t="s">
        <v>13</v>
      </c>
      <c r="C7" s="8" t="s">
        <v>9</v>
      </c>
      <c r="D7" s="13">
        <v>110000</v>
      </c>
      <c r="E7" s="9">
        <v>67</v>
      </c>
      <c r="F7" s="40">
        <v>41</v>
      </c>
      <c r="G7" s="34">
        <f>D7*E7</f>
        <v>7370000</v>
      </c>
      <c r="H7" s="23">
        <f>F7*D7</f>
        <v>4510000</v>
      </c>
      <c r="I7" s="23">
        <f>H7-G7</f>
        <v>-2860000</v>
      </c>
    </row>
    <row r="8" spans="1:18" ht="12.25" customHeight="1">
      <c r="A8" s="15" t="s">
        <v>7</v>
      </c>
      <c r="B8" s="6" t="s">
        <v>14</v>
      </c>
      <c r="C8" s="8" t="s">
        <v>10</v>
      </c>
      <c r="D8" s="13">
        <v>84000</v>
      </c>
      <c r="E8" s="9">
        <v>43</v>
      </c>
      <c r="F8" s="40">
        <v>26</v>
      </c>
      <c r="G8" s="34">
        <f>D8*E8</f>
        <v>3612000</v>
      </c>
      <c r="H8" s="23">
        <f>F8*D8</f>
        <v>2184000</v>
      </c>
      <c r="I8" s="23">
        <f>H8-G8</f>
        <v>-1428000</v>
      </c>
    </row>
    <row r="9" spans="1:18" ht="12.25" customHeight="1">
      <c r="A9" s="16" t="s">
        <v>15</v>
      </c>
      <c r="B9" s="10"/>
      <c r="C9" s="11"/>
      <c r="D9" s="12"/>
      <c r="E9" s="12">
        <f>SUM(E5:E8)</f>
        <v>151</v>
      </c>
      <c r="F9" s="41">
        <f>SUM(F5:F8)</f>
        <v>79</v>
      </c>
      <c r="G9" s="35">
        <f>SUM(G5:G8)</f>
        <v>15282000</v>
      </c>
      <c r="H9" s="24">
        <f>SUM(H5:H8)</f>
        <v>7544000</v>
      </c>
      <c r="I9" s="24">
        <f>H9-G9</f>
        <v>-7738000</v>
      </c>
    </row>
    <row r="10" spans="1:18" ht="14.95" customHeight="1">
      <c r="A10" s="144" t="s">
        <v>19</v>
      </c>
      <c r="B10" s="145"/>
      <c r="C10" s="145"/>
      <c r="D10" s="145"/>
      <c r="E10" s="145"/>
      <c r="F10" s="146"/>
      <c r="G10" s="37"/>
      <c r="H10" s="31"/>
      <c r="I10" s="31"/>
      <c r="J10" s="45"/>
      <c r="O10" s="19"/>
      <c r="P10" s="19"/>
      <c r="Q10" s="19"/>
      <c r="R10" s="19"/>
    </row>
    <row r="11" spans="1:18" ht="46.2">
      <c r="A11" s="2" t="s">
        <v>4</v>
      </c>
      <c r="B11" s="2" t="s">
        <v>5</v>
      </c>
      <c r="C11" s="2" t="s">
        <v>6</v>
      </c>
      <c r="D11" s="2" t="s">
        <v>18</v>
      </c>
      <c r="E11" s="2" t="s">
        <v>16</v>
      </c>
      <c r="F11" s="39" t="s">
        <v>27</v>
      </c>
      <c r="G11" s="33" t="s">
        <v>28</v>
      </c>
      <c r="H11" s="22" t="s">
        <v>29</v>
      </c>
      <c r="I11" s="22" t="s">
        <v>30</v>
      </c>
    </row>
    <row r="12" spans="1:18">
      <c r="A12" s="3" t="s">
        <v>7</v>
      </c>
      <c r="B12" s="3" t="s">
        <v>11</v>
      </c>
      <c r="C12" s="14" t="s">
        <v>26</v>
      </c>
      <c r="D12" s="30"/>
      <c r="E12" s="4"/>
      <c r="F12" s="40">
        <v>1</v>
      </c>
      <c r="G12" s="34">
        <f>D12*E12</f>
        <v>0</v>
      </c>
      <c r="H12" s="23">
        <f>F12*D12</f>
        <v>0</v>
      </c>
      <c r="I12" s="23">
        <f>H12-G12</f>
        <v>0</v>
      </c>
    </row>
    <row r="13" spans="1:18">
      <c r="A13" s="6" t="s">
        <v>7</v>
      </c>
      <c r="B13" s="6" t="s">
        <v>12</v>
      </c>
      <c r="C13" s="7" t="s">
        <v>8</v>
      </c>
      <c r="D13" s="30"/>
      <c r="E13" s="4"/>
      <c r="F13" s="40">
        <v>1</v>
      </c>
      <c r="G13" s="34">
        <f>D13*E13</f>
        <v>0</v>
      </c>
      <c r="H13" s="23">
        <f>F13*D13</f>
        <v>0</v>
      </c>
      <c r="I13" s="23">
        <f>H13-G13</f>
        <v>0</v>
      </c>
    </row>
    <row r="14" spans="1:18">
      <c r="A14" s="15" t="s">
        <v>7</v>
      </c>
      <c r="B14" s="6" t="s">
        <v>13</v>
      </c>
      <c r="C14" s="8" t="s">
        <v>9</v>
      </c>
      <c r="D14" s="13"/>
      <c r="E14" s="9"/>
      <c r="F14" s="40">
        <v>7</v>
      </c>
      <c r="G14" s="34">
        <f>D14*E14</f>
        <v>0</v>
      </c>
      <c r="H14" s="23">
        <f>F14*D14</f>
        <v>0</v>
      </c>
      <c r="I14" s="23">
        <f>H14-G14</f>
        <v>0</v>
      </c>
    </row>
    <row r="15" spans="1:18">
      <c r="A15" s="15" t="s">
        <v>7</v>
      </c>
      <c r="B15" s="6" t="s">
        <v>14</v>
      </c>
      <c r="C15" s="8" t="s">
        <v>10</v>
      </c>
      <c r="D15" s="13"/>
      <c r="E15" s="9"/>
      <c r="F15" s="40">
        <v>5</v>
      </c>
      <c r="G15" s="34">
        <f>D15*E15</f>
        <v>0</v>
      </c>
      <c r="H15" s="23">
        <f>F15*D15</f>
        <v>0</v>
      </c>
      <c r="I15" s="23">
        <f>H15-G15</f>
        <v>0</v>
      </c>
    </row>
    <row r="16" spans="1:18">
      <c r="A16" s="16" t="s">
        <v>15</v>
      </c>
      <c r="B16" s="10"/>
      <c r="C16" s="11"/>
      <c r="D16" s="12"/>
      <c r="E16" s="12"/>
      <c r="F16" s="41">
        <f>SUM(F12:F15)</f>
        <v>14</v>
      </c>
      <c r="G16" s="35">
        <f>SUM(G12:G15)</f>
        <v>0</v>
      </c>
      <c r="H16" s="24">
        <f>SUM(H12:H15)</f>
        <v>0</v>
      </c>
      <c r="I16" s="24">
        <f>H16-G16</f>
        <v>0</v>
      </c>
    </row>
    <row r="17" spans="1:10" ht="12.9">
      <c r="A17" s="136" t="s">
        <v>35</v>
      </c>
      <c r="B17" s="137"/>
      <c r="C17" s="137"/>
      <c r="D17" s="137"/>
      <c r="E17" s="137"/>
      <c r="F17" s="138"/>
      <c r="G17" s="36"/>
      <c r="H17" s="32"/>
      <c r="I17" s="32"/>
      <c r="J17" s="45"/>
    </row>
    <row r="18" spans="1:10" ht="46.2">
      <c r="A18" s="2" t="s">
        <v>4</v>
      </c>
      <c r="B18" s="2" t="s">
        <v>5</v>
      </c>
      <c r="C18" s="2" t="s">
        <v>6</v>
      </c>
      <c r="D18" s="2" t="s">
        <v>18</v>
      </c>
      <c r="E18" s="2" t="s">
        <v>16</v>
      </c>
      <c r="F18" s="39" t="s">
        <v>27</v>
      </c>
      <c r="G18" s="33" t="s">
        <v>28</v>
      </c>
      <c r="H18" s="22" t="s">
        <v>29</v>
      </c>
      <c r="I18" s="22" t="s">
        <v>30</v>
      </c>
    </row>
    <row r="19" spans="1:10">
      <c r="A19" s="3" t="s">
        <v>7</v>
      </c>
      <c r="B19" s="3" t="s">
        <v>11</v>
      </c>
      <c r="C19" s="14" t="s">
        <v>26</v>
      </c>
      <c r="D19" s="30"/>
      <c r="E19" s="4"/>
      <c r="F19" s="40">
        <v>0</v>
      </c>
      <c r="G19" s="34">
        <f>D19*E19</f>
        <v>0</v>
      </c>
      <c r="H19" s="23">
        <f>F19*D19</f>
        <v>0</v>
      </c>
      <c r="I19" s="23">
        <f>H19-G19</f>
        <v>0</v>
      </c>
    </row>
    <row r="20" spans="1:10">
      <c r="A20" s="6" t="s">
        <v>7</v>
      </c>
      <c r="B20" s="6" t="s">
        <v>12</v>
      </c>
      <c r="C20" s="7" t="s">
        <v>8</v>
      </c>
      <c r="D20" s="30"/>
      <c r="E20" s="4"/>
      <c r="F20" s="40">
        <v>0</v>
      </c>
      <c r="G20" s="34">
        <f>D20*E20</f>
        <v>0</v>
      </c>
      <c r="H20" s="23">
        <f>F20*D20</f>
        <v>0</v>
      </c>
      <c r="I20" s="23">
        <f>H20-G20</f>
        <v>0</v>
      </c>
    </row>
    <row r="21" spans="1:10">
      <c r="A21" s="15" t="s">
        <v>7</v>
      </c>
      <c r="B21" s="6" t="s">
        <v>13</v>
      </c>
      <c r="C21" s="8" t="s">
        <v>9</v>
      </c>
      <c r="D21" s="13"/>
      <c r="E21" s="9"/>
      <c r="F21" s="40">
        <v>0</v>
      </c>
      <c r="G21" s="34">
        <f>D21*E21</f>
        <v>0</v>
      </c>
      <c r="H21" s="23">
        <f>F21*D21</f>
        <v>0</v>
      </c>
      <c r="I21" s="23">
        <f>H21-G21</f>
        <v>0</v>
      </c>
    </row>
    <row r="22" spans="1:10">
      <c r="A22" s="15" t="s">
        <v>7</v>
      </c>
      <c r="B22" s="6" t="s">
        <v>14</v>
      </c>
      <c r="C22" s="8" t="s">
        <v>10</v>
      </c>
      <c r="D22" s="13"/>
      <c r="E22" s="9"/>
      <c r="F22" s="40">
        <v>3</v>
      </c>
      <c r="G22" s="34">
        <f>D22*E22</f>
        <v>0</v>
      </c>
      <c r="H22" s="23">
        <f>F22*D22</f>
        <v>0</v>
      </c>
      <c r="I22" s="23">
        <f>H22-G22</f>
        <v>0</v>
      </c>
    </row>
    <row r="23" spans="1:10">
      <c r="A23" s="16" t="s">
        <v>15</v>
      </c>
      <c r="B23" s="10"/>
      <c r="C23" s="11"/>
      <c r="D23" s="12"/>
      <c r="E23" s="12"/>
      <c r="F23" s="41">
        <f>SUM(F19:F22)</f>
        <v>3</v>
      </c>
      <c r="G23" s="35">
        <f>SUM(G19:G22)</f>
        <v>0</v>
      </c>
      <c r="H23" s="24">
        <f>SUM(H19:H22)</f>
        <v>0</v>
      </c>
      <c r="I23" s="24">
        <f>H23-G23</f>
        <v>0</v>
      </c>
    </row>
    <row r="24" spans="1:10" ht="12.9">
      <c r="A24" s="136" t="s">
        <v>21</v>
      </c>
      <c r="B24" s="137"/>
      <c r="C24" s="137"/>
      <c r="D24" s="137"/>
      <c r="E24" s="137"/>
      <c r="F24" s="138"/>
      <c r="G24" s="36"/>
      <c r="H24" s="32"/>
      <c r="I24" s="32"/>
    </row>
    <row r="25" spans="1:10" ht="46.2">
      <c r="A25" s="2" t="s">
        <v>4</v>
      </c>
      <c r="B25" s="2" t="s">
        <v>5</v>
      </c>
      <c r="C25" s="2" t="s">
        <v>6</v>
      </c>
      <c r="D25" s="2" t="s">
        <v>18</v>
      </c>
      <c r="E25" s="2" t="s">
        <v>16</v>
      </c>
      <c r="F25" s="39" t="s">
        <v>27</v>
      </c>
      <c r="G25" s="33" t="s">
        <v>28</v>
      </c>
      <c r="H25" s="22" t="s">
        <v>29</v>
      </c>
      <c r="I25" s="22" t="s">
        <v>30</v>
      </c>
    </row>
    <row r="26" spans="1:10">
      <c r="A26" s="3" t="s">
        <v>7</v>
      </c>
      <c r="B26" s="3" t="s">
        <v>11</v>
      </c>
      <c r="C26" s="14" t="s">
        <v>26</v>
      </c>
      <c r="D26" s="30"/>
      <c r="E26" s="4"/>
      <c r="F26" s="40">
        <v>0</v>
      </c>
      <c r="G26" s="34">
        <f>D26*E26</f>
        <v>0</v>
      </c>
      <c r="H26" s="23">
        <f>F26*D26</f>
        <v>0</v>
      </c>
      <c r="I26" s="23">
        <f>H26-G26</f>
        <v>0</v>
      </c>
    </row>
    <row r="27" spans="1:10">
      <c r="A27" s="6" t="s">
        <v>7</v>
      </c>
      <c r="B27" s="6" t="s">
        <v>12</v>
      </c>
      <c r="C27" s="7" t="s">
        <v>8</v>
      </c>
      <c r="D27" s="30"/>
      <c r="E27" s="4"/>
      <c r="F27" s="40">
        <v>1</v>
      </c>
      <c r="G27" s="34">
        <f>D27*E27</f>
        <v>0</v>
      </c>
      <c r="H27" s="23">
        <f>F27*D27</f>
        <v>0</v>
      </c>
      <c r="I27" s="23">
        <f>H27-G27</f>
        <v>0</v>
      </c>
    </row>
    <row r="28" spans="1:10">
      <c r="A28" s="15" t="s">
        <v>7</v>
      </c>
      <c r="B28" s="6" t="s">
        <v>13</v>
      </c>
      <c r="C28" s="8" t="s">
        <v>9</v>
      </c>
      <c r="D28" s="13"/>
      <c r="E28" s="9"/>
      <c r="F28" s="40">
        <v>2</v>
      </c>
      <c r="G28" s="34">
        <f>D28*E28</f>
        <v>0</v>
      </c>
      <c r="H28" s="23">
        <f>F28*D28</f>
        <v>0</v>
      </c>
      <c r="I28" s="23">
        <f>H28-G28</f>
        <v>0</v>
      </c>
    </row>
    <row r="29" spans="1:10">
      <c r="A29" s="15" t="s">
        <v>7</v>
      </c>
      <c r="B29" s="6" t="s">
        <v>14</v>
      </c>
      <c r="C29" s="8" t="s">
        <v>10</v>
      </c>
      <c r="D29" s="13"/>
      <c r="E29" s="9"/>
      <c r="F29" s="40">
        <v>3</v>
      </c>
      <c r="G29" s="34">
        <f>D29*E29</f>
        <v>0</v>
      </c>
      <c r="H29" s="23">
        <f>F29*D29</f>
        <v>0</v>
      </c>
      <c r="I29" s="23">
        <f>H29-G29</f>
        <v>0</v>
      </c>
    </row>
    <row r="30" spans="1:10">
      <c r="A30" s="16" t="s">
        <v>15</v>
      </c>
      <c r="B30" s="10"/>
      <c r="C30" s="11"/>
      <c r="D30" s="12"/>
      <c r="E30" s="12"/>
      <c r="F30" s="41">
        <f>SUM(F26:F29)</f>
        <v>6</v>
      </c>
      <c r="G30" s="35">
        <f>SUM(G26:G29)</f>
        <v>0</v>
      </c>
      <c r="H30" s="24">
        <f>SUM(H26:H29)</f>
        <v>0</v>
      </c>
      <c r="I30" s="24">
        <f>H30-G30</f>
        <v>0</v>
      </c>
    </row>
    <row r="31" spans="1:10" ht="12.9">
      <c r="A31" s="136" t="s">
        <v>22</v>
      </c>
      <c r="B31" s="137"/>
      <c r="C31" s="137"/>
      <c r="D31" s="137"/>
      <c r="E31" s="137"/>
      <c r="F31" s="138"/>
      <c r="G31" s="36"/>
      <c r="H31" s="32"/>
      <c r="I31" s="32"/>
    </row>
    <row r="32" spans="1:10" ht="46.2">
      <c r="A32" s="2" t="s">
        <v>4</v>
      </c>
      <c r="B32" s="2" t="s">
        <v>5</v>
      </c>
      <c r="C32" s="2" t="s">
        <v>6</v>
      </c>
      <c r="D32" s="2" t="s">
        <v>18</v>
      </c>
      <c r="E32" s="2" t="s">
        <v>16</v>
      </c>
      <c r="F32" s="39" t="s">
        <v>27</v>
      </c>
      <c r="G32" s="33" t="s">
        <v>28</v>
      </c>
      <c r="H32" s="22" t="s">
        <v>29</v>
      </c>
      <c r="I32" s="22" t="s">
        <v>30</v>
      </c>
    </row>
    <row r="33" spans="1:10">
      <c r="A33" s="3" t="s">
        <v>7</v>
      </c>
      <c r="B33" s="3" t="s">
        <v>11</v>
      </c>
      <c r="C33" s="14" t="s">
        <v>26</v>
      </c>
      <c r="D33" s="30"/>
      <c r="E33" s="4"/>
      <c r="F33" s="40">
        <v>2</v>
      </c>
      <c r="G33" s="34">
        <f>D33*E33</f>
        <v>0</v>
      </c>
      <c r="H33" s="23">
        <f>F33*D33</f>
        <v>0</v>
      </c>
      <c r="I33" s="23">
        <f>H33-G33</f>
        <v>0</v>
      </c>
    </row>
    <row r="34" spans="1:10">
      <c r="A34" s="6" t="s">
        <v>7</v>
      </c>
      <c r="B34" s="6" t="s">
        <v>12</v>
      </c>
      <c r="C34" s="7" t="s">
        <v>8</v>
      </c>
      <c r="D34" s="30"/>
      <c r="E34" s="4"/>
      <c r="F34" s="40">
        <v>5</v>
      </c>
      <c r="G34" s="34">
        <f>D34*E34</f>
        <v>0</v>
      </c>
      <c r="H34" s="23">
        <f>F34*D34</f>
        <v>0</v>
      </c>
      <c r="I34" s="23">
        <f>H34-G34</f>
        <v>0</v>
      </c>
    </row>
    <row r="35" spans="1:10">
      <c r="A35" s="15" t="s">
        <v>7</v>
      </c>
      <c r="B35" s="6" t="s">
        <v>13</v>
      </c>
      <c r="C35" s="8" t="s">
        <v>9</v>
      </c>
      <c r="D35" s="13"/>
      <c r="E35" s="9"/>
      <c r="F35" s="40">
        <v>6</v>
      </c>
      <c r="G35" s="34">
        <f>D35*E35</f>
        <v>0</v>
      </c>
      <c r="H35" s="23">
        <f>F35*D35</f>
        <v>0</v>
      </c>
      <c r="I35" s="23">
        <f>H35-G35</f>
        <v>0</v>
      </c>
    </row>
    <row r="36" spans="1:10">
      <c r="A36" s="15" t="s">
        <v>7</v>
      </c>
      <c r="B36" s="6" t="s">
        <v>14</v>
      </c>
      <c r="C36" s="8" t="s">
        <v>10</v>
      </c>
      <c r="D36" s="13"/>
      <c r="E36" s="9"/>
      <c r="F36" s="40">
        <v>2</v>
      </c>
      <c r="G36" s="34">
        <f>D36*E36</f>
        <v>0</v>
      </c>
      <c r="H36" s="23">
        <f>F36*D36</f>
        <v>0</v>
      </c>
      <c r="I36" s="23">
        <f>H36-G36</f>
        <v>0</v>
      </c>
    </row>
    <row r="37" spans="1:10">
      <c r="A37" s="16" t="s">
        <v>15</v>
      </c>
      <c r="B37" s="10"/>
      <c r="C37" s="11"/>
      <c r="D37" s="12"/>
      <c r="E37" s="12"/>
      <c r="F37" s="41">
        <f>SUM(F33:F36)</f>
        <v>15</v>
      </c>
      <c r="G37" s="35">
        <f>SUM(G33:G36)</f>
        <v>0</v>
      </c>
      <c r="H37" s="24">
        <f>SUM(H33:H36)</f>
        <v>0</v>
      </c>
      <c r="I37" s="24">
        <f>H37-G37</f>
        <v>0</v>
      </c>
    </row>
    <row r="38" spans="1:10" ht="12.9">
      <c r="A38" s="136" t="s">
        <v>23</v>
      </c>
      <c r="B38" s="137"/>
      <c r="C38" s="137"/>
      <c r="D38" s="137"/>
      <c r="E38" s="137"/>
      <c r="F38" s="138"/>
      <c r="G38" s="36"/>
      <c r="H38" s="32"/>
      <c r="I38" s="32"/>
      <c r="J38" s="45"/>
    </row>
    <row r="39" spans="1:10" ht="46.2">
      <c r="A39" s="2" t="s">
        <v>4</v>
      </c>
      <c r="B39" s="2" t="s">
        <v>5</v>
      </c>
      <c r="C39" s="2" t="s">
        <v>6</v>
      </c>
      <c r="D39" s="2" t="s">
        <v>18</v>
      </c>
      <c r="E39" s="2" t="s">
        <v>16</v>
      </c>
      <c r="F39" s="39" t="s">
        <v>27</v>
      </c>
      <c r="G39" s="33" t="s">
        <v>28</v>
      </c>
      <c r="H39" s="22" t="s">
        <v>29</v>
      </c>
      <c r="I39" s="22" t="s">
        <v>30</v>
      </c>
    </row>
    <row r="40" spans="1:10">
      <c r="A40" s="3" t="s">
        <v>7</v>
      </c>
      <c r="B40" s="3" t="s">
        <v>11</v>
      </c>
      <c r="C40" s="14" t="s">
        <v>26</v>
      </c>
      <c r="D40" s="30"/>
      <c r="E40" s="4"/>
      <c r="F40" s="40">
        <v>1</v>
      </c>
      <c r="G40" s="34">
        <f>D40*E40</f>
        <v>0</v>
      </c>
      <c r="H40" s="23">
        <f>F40*D40</f>
        <v>0</v>
      </c>
      <c r="I40" s="23">
        <f>H40-G40</f>
        <v>0</v>
      </c>
    </row>
    <row r="41" spans="1:10">
      <c r="A41" s="6" t="s">
        <v>7</v>
      </c>
      <c r="B41" s="6" t="s">
        <v>12</v>
      </c>
      <c r="C41" s="7" t="s">
        <v>8</v>
      </c>
      <c r="D41" s="30"/>
      <c r="E41" s="4"/>
      <c r="F41" s="40">
        <v>0</v>
      </c>
      <c r="G41" s="34">
        <f>D41*E41</f>
        <v>0</v>
      </c>
      <c r="H41" s="23">
        <f>F41*D41</f>
        <v>0</v>
      </c>
      <c r="I41" s="23">
        <f>H41-G41</f>
        <v>0</v>
      </c>
    </row>
    <row r="42" spans="1:10">
      <c r="A42" s="15" t="s">
        <v>7</v>
      </c>
      <c r="B42" s="6" t="s">
        <v>13</v>
      </c>
      <c r="C42" s="8" t="s">
        <v>9</v>
      </c>
      <c r="D42" s="13"/>
      <c r="E42" s="9"/>
      <c r="F42" s="40">
        <v>0</v>
      </c>
      <c r="G42" s="34">
        <f>D42*E42</f>
        <v>0</v>
      </c>
      <c r="H42" s="23">
        <f>F42*D42</f>
        <v>0</v>
      </c>
      <c r="I42" s="23">
        <f>H42-G42</f>
        <v>0</v>
      </c>
    </row>
    <row r="43" spans="1:10">
      <c r="A43" s="15" t="s">
        <v>7</v>
      </c>
      <c r="B43" s="6" t="s">
        <v>14</v>
      </c>
      <c r="C43" s="8" t="s">
        <v>10</v>
      </c>
      <c r="D43" s="13"/>
      <c r="E43" s="9"/>
      <c r="F43" s="40">
        <v>1</v>
      </c>
      <c r="G43" s="34">
        <f>D43*E43</f>
        <v>0</v>
      </c>
      <c r="H43" s="23">
        <f>F43*D43</f>
        <v>0</v>
      </c>
      <c r="I43" s="23">
        <f>H43-G43</f>
        <v>0</v>
      </c>
    </row>
    <row r="44" spans="1:10">
      <c r="A44" s="16" t="s">
        <v>15</v>
      </c>
      <c r="B44" s="10"/>
      <c r="C44" s="11"/>
      <c r="D44" s="12"/>
      <c r="E44" s="12"/>
      <c r="F44" s="41">
        <f>SUM(F40:F43)</f>
        <v>2</v>
      </c>
      <c r="G44" s="35">
        <f>SUM(G40:G43)</f>
        <v>0</v>
      </c>
      <c r="H44" s="24">
        <f>SUM(H40:H43)</f>
        <v>0</v>
      </c>
      <c r="I44" s="24">
        <f>H44-G44</f>
        <v>0</v>
      </c>
    </row>
    <row r="45" spans="1:10" ht="12.9">
      <c r="A45" s="136" t="s">
        <v>24</v>
      </c>
      <c r="B45" s="137"/>
      <c r="C45" s="137"/>
      <c r="D45" s="137"/>
      <c r="E45" s="137"/>
      <c r="F45" s="138"/>
      <c r="G45" s="36"/>
      <c r="H45" s="32"/>
      <c r="I45" s="32"/>
      <c r="J45" s="45"/>
    </row>
    <row r="46" spans="1:10" ht="46.2">
      <c r="A46" s="2" t="s">
        <v>4</v>
      </c>
      <c r="B46" s="2" t="s">
        <v>5</v>
      </c>
      <c r="C46" s="2" t="s">
        <v>6</v>
      </c>
      <c r="D46" s="2" t="s">
        <v>18</v>
      </c>
      <c r="E46" s="2" t="s">
        <v>16</v>
      </c>
      <c r="F46" s="39" t="s">
        <v>27</v>
      </c>
      <c r="G46" s="33" t="s">
        <v>28</v>
      </c>
      <c r="H46" s="22" t="s">
        <v>29</v>
      </c>
      <c r="I46" s="22" t="s">
        <v>30</v>
      </c>
    </row>
    <row r="47" spans="1:10">
      <c r="A47" s="3" t="s">
        <v>7</v>
      </c>
      <c r="B47" s="3" t="s">
        <v>11</v>
      </c>
      <c r="C47" s="14" t="s">
        <v>26</v>
      </c>
      <c r="D47" s="30"/>
      <c r="E47" s="4"/>
      <c r="F47" s="40">
        <v>0</v>
      </c>
      <c r="G47" s="34">
        <f>D47*E47</f>
        <v>0</v>
      </c>
      <c r="H47" s="23">
        <f>F47*D47</f>
        <v>0</v>
      </c>
      <c r="I47" s="23">
        <f>H47-G47</f>
        <v>0</v>
      </c>
    </row>
    <row r="48" spans="1:10">
      <c r="A48" s="6" t="s">
        <v>7</v>
      </c>
      <c r="B48" s="6" t="s">
        <v>12</v>
      </c>
      <c r="C48" s="7" t="s">
        <v>8</v>
      </c>
      <c r="D48" s="30"/>
      <c r="E48" s="4"/>
      <c r="F48" s="40">
        <v>0</v>
      </c>
      <c r="G48" s="34">
        <f>D48*E48</f>
        <v>0</v>
      </c>
      <c r="H48" s="23">
        <f>F48*D48</f>
        <v>0</v>
      </c>
      <c r="I48" s="23">
        <f>H48-G48</f>
        <v>0</v>
      </c>
    </row>
    <row r="49" spans="1:10">
      <c r="A49" s="15" t="s">
        <v>7</v>
      </c>
      <c r="B49" s="6" t="s">
        <v>13</v>
      </c>
      <c r="C49" s="8" t="s">
        <v>9</v>
      </c>
      <c r="D49" s="13"/>
      <c r="E49" s="9"/>
      <c r="F49" s="40">
        <v>11</v>
      </c>
      <c r="G49" s="34">
        <f>D49*E49</f>
        <v>0</v>
      </c>
      <c r="H49" s="23">
        <f>F49*D49</f>
        <v>0</v>
      </c>
      <c r="I49" s="23">
        <f>H49-G49</f>
        <v>0</v>
      </c>
    </row>
    <row r="50" spans="1:10">
      <c r="A50" s="15" t="s">
        <v>7</v>
      </c>
      <c r="B50" s="6" t="s">
        <v>14</v>
      </c>
      <c r="C50" s="8" t="s">
        <v>10</v>
      </c>
      <c r="D50" s="13"/>
      <c r="E50" s="9"/>
      <c r="F50" s="40">
        <v>3</v>
      </c>
      <c r="G50" s="34">
        <f>D50*E50</f>
        <v>0</v>
      </c>
      <c r="H50" s="23">
        <f>F50*D50</f>
        <v>0</v>
      </c>
      <c r="I50" s="23">
        <f>H50-G50</f>
        <v>0</v>
      </c>
    </row>
    <row r="51" spans="1:10">
      <c r="A51" s="16" t="s">
        <v>15</v>
      </c>
      <c r="B51" s="10"/>
      <c r="C51" s="11"/>
      <c r="D51" s="12"/>
      <c r="E51" s="12"/>
      <c r="F51" s="41">
        <f>SUM(F47:F50)</f>
        <v>14</v>
      </c>
      <c r="G51" s="35">
        <f>SUM(G47:G50)</f>
        <v>0</v>
      </c>
      <c r="H51" s="24">
        <f>SUM(H47:H50)</f>
        <v>0</v>
      </c>
      <c r="I51" s="24">
        <f>H51-G51</f>
        <v>0</v>
      </c>
    </row>
    <row r="52" spans="1:10" ht="12.9">
      <c r="A52" s="144" t="s">
        <v>25</v>
      </c>
      <c r="B52" s="145"/>
      <c r="C52" s="145"/>
      <c r="D52" s="145"/>
      <c r="E52" s="145"/>
      <c r="F52" s="146"/>
      <c r="G52" s="37"/>
      <c r="H52" s="31"/>
      <c r="I52" s="31"/>
      <c r="J52" s="45"/>
    </row>
    <row r="53" spans="1:10" ht="46.2">
      <c r="A53" s="2" t="s">
        <v>4</v>
      </c>
      <c r="B53" s="2" t="s">
        <v>5</v>
      </c>
      <c r="C53" s="2" t="s">
        <v>6</v>
      </c>
      <c r="D53" s="2" t="s">
        <v>18</v>
      </c>
      <c r="E53" s="2" t="s">
        <v>16</v>
      </c>
      <c r="F53" s="39" t="s">
        <v>27</v>
      </c>
      <c r="G53" s="33" t="s">
        <v>28</v>
      </c>
      <c r="H53" s="22" t="s">
        <v>29</v>
      </c>
      <c r="I53" s="22" t="s">
        <v>30</v>
      </c>
    </row>
    <row r="54" spans="1:10">
      <c r="A54" s="3" t="s">
        <v>7</v>
      </c>
      <c r="B54" s="3" t="s">
        <v>11</v>
      </c>
      <c r="C54" s="14" t="s">
        <v>26</v>
      </c>
      <c r="D54" s="30"/>
      <c r="E54" s="4"/>
      <c r="F54" s="40">
        <v>0</v>
      </c>
      <c r="G54" s="34">
        <f>D54*E54</f>
        <v>0</v>
      </c>
      <c r="H54" s="23">
        <f>F54*D54</f>
        <v>0</v>
      </c>
      <c r="I54" s="23">
        <f>H54-G54</f>
        <v>0</v>
      </c>
    </row>
    <row r="55" spans="1:10">
      <c r="A55" s="6" t="s">
        <v>7</v>
      </c>
      <c r="B55" s="6" t="s">
        <v>12</v>
      </c>
      <c r="C55" s="7" t="s">
        <v>8</v>
      </c>
      <c r="D55" s="30"/>
      <c r="E55" s="4"/>
      <c r="F55" s="40">
        <v>1</v>
      </c>
      <c r="G55" s="34">
        <f>D55*E55</f>
        <v>0</v>
      </c>
      <c r="H55" s="23">
        <f>F55*D55</f>
        <v>0</v>
      </c>
      <c r="I55" s="23">
        <f>H55-G55</f>
        <v>0</v>
      </c>
    </row>
    <row r="56" spans="1:10">
      <c r="A56" s="15" t="s">
        <v>7</v>
      </c>
      <c r="B56" s="6" t="s">
        <v>13</v>
      </c>
      <c r="C56" s="8" t="s">
        <v>9</v>
      </c>
      <c r="D56" s="13"/>
      <c r="E56" s="9"/>
      <c r="F56" s="40">
        <v>1</v>
      </c>
      <c r="G56" s="34">
        <f>D56*E56</f>
        <v>0</v>
      </c>
      <c r="H56" s="23">
        <f>F56*D56</f>
        <v>0</v>
      </c>
      <c r="I56" s="23">
        <f>H56-G56</f>
        <v>0</v>
      </c>
    </row>
    <row r="57" spans="1:10">
      <c r="A57" s="15" t="s">
        <v>7</v>
      </c>
      <c r="B57" s="6" t="s">
        <v>14</v>
      </c>
      <c r="C57" s="8" t="s">
        <v>10</v>
      </c>
      <c r="D57" s="13"/>
      <c r="E57" s="9"/>
      <c r="F57" s="40">
        <v>1</v>
      </c>
      <c r="G57" s="34">
        <f>D57*E57</f>
        <v>0</v>
      </c>
      <c r="H57" s="23">
        <f>F57*D57</f>
        <v>0</v>
      </c>
      <c r="I57" s="23">
        <f>H57-G57</f>
        <v>0</v>
      </c>
    </row>
    <row r="58" spans="1:10">
      <c r="A58" s="16" t="s">
        <v>15</v>
      </c>
      <c r="B58" s="10"/>
      <c r="C58" s="11"/>
      <c r="D58" s="12"/>
      <c r="E58" s="12"/>
      <c r="F58" s="41">
        <f>SUM(F54:F57)</f>
        <v>3</v>
      </c>
      <c r="G58" s="35">
        <f>SUM(G54:G57)</f>
        <v>0</v>
      </c>
      <c r="H58" s="24">
        <f>SUM(H54:H57)</f>
        <v>0</v>
      </c>
      <c r="I58" s="24">
        <f>H58-G58</f>
        <v>0</v>
      </c>
    </row>
    <row r="59" spans="1:10" ht="18" customHeight="1">
      <c r="A59" s="139" t="s">
        <v>37</v>
      </c>
      <c r="B59" s="139"/>
      <c r="C59" s="139"/>
      <c r="D59" s="139"/>
      <c r="E59" s="139"/>
      <c r="F59" s="140"/>
      <c r="G59" s="51"/>
      <c r="H59" s="50"/>
      <c r="I59" s="50"/>
      <c r="J59" s="45"/>
    </row>
    <row r="60" spans="1:10">
      <c r="A60" s="3" t="s">
        <v>7</v>
      </c>
      <c r="B60" s="3" t="s">
        <v>11</v>
      </c>
      <c r="C60" s="14" t="s">
        <v>26</v>
      </c>
      <c r="D60" s="43"/>
      <c r="E60" s="43"/>
      <c r="F60" s="56">
        <f>F5+F12+F19+F26+F33+F40+F47+F54</f>
        <v>6</v>
      </c>
      <c r="G60" s="34"/>
      <c r="H60" s="23"/>
      <c r="I60" s="23"/>
    </row>
    <row r="61" spans="1:10">
      <c r="A61" s="6" t="s">
        <v>7</v>
      </c>
      <c r="B61" s="6" t="s">
        <v>12</v>
      </c>
      <c r="C61" s="7" t="s">
        <v>8</v>
      </c>
      <c r="D61" s="43"/>
      <c r="E61" s="43"/>
      <c r="F61" s="56">
        <f>F6+F13+F20+F27+F34+F41+F48+F55</f>
        <v>18</v>
      </c>
      <c r="G61" s="34"/>
      <c r="H61" s="23"/>
      <c r="I61" s="23"/>
    </row>
    <row r="62" spans="1:10">
      <c r="A62" s="15" t="s">
        <v>7</v>
      </c>
      <c r="B62" s="6" t="s">
        <v>13</v>
      </c>
      <c r="C62" s="8" t="s">
        <v>9</v>
      </c>
      <c r="D62" s="43"/>
      <c r="E62" s="43"/>
      <c r="F62" s="56">
        <f>F7+F14+F21+F28+F35+F42+F49+F56</f>
        <v>68</v>
      </c>
      <c r="G62" s="34"/>
      <c r="H62" s="23"/>
      <c r="I62" s="23"/>
    </row>
    <row r="63" spans="1:10">
      <c r="A63" s="15" t="s">
        <v>7</v>
      </c>
      <c r="B63" s="6" t="s">
        <v>14</v>
      </c>
      <c r="C63" s="8" t="s">
        <v>10</v>
      </c>
      <c r="D63" s="43"/>
      <c r="E63" s="43"/>
      <c r="F63" s="56">
        <f>F8+F15+F22+F29+F36+F43+F50+F57</f>
        <v>44</v>
      </c>
      <c r="G63" s="34"/>
      <c r="H63" s="23"/>
      <c r="I63" s="23"/>
    </row>
    <row r="64" spans="1:10">
      <c r="A64" s="16" t="s">
        <v>15</v>
      </c>
      <c r="B64" s="10"/>
      <c r="C64" s="11"/>
      <c r="D64" s="54"/>
      <c r="E64" s="44">
        <f>E9+E16+E23+E30+E37+E44+E51+E58</f>
        <v>151</v>
      </c>
      <c r="F64" s="53">
        <f>SUM(F60:F63)</f>
        <v>136</v>
      </c>
      <c r="G64" s="55"/>
      <c r="H64" s="46"/>
      <c r="I64" s="47"/>
    </row>
  </sheetData>
  <mergeCells count="10">
    <mergeCell ref="A24:F24"/>
    <mergeCell ref="A3:F3"/>
    <mergeCell ref="B1:C1"/>
    <mergeCell ref="A59:F59"/>
    <mergeCell ref="A17:F17"/>
    <mergeCell ref="A10:F10"/>
    <mergeCell ref="A52:F52"/>
    <mergeCell ref="A45:F45"/>
    <mergeCell ref="A38:F38"/>
    <mergeCell ref="A31:F31"/>
  </mergeCells>
  <phoneticPr fontId="0" type="noConversion"/>
  <pageMargins left="0.34" right="0.48" top="0.39" bottom="0.39370078740157483" header="0.19" footer="0.19685039370078741"/>
  <pageSetup paperSize="9" scale="70" fitToWidth="2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64"/>
  <sheetViews>
    <sheetView topLeftCell="A37" zoomScaleNormal="100" zoomScaleSheetLayoutView="100" workbookViewId="0">
      <pane xSplit="3" topLeftCell="D1" activePane="topRight" state="frozen"/>
      <selection pane="topRight" activeCell="F28" sqref="F28"/>
    </sheetView>
  </sheetViews>
  <sheetFormatPr defaultColWidth="9.125" defaultRowHeight="11.55"/>
  <cols>
    <col min="1" max="1" width="13.125" style="1" customWidth="1"/>
    <col min="2" max="2" width="11.75" style="1" customWidth="1"/>
    <col min="3" max="3" width="43" style="1" customWidth="1"/>
    <col min="4" max="4" width="10.875" style="1" customWidth="1"/>
    <col min="5" max="5" width="8.625" style="18" customWidth="1"/>
    <col min="6" max="6" width="8.75" style="18" customWidth="1"/>
    <col min="7" max="7" width="9.75" style="18" customWidth="1"/>
    <col min="8" max="8" width="5.75" style="18" customWidth="1"/>
    <col min="9" max="9" width="8.625" style="18" customWidth="1"/>
    <col min="10" max="10" width="8.75" style="18" customWidth="1"/>
    <col min="11" max="11" width="9.75" style="18" customWidth="1"/>
    <col min="12" max="30" width="9.125" style="18"/>
    <col min="31" max="16384" width="9.125" style="1"/>
  </cols>
  <sheetData>
    <row r="1" spans="1:11" ht="12.9">
      <c r="A1" s="26" t="s">
        <v>1</v>
      </c>
      <c r="B1" s="92" t="s">
        <v>3</v>
      </c>
      <c r="C1" s="93"/>
      <c r="D1" s="27"/>
    </row>
    <row r="2" spans="1:11">
      <c r="A2" s="25" t="s">
        <v>0</v>
      </c>
      <c r="B2" s="29" t="s">
        <v>2</v>
      </c>
      <c r="C2" s="27"/>
      <c r="D2" s="27"/>
    </row>
    <row r="3" spans="1:11" ht="14.95" customHeight="1">
      <c r="A3" s="94" t="s">
        <v>20</v>
      </c>
      <c r="B3" s="95"/>
      <c r="C3" s="95"/>
      <c r="D3" s="95"/>
    </row>
    <row r="4" spans="1:11" ht="51.8" customHeight="1">
      <c r="A4" s="2" t="s">
        <v>4</v>
      </c>
      <c r="B4" s="2" t="s">
        <v>5</v>
      </c>
      <c r="C4" s="2" t="s">
        <v>6</v>
      </c>
      <c r="D4" s="2" t="s">
        <v>17</v>
      </c>
    </row>
    <row r="5" spans="1:11" ht="12.25" customHeight="1">
      <c r="A5" s="3" t="s">
        <v>7</v>
      </c>
      <c r="B5" s="3" t="s">
        <v>11</v>
      </c>
      <c r="C5" s="14" t="s">
        <v>26</v>
      </c>
      <c r="D5" s="4">
        <v>0</v>
      </c>
    </row>
    <row r="6" spans="1:11" ht="12.25" customHeight="1">
      <c r="A6" s="6" t="s">
        <v>7</v>
      </c>
      <c r="B6" s="6" t="s">
        <v>12</v>
      </c>
      <c r="C6" s="7" t="s">
        <v>8</v>
      </c>
      <c r="D6" s="4">
        <v>17</v>
      </c>
    </row>
    <row r="7" spans="1:11" ht="12.25" customHeight="1">
      <c r="A7" s="15" t="s">
        <v>7</v>
      </c>
      <c r="B7" s="6" t="s">
        <v>13</v>
      </c>
      <c r="C7" s="8" t="s">
        <v>9</v>
      </c>
      <c r="D7" s="13">
        <v>59</v>
      </c>
    </row>
    <row r="8" spans="1:11" ht="12.25" customHeight="1">
      <c r="A8" s="15" t="s">
        <v>7</v>
      </c>
      <c r="B8" s="6" t="s">
        <v>14</v>
      </c>
      <c r="C8" s="8" t="s">
        <v>10</v>
      </c>
      <c r="D8" s="13">
        <v>38</v>
      </c>
    </row>
    <row r="9" spans="1:11" ht="12.25" customHeight="1">
      <c r="A9" s="16" t="s">
        <v>15</v>
      </c>
      <c r="B9" s="10"/>
      <c r="C9" s="11"/>
      <c r="D9" s="12">
        <f>SUM(D5:D8)</f>
        <v>114</v>
      </c>
    </row>
    <row r="10" spans="1:11" ht="14.95" customHeight="1">
      <c r="A10" s="144" t="s">
        <v>19</v>
      </c>
      <c r="B10" s="145"/>
      <c r="C10" s="145"/>
      <c r="D10" s="145"/>
      <c r="H10" s="19"/>
      <c r="I10" s="19"/>
      <c r="J10" s="19"/>
      <c r="K10" s="19"/>
    </row>
    <row r="11" spans="1:11" ht="34.65">
      <c r="A11" s="2" t="s">
        <v>4</v>
      </c>
      <c r="B11" s="2" t="s">
        <v>5</v>
      </c>
      <c r="C11" s="2" t="s">
        <v>6</v>
      </c>
      <c r="D11" s="2" t="s">
        <v>17</v>
      </c>
    </row>
    <row r="12" spans="1:11">
      <c r="A12" s="3" t="s">
        <v>7</v>
      </c>
      <c r="B12" s="3" t="s">
        <v>11</v>
      </c>
      <c r="C12" s="14" t="s">
        <v>26</v>
      </c>
      <c r="D12" s="4">
        <v>3</v>
      </c>
    </row>
    <row r="13" spans="1:11">
      <c r="A13" s="6" t="s">
        <v>7</v>
      </c>
      <c r="B13" s="6" t="s">
        <v>12</v>
      </c>
      <c r="C13" s="7" t="s">
        <v>8</v>
      </c>
      <c r="D13" s="4">
        <v>0</v>
      </c>
    </row>
    <row r="14" spans="1:11">
      <c r="A14" s="15" t="s">
        <v>7</v>
      </c>
      <c r="B14" s="6" t="s">
        <v>13</v>
      </c>
      <c r="C14" s="8" t="s">
        <v>9</v>
      </c>
      <c r="D14" s="13">
        <v>6</v>
      </c>
    </row>
    <row r="15" spans="1:11">
      <c r="A15" s="15" t="s">
        <v>7</v>
      </c>
      <c r="B15" s="6" t="s">
        <v>14</v>
      </c>
      <c r="C15" s="8" t="s">
        <v>10</v>
      </c>
      <c r="D15" s="13">
        <v>6</v>
      </c>
    </row>
    <row r="16" spans="1:11">
      <c r="A16" s="16" t="s">
        <v>15</v>
      </c>
      <c r="B16" s="10"/>
      <c r="C16" s="11"/>
      <c r="D16" s="12">
        <f>SUM(D12:D15)</f>
        <v>15</v>
      </c>
    </row>
    <row r="17" spans="1:4" ht="12.9">
      <c r="A17" s="136" t="s">
        <v>35</v>
      </c>
      <c r="B17" s="153"/>
      <c r="C17" s="153"/>
      <c r="D17" s="153"/>
    </row>
    <row r="18" spans="1:4" ht="34.65">
      <c r="A18" s="2" t="s">
        <v>4</v>
      </c>
      <c r="B18" s="2" t="s">
        <v>5</v>
      </c>
      <c r="C18" s="2" t="s">
        <v>6</v>
      </c>
      <c r="D18" s="2" t="s">
        <v>17</v>
      </c>
    </row>
    <row r="19" spans="1:4">
      <c r="A19" s="3" t="s">
        <v>7</v>
      </c>
      <c r="B19" s="3" t="s">
        <v>11</v>
      </c>
      <c r="C19" s="14" t="s">
        <v>26</v>
      </c>
      <c r="D19" s="4">
        <v>0</v>
      </c>
    </row>
    <row r="20" spans="1:4">
      <c r="A20" s="6" t="s">
        <v>7</v>
      </c>
      <c r="B20" s="6" t="s">
        <v>12</v>
      </c>
      <c r="C20" s="7" t="s">
        <v>8</v>
      </c>
      <c r="D20" s="4">
        <v>0</v>
      </c>
    </row>
    <row r="21" spans="1:4">
      <c r="A21" s="15" t="s">
        <v>7</v>
      </c>
      <c r="B21" s="6" t="s">
        <v>13</v>
      </c>
      <c r="C21" s="8" t="s">
        <v>9</v>
      </c>
      <c r="D21" s="13">
        <v>0</v>
      </c>
    </row>
    <row r="22" spans="1:4">
      <c r="A22" s="15" t="s">
        <v>7</v>
      </c>
      <c r="B22" s="6" t="s">
        <v>14</v>
      </c>
      <c r="C22" s="8" t="s">
        <v>10</v>
      </c>
      <c r="D22" s="13">
        <v>0</v>
      </c>
    </row>
    <row r="23" spans="1:4">
      <c r="A23" s="16" t="s">
        <v>15</v>
      </c>
      <c r="B23" s="10"/>
      <c r="C23" s="11"/>
      <c r="D23" s="12">
        <f>SUM(D19:D22)</f>
        <v>0</v>
      </c>
    </row>
    <row r="24" spans="1:4" ht="12.9">
      <c r="A24" s="136" t="s">
        <v>21</v>
      </c>
      <c r="B24" s="153"/>
      <c r="C24" s="153"/>
      <c r="D24" s="153"/>
    </row>
    <row r="25" spans="1:4" ht="34.65">
      <c r="A25" s="2" t="s">
        <v>4</v>
      </c>
      <c r="B25" s="2" t="s">
        <v>5</v>
      </c>
      <c r="C25" s="2" t="s">
        <v>6</v>
      </c>
      <c r="D25" s="2" t="s">
        <v>17</v>
      </c>
    </row>
    <row r="26" spans="1:4">
      <c r="A26" s="3" t="s">
        <v>7</v>
      </c>
      <c r="B26" s="3" t="s">
        <v>11</v>
      </c>
      <c r="C26" s="14" t="s">
        <v>26</v>
      </c>
      <c r="D26" s="4">
        <v>0</v>
      </c>
    </row>
    <row r="27" spans="1:4">
      <c r="A27" s="6" t="s">
        <v>7</v>
      </c>
      <c r="B27" s="6" t="s">
        <v>12</v>
      </c>
      <c r="C27" s="7" t="s">
        <v>8</v>
      </c>
      <c r="D27" s="4">
        <v>2</v>
      </c>
    </row>
    <row r="28" spans="1:4">
      <c r="A28" s="15" t="s">
        <v>7</v>
      </c>
      <c r="B28" s="6" t="s">
        <v>13</v>
      </c>
      <c r="C28" s="8" t="s">
        <v>9</v>
      </c>
      <c r="D28" s="13">
        <v>3</v>
      </c>
    </row>
    <row r="29" spans="1:4">
      <c r="A29" s="15" t="s">
        <v>7</v>
      </c>
      <c r="B29" s="6" t="s">
        <v>14</v>
      </c>
      <c r="C29" s="8" t="s">
        <v>10</v>
      </c>
      <c r="D29" s="13">
        <v>5</v>
      </c>
    </row>
    <row r="30" spans="1:4">
      <c r="A30" s="16" t="s">
        <v>15</v>
      </c>
      <c r="B30" s="10"/>
      <c r="C30" s="11"/>
      <c r="D30" s="12">
        <f>SUM(D26:D29)</f>
        <v>10</v>
      </c>
    </row>
    <row r="31" spans="1:4" ht="12.9">
      <c r="A31" s="136" t="s">
        <v>22</v>
      </c>
      <c r="B31" s="153"/>
      <c r="C31" s="153"/>
      <c r="D31" s="153"/>
    </row>
    <row r="32" spans="1:4" ht="34.65">
      <c r="A32" s="2" t="s">
        <v>4</v>
      </c>
      <c r="B32" s="2" t="s">
        <v>5</v>
      </c>
      <c r="C32" s="2" t="s">
        <v>6</v>
      </c>
      <c r="D32" s="2" t="s">
        <v>17</v>
      </c>
    </row>
    <row r="33" spans="1:4">
      <c r="A33" s="3" t="s">
        <v>7</v>
      </c>
      <c r="B33" s="3" t="s">
        <v>11</v>
      </c>
      <c r="C33" s="14" t="s">
        <v>26</v>
      </c>
      <c r="D33" s="4">
        <v>1</v>
      </c>
    </row>
    <row r="34" spans="1:4">
      <c r="A34" s="6" t="s">
        <v>7</v>
      </c>
      <c r="B34" s="6" t="s">
        <v>12</v>
      </c>
      <c r="C34" s="7" t="s">
        <v>8</v>
      </c>
      <c r="D34" s="4">
        <v>1</v>
      </c>
    </row>
    <row r="35" spans="1:4">
      <c r="A35" s="15" t="s">
        <v>7</v>
      </c>
      <c r="B35" s="6" t="s">
        <v>13</v>
      </c>
      <c r="C35" s="8" t="s">
        <v>9</v>
      </c>
      <c r="D35" s="13">
        <v>6</v>
      </c>
    </row>
    <row r="36" spans="1:4">
      <c r="A36" s="15" t="s">
        <v>7</v>
      </c>
      <c r="B36" s="6" t="s">
        <v>14</v>
      </c>
      <c r="C36" s="8" t="s">
        <v>10</v>
      </c>
      <c r="D36" s="13">
        <v>4</v>
      </c>
    </row>
    <row r="37" spans="1:4">
      <c r="A37" s="16" t="s">
        <v>15</v>
      </c>
      <c r="B37" s="10"/>
      <c r="C37" s="11"/>
      <c r="D37" s="12">
        <f>SUM(D33:D36)</f>
        <v>12</v>
      </c>
    </row>
    <row r="38" spans="1:4" ht="12.9">
      <c r="A38" s="136" t="s">
        <v>23</v>
      </c>
      <c r="B38" s="153"/>
      <c r="C38" s="153"/>
      <c r="D38" s="153"/>
    </row>
    <row r="39" spans="1:4" ht="34.65">
      <c r="A39" s="2" t="s">
        <v>4</v>
      </c>
      <c r="B39" s="2" t="s">
        <v>5</v>
      </c>
      <c r="C39" s="2" t="s">
        <v>6</v>
      </c>
      <c r="D39" s="2" t="s">
        <v>17</v>
      </c>
    </row>
    <row r="40" spans="1:4">
      <c r="A40" s="3" t="s">
        <v>7</v>
      </c>
      <c r="B40" s="3" t="s">
        <v>11</v>
      </c>
      <c r="C40" s="14" t="s">
        <v>26</v>
      </c>
      <c r="D40" s="4">
        <v>0</v>
      </c>
    </row>
    <row r="41" spans="1:4">
      <c r="A41" s="6" t="s">
        <v>7</v>
      </c>
      <c r="B41" s="6" t="s">
        <v>12</v>
      </c>
      <c r="C41" s="7" t="s">
        <v>8</v>
      </c>
      <c r="D41" s="4">
        <v>1</v>
      </c>
    </row>
    <row r="42" spans="1:4">
      <c r="A42" s="15" t="s">
        <v>7</v>
      </c>
      <c r="B42" s="6" t="s">
        <v>13</v>
      </c>
      <c r="C42" s="8" t="s">
        <v>9</v>
      </c>
      <c r="D42" s="13">
        <v>0</v>
      </c>
    </row>
    <row r="43" spans="1:4">
      <c r="A43" s="15" t="s">
        <v>7</v>
      </c>
      <c r="B43" s="6" t="s">
        <v>14</v>
      </c>
      <c r="C43" s="8" t="s">
        <v>10</v>
      </c>
      <c r="D43" s="13">
        <v>1</v>
      </c>
    </row>
    <row r="44" spans="1:4">
      <c r="A44" s="16" t="s">
        <v>15</v>
      </c>
      <c r="B44" s="10"/>
      <c r="C44" s="11"/>
      <c r="D44" s="12">
        <f>SUM(D40:D43)</f>
        <v>2</v>
      </c>
    </row>
    <row r="45" spans="1:4" ht="12.9">
      <c r="A45" s="136" t="s">
        <v>24</v>
      </c>
      <c r="B45" s="153"/>
      <c r="C45" s="153"/>
      <c r="D45" s="153"/>
    </row>
    <row r="46" spans="1:4" ht="34.65">
      <c r="A46" s="2" t="s">
        <v>4</v>
      </c>
      <c r="B46" s="2" t="s">
        <v>5</v>
      </c>
      <c r="C46" s="2" t="s">
        <v>6</v>
      </c>
      <c r="D46" s="2" t="s">
        <v>17</v>
      </c>
    </row>
    <row r="47" spans="1:4">
      <c r="A47" s="3" t="s">
        <v>7</v>
      </c>
      <c r="B47" s="3" t="s">
        <v>11</v>
      </c>
      <c r="C47" s="14" t="s">
        <v>26</v>
      </c>
      <c r="D47" s="4">
        <v>3</v>
      </c>
    </row>
    <row r="48" spans="1:4">
      <c r="A48" s="6" t="s">
        <v>7</v>
      </c>
      <c r="B48" s="6" t="s">
        <v>12</v>
      </c>
      <c r="C48" s="7" t="s">
        <v>8</v>
      </c>
      <c r="D48" s="4">
        <v>3</v>
      </c>
    </row>
    <row r="49" spans="1:4">
      <c r="A49" s="15" t="s">
        <v>7</v>
      </c>
      <c r="B49" s="6" t="s">
        <v>13</v>
      </c>
      <c r="C49" s="8" t="s">
        <v>9</v>
      </c>
      <c r="D49" s="13">
        <v>15</v>
      </c>
    </row>
    <row r="50" spans="1:4">
      <c r="A50" s="15" t="s">
        <v>7</v>
      </c>
      <c r="B50" s="6" t="s">
        <v>14</v>
      </c>
      <c r="C50" s="8" t="s">
        <v>10</v>
      </c>
      <c r="D50" s="13">
        <v>5</v>
      </c>
    </row>
    <row r="51" spans="1:4">
      <c r="A51" s="16" t="s">
        <v>15</v>
      </c>
      <c r="B51" s="10"/>
      <c r="C51" s="11"/>
      <c r="D51" s="12">
        <f>SUM(D47:D50)</f>
        <v>26</v>
      </c>
    </row>
    <row r="52" spans="1:4" ht="12.9">
      <c r="A52" s="144" t="s">
        <v>25</v>
      </c>
      <c r="B52" s="153"/>
      <c r="C52" s="153"/>
      <c r="D52" s="153"/>
    </row>
    <row r="53" spans="1:4" ht="34.65">
      <c r="A53" s="2" t="s">
        <v>4</v>
      </c>
      <c r="B53" s="2" t="s">
        <v>5</v>
      </c>
      <c r="C53" s="2" t="s">
        <v>6</v>
      </c>
      <c r="D53" s="2" t="s">
        <v>17</v>
      </c>
    </row>
    <row r="54" spans="1:4">
      <c r="A54" s="3" t="s">
        <v>7</v>
      </c>
      <c r="B54" s="3" t="s">
        <v>11</v>
      </c>
      <c r="C54" s="14" t="s">
        <v>26</v>
      </c>
      <c r="D54" s="4">
        <v>0</v>
      </c>
    </row>
    <row r="55" spans="1:4">
      <c r="A55" s="6" t="s">
        <v>7</v>
      </c>
      <c r="B55" s="6" t="s">
        <v>12</v>
      </c>
      <c r="C55" s="7" t="s">
        <v>8</v>
      </c>
      <c r="D55" s="4">
        <v>1</v>
      </c>
    </row>
    <row r="56" spans="1:4">
      <c r="A56" s="15" t="s">
        <v>7</v>
      </c>
      <c r="B56" s="6" t="s">
        <v>13</v>
      </c>
      <c r="C56" s="8" t="s">
        <v>9</v>
      </c>
      <c r="D56" s="13">
        <v>3</v>
      </c>
    </row>
    <row r="57" spans="1:4">
      <c r="A57" s="15" t="s">
        <v>7</v>
      </c>
      <c r="B57" s="6" t="s">
        <v>14</v>
      </c>
      <c r="C57" s="8" t="s">
        <v>10</v>
      </c>
      <c r="D57" s="13">
        <v>1</v>
      </c>
    </row>
    <row r="58" spans="1:4">
      <c r="A58" s="16" t="s">
        <v>15</v>
      </c>
      <c r="B58" s="10"/>
      <c r="C58" s="11"/>
      <c r="D58" s="12">
        <f>SUM(D54:D57)</f>
        <v>5</v>
      </c>
    </row>
    <row r="59" spans="1:4" ht="13.6">
      <c r="A59" s="150" t="s">
        <v>37</v>
      </c>
      <c r="B59" s="151"/>
      <c r="C59" s="151"/>
      <c r="D59" s="152"/>
    </row>
    <row r="60" spans="1:4">
      <c r="A60" s="3" t="s">
        <v>7</v>
      </c>
      <c r="B60" s="3" t="s">
        <v>11</v>
      </c>
      <c r="C60" s="14" t="s">
        <v>26</v>
      </c>
      <c r="D60" s="48">
        <f>D5+D12+D19+D26+D33+D40+D47+D54</f>
        <v>7</v>
      </c>
    </row>
    <row r="61" spans="1:4">
      <c r="A61" s="6" t="s">
        <v>7</v>
      </c>
      <c r="B61" s="6" t="s">
        <v>12</v>
      </c>
      <c r="C61" s="7" t="s">
        <v>8</v>
      </c>
      <c r="D61" s="48">
        <f>D6+D13+D20+D27+D34+D41+D48+D55</f>
        <v>25</v>
      </c>
    </row>
    <row r="62" spans="1:4">
      <c r="A62" s="15" t="s">
        <v>7</v>
      </c>
      <c r="B62" s="6" t="s">
        <v>13</v>
      </c>
      <c r="C62" s="8" t="s">
        <v>9</v>
      </c>
      <c r="D62" s="48">
        <f>D7+D14+D21+D28+D35+D42+D49+D56</f>
        <v>92</v>
      </c>
    </row>
    <row r="63" spans="1:4">
      <c r="A63" s="15" t="s">
        <v>7</v>
      </c>
      <c r="B63" s="6" t="s">
        <v>14</v>
      </c>
      <c r="C63" s="8" t="s">
        <v>10</v>
      </c>
      <c r="D63" s="48">
        <f>D8+D15+D22+D29+D36+D43+D50+D57</f>
        <v>60</v>
      </c>
    </row>
    <row r="64" spans="1:4">
      <c r="A64" s="16" t="s">
        <v>15</v>
      </c>
      <c r="B64" s="10"/>
      <c r="C64" s="11"/>
      <c r="D64" s="17">
        <f>D9+D16+D23+D30+D37+D44+D51+D58</f>
        <v>184</v>
      </c>
    </row>
  </sheetData>
  <mergeCells count="10">
    <mergeCell ref="A59:D59"/>
    <mergeCell ref="A24:D24"/>
    <mergeCell ref="A3:D3"/>
    <mergeCell ref="B1:C1"/>
    <mergeCell ref="A17:D17"/>
    <mergeCell ref="A10:D10"/>
    <mergeCell ref="A52:D52"/>
    <mergeCell ref="A45:D45"/>
    <mergeCell ref="A38:D38"/>
    <mergeCell ref="A31:D31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81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Implantace KS 2015</vt:lpstr>
      <vt:lpstr>Rozdělení přístrojů</vt:lpstr>
      <vt:lpstr>Implantace KS 2014</vt:lpstr>
      <vt:lpstr>Implantace KS 2013</vt:lpstr>
      <vt:lpstr>Implantace KS 2012</vt:lpstr>
      <vt:lpstr>Implantace KS 2011</vt:lpstr>
      <vt:lpstr>Implantace KS 2010</vt:lpstr>
      <vt:lpstr>Implantace KS 2009</vt:lpstr>
      <vt:lpstr>Implantace KS 2008</vt:lpstr>
    </vt:vector>
  </TitlesOfParts>
  <Company>VZP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ambrm99</dc:creator>
  <cp:lastModifiedBy>Petr Rohánek</cp:lastModifiedBy>
  <cp:lastPrinted>2015-10-16T13:04:02Z</cp:lastPrinted>
  <dcterms:created xsi:type="dcterms:W3CDTF">2009-07-30T06:52:46Z</dcterms:created>
  <dcterms:modified xsi:type="dcterms:W3CDTF">2015-11-13T12:46:02Z</dcterms:modified>
</cp:coreProperties>
</file>