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List1!$A$21:$E$29</definedName>
  </definedNames>
  <calcPr calcId="125725"/>
</workbook>
</file>

<file path=xl/calcChain.xml><?xml version="1.0" encoding="utf-8"?>
<calcChain xmlns="http://schemas.openxmlformats.org/spreadsheetml/2006/main">
  <c r="C29" i="1"/>
  <c r="M5"/>
  <c r="D12"/>
  <c r="C28"/>
  <c r="D23"/>
  <c r="D18"/>
  <c r="O3" l="1"/>
  <c r="N3"/>
  <c r="N4"/>
  <c r="N5"/>
  <c r="N6"/>
  <c r="N7"/>
  <c r="N8"/>
  <c r="N2"/>
  <c r="M7"/>
  <c r="M8"/>
  <c r="M6"/>
  <c r="L4"/>
  <c r="M4"/>
  <c r="M3"/>
  <c r="M2"/>
  <c r="L8"/>
  <c r="L7"/>
  <c r="L6"/>
  <c r="L5"/>
  <c r="L3"/>
  <c r="L2"/>
  <c r="L9" l="1"/>
  <c r="M9"/>
</calcChain>
</file>

<file path=xl/sharedStrings.xml><?xml version="1.0" encoding="utf-8"?>
<sst xmlns="http://schemas.openxmlformats.org/spreadsheetml/2006/main" count="32" uniqueCount="30">
  <si>
    <t>KARDIO</t>
  </si>
  <si>
    <t>výkon</t>
  </si>
  <si>
    <t>DEFIKY</t>
  </si>
  <si>
    <t>2017(návrh)</t>
  </si>
  <si>
    <t>prům.211</t>
  </si>
  <si>
    <t>prům.PZT 211</t>
  </si>
  <si>
    <t>prům.vše</t>
  </si>
  <si>
    <t>prům.PZT vše</t>
  </si>
  <si>
    <t>VZP ZUM</t>
  </si>
  <si>
    <t>nav.počty</t>
  </si>
  <si>
    <t>počty 2016</t>
  </si>
  <si>
    <t>úhrada 2015</t>
  </si>
  <si>
    <t>úhrada 2014</t>
  </si>
  <si>
    <t>produkce 2016 výk.</t>
  </si>
  <si>
    <t>(jen vybrané baze)</t>
  </si>
  <si>
    <t>34KV</t>
  </si>
  <si>
    <t>vybr.baze</t>
  </si>
  <si>
    <t>TAVI</t>
  </si>
  <si>
    <t>úhrada</t>
  </si>
  <si>
    <t>dle smlouvy</t>
  </si>
  <si>
    <t>1 TAVI zůstalo neuhrazeno</t>
  </si>
  <si>
    <t>ROBOT</t>
  </si>
  <si>
    <t>z toho 5 gynda, ale ne hysterektomie</t>
  </si>
  <si>
    <t>2 resekce ledviny</t>
  </si>
  <si>
    <t xml:space="preserve"> </t>
  </si>
  <si>
    <t>požadovat</t>
  </si>
  <si>
    <t>k úhradě za 1-5</t>
  </si>
  <si>
    <t>2 pyeloplastiky</t>
  </si>
  <si>
    <t>41KS</t>
  </si>
  <si>
    <t>2017 (dosud)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</si>
</sst>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3" fontId="0" fillId="2" borderId="0" xfId="0" applyNumberFormat="1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abSelected="1" topLeftCell="A4" workbookViewId="0">
      <selection activeCell="M34" sqref="M34"/>
    </sheetView>
  </sheetViews>
  <sheetFormatPr defaultRowHeight="15"/>
  <cols>
    <col min="1" max="1" width="15.7109375" customWidth="1"/>
    <col min="3" max="3" width="9.85546875" bestFit="1" customWidth="1"/>
    <col min="4" max="4" width="13.5703125" customWidth="1"/>
    <col min="5" max="5" width="11.42578125" bestFit="1" customWidth="1"/>
    <col min="7" max="7" width="12.85546875" bestFit="1" customWidth="1"/>
    <col min="9" max="9" width="12.85546875" customWidth="1"/>
    <col min="12" max="12" width="9.85546875" bestFit="1" customWidth="1"/>
    <col min="13" max="13" width="10.85546875" customWidth="1"/>
  </cols>
  <sheetData>
    <row r="1" spans="1:15">
      <c r="B1" t="s">
        <v>1</v>
      </c>
      <c r="C1">
        <v>2016</v>
      </c>
      <c r="D1" t="s">
        <v>16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L1" t="s">
        <v>9</v>
      </c>
      <c r="M1" t="s">
        <v>10</v>
      </c>
    </row>
    <row r="2" spans="1:15">
      <c r="A2" s="2" t="s">
        <v>0</v>
      </c>
      <c r="B2">
        <v>17625</v>
      </c>
      <c r="C2">
        <v>12</v>
      </c>
      <c r="D2">
        <v>12</v>
      </c>
      <c r="E2">
        <v>15</v>
      </c>
      <c r="F2" s="1">
        <v>121769</v>
      </c>
      <c r="G2" s="1">
        <v>98128</v>
      </c>
      <c r="H2" s="3">
        <v>132557</v>
      </c>
      <c r="I2" s="1">
        <v>107502</v>
      </c>
      <c r="J2" s="1">
        <v>110725</v>
      </c>
      <c r="L2" s="1">
        <f>E2*H2</f>
        <v>1988355</v>
      </c>
      <c r="M2" s="1">
        <f>C2*H2</f>
        <v>1590684</v>
      </c>
      <c r="N2" s="1">
        <f>J2-I2</f>
        <v>3223</v>
      </c>
    </row>
    <row r="3" spans="1:15">
      <c r="B3">
        <v>55211</v>
      </c>
      <c r="C3">
        <v>6</v>
      </c>
      <c r="D3">
        <v>4</v>
      </c>
      <c r="E3">
        <v>10</v>
      </c>
      <c r="F3" s="3">
        <v>59094</v>
      </c>
      <c r="G3" s="1">
        <v>27408</v>
      </c>
      <c r="H3" s="1">
        <v>81613</v>
      </c>
      <c r="I3" s="1">
        <v>52403</v>
      </c>
      <c r="J3" s="1">
        <v>29348</v>
      </c>
      <c r="L3" s="1">
        <f>E3*F3</f>
        <v>590940</v>
      </c>
      <c r="M3" s="1">
        <f>C3*F3</f>
        <v>354564</v>
      </c>
      <c r="N3" s="1">
        <f t="shared" ref="N3:N8" si="0">J3-I3</f>
        <v>-23055</v>
      </c>
      <c r="O3" s="1">
        <f>J3-G3</f>
        <v>1940</v>
      </c>
    </row>
    <row r="4" spans="1:15">
      <c r="B4">
        <v>55213</v>
      </c>
      <c r="C4">
        <v>22</v>
      </c>
      <c r="D4">
        <v>18</v>
      </c>
      <c r="E4">
        <v>25</v>
      </c>
      <c r="F4" s="3">
        <v>91622</v>
      </c>
      <c r="G4" s="1">
        <v>66035</v>
      </c>
      <c r="H4" s="1">
        <v>84850</v>
      </c>
      <c r="I4" s="1">
        <v>62411</v>
      </c>
      <c r="J4" s="1">
        <v>55900</v>
      </c>
      <c r="L4" s="1">
        <f>E4*F4</f>
        <v>2290550</v>
      </c>
      <c r="M4" s="1">
        <f>C4*F4</f>
        <v>2015684</v>
      </c>
      <c r="N4" s="1">
        <f t="shared" si="0"/>
        <v>-6511</v>
      </c>
    </row>
    <row r="5" spans="1:15">
      <c r="B5">
        <v>55219</v>
      </c>
      <c r="C5">
        <v>9</v>
      </c>
      <c r="D5">
        <v>7</v>
      </c>
      <c r="E5">
        <v>15</v>
      </c>
      <c r="F5" s="1">
        <v>56789</v>
      </c>
      <c r="G5" s="1">
        <v>44777</v>
      </c>
      <c r="H5" s="3">
        <v>63660</v>
      </c>
      <c r="I5" s="1">
        <v>53533</v>
      </c>
      <c r="J5" s="1">
        <v>53750</v>
      </c>
      <c r="L5" s="1">
        <f>E5*H5</f>
        <v>954900</v>
      </c>
      <c r="M5" s="1">
        <f>C5*H5</f>
        <v>572940</v>
      </c>
      <c r="N5" s="1">
        <f t="shared" si="0"/>
        <v>217</v>
      </c>
    </row>
    <row r="6" spans="1:15">
      <c r="A6" s="2" t="s">
        <v>2</v>
      </c>
      <c r="B6">
        <v>17620</v>
      </c>
      <c r="C6">
        <v>15</v>
      </c>
      <c r="D6">
        <v>15</v>
      </c>
      <c r="E6">
        <v>20</v>
      </c>
      <c r="F6" s="1">
        <v>281848</v>
      </c>
      <c r="G6" s="1">
        <v>259382</v>
      </c>
      <c r="H6" s="3">
        <v>292040</v>
      </c>
      <c r="I6" s="1">
        <v>269157</v>
      </c>
      <c r="J6" s="1">
        <v>290250</v>
      </c>
      <c r="K6" s="1">
        <v>301000</v>
      </c>
      <c r="L6" s="1">
        <f>E6*H6</f>
        <v>5840800</v>
      </c>
      <c r="M6" s="1">
        <f>C6*H6</f>
        <v>4380600</v>
      </c>
      <c r="N6" s="1">
        <f t="shared" si="0"/>
        <v>21093</v>
      </c>
    </row>
    <row r="7" spans="1:15">
      <c r="B7">
        <v>17621</v>
      </c>
      <c r="C7">
        <v>5</v>
      </c>
      <c r="D7">
        <v>5</v>
      </c>
      <c r="E7">
        <v>10</v>
      </c>
      <c r="F7" s="1">
        <v>263134</v>
      </c>
      <c r="G7" s="1">
        <v>251352</v>
      </c>
      <c r="H7" s="3">
        <v>270437</v>
      </c>
      <c r="I7" s="1">
        <v>256246</v>
      </c>
      <c r="J7" s="1">
        <v>301000</v>
      </c>
      <c r="L7" s="1">
        <f>E7*H7</f>
        <v>2704370</v>
      </c>
      <c r="M7" s="1">
        <f>C7*H7</f>
        <v>1352185</v>
      </c>
      <c r="N7" s="1">
        <f t="shared" si="0"/>
        <v>44754</v>
      </c>
    </row>
    <row r="8" spans="1:15">
      <c r="B8">
        <v>17629</v>
      </c>
      <c r="C8">
        <v>15</v>
      </c>
      <c r="D8">
        <v>14</v>
      </c>
      <c r="E8">
        <v>20</v>
      </c>
      <c r="F8" s="1">
        <v>322061</v>
      </c>
      <c r="G8" s="1">
        <v>282384</v>
      </c>
      <c r="H8" s="3">
        <v>323706</v>
      </c>
      <c r="I8" s="1">
        <v>293602</v>
      </c>
      <c r="J8" s="1">
        <v>322500</v>
      </c>
      <c r="L8" s="1">
        <f>E8*H8</f>
        <v>6474120</v>
      </c>
      <c r="M8" s="1">
        <f>C8*H8</f>
        <v>4855590</v>
      </c>
      <c r="N8" s="1">
        <f t="shared" si="0"/>
        <v>28898</v>
      </c>
    </row>
    <row r="9" spans="1:15">
      <c r="L9" s="1">
        <f>SUM(L2:L8)</f>
        <v>20844035</v>
      </c>
      <c r="M9" s="1">
        <f>SUM(M2:M8)</f>
        <v>15122247</v>
      </c>
    </row>
    <row r="10" spans="1:15">
      <c r="A10" t="s">
        <v>12</v>
      </c>
      <c r="C10" s="1">
        <v>12172000</v>
      </c>
      <c r="D10" s="1"/>
    </row>
    <row r="11" spans="1:15">
      <c r="A11" t="s">
        <v>11</v>
      </c>
      <c r="C11" s="1">
        <v>11563000</v>
      </c>
      <c r="D11" s="1"/>
    </row>
    <row r="12" spans="1:15">
      <c r="A12" t="s">
        <v>13</v>
      </c>
      <c r="C12" s="1">
        <v>13790000</v>
      </c>
      <c r="D12" s="1">
        <f>C11*103%</f>
        <v>11909890</v>
      </c>
    </row>
    <row r="13" spans="1:15">
      <c r="A13" t="s">
        <v>14</v>
      </c>
    </row>
    <row r="14" spans="1:15">
      <c r="A14" t="s">
        <v>15</v>
      </c>
      <c r="B14" t="s">
        <v>28</v>
      </c>
    </row>
    <row r="16" spans="1:15">
      <c r="A16" s="2" t="s">
        <v>17</v>
      </c>
      <c r="C16" t="s">
        <v>18</v>
      </c>
    </row>
    <row r="17" spans="1:5">
      <c r="A17">
        <v>2015</v>
      </c>
      <c r="B17">
        <v>6</v>
      </c>
      <c r="C17" s="1">
        <v>2500000</v>
      </c>
      <c r="D17" t="s">
        <v>20</v>
      </c>
    </row>
    <row r="18" spans="1:5">
      <c r="A18">
        <v>2016</v>
      </c>
      <c r="B18">
        <v>4</v>
      </c>
      <c r="C18" s="1">
        <v>2500000</v>
      </c>
      <c r="D18" s="1">
        <f>640000*4</f>
        <v>2560000</v>
      </c>
      <c r="E18" t="s">
        <v>19</v>
      </c>
    </row>
    <row r="19" spans="1:5">
      <c r="A19">
        <v>2017</v>
      </c>
      <c r="B19">
        <v>0</v>
      </c>
    </row>
    <row r="21" spans="1:5">
      <c r="A21" s="2" t="s">
        <v>21</v>
      </c>
    </row>
    <row r="22" spans="1:5">
      <c r="A22">
        <v>2015</v>
      </c>
      <c r="C22" s="1">
        <v>1703000</v>
      </c>
      <c r="D22" s="1"/>
    </row>
    <row r="23" spans="1:5">
      <c r="A23">
        <v>2016</v>
      </c>
      <c r="C23" s="1">
        <v>2500000</v>
      </c>
      <c r="D23" s="1">
        <f>70000*34+51600*1</f>
        <v>2431600</v>
      </c>
      <c r="E23" t="s">
        <v>19</v>
      </c>
    </row>
    <row r="24" spans="1:5">
      <c r="A24">
        <v>2017</v>
      </c>
      <c r="C24" t="s">
        <v>24</v>
      </c>
    </row>
    <row r="25" spans="1:5">
      <c r="A25" t="s">
        <v>29</v>
      </c>
      <c r="B25">
        <v>35</v>
      </c>
      <c r="C25" t="s">
        <v>22</v>
      </c>
    </row>
    <row r="26" spans="1:5">
      <c r="C26" t="s">
        <v>23</v>
      </c>
    </row>
    <row r="27" spans="1:5">
      <c r="C27" t="s">
        <v>27</v>
      </c>
    </row>
    <row r="28" spans="1:5">
      <c r="A28" t="s">
        <v>26</v>
      </c>
      <c r="B28">
        <v>26</v>
      </c>
      <c r="C28" s="1">
        <f>114600*26</f>
        <v>2979600</v>
      </c>
    </row>
    <row r="29" spans="1:5">
      <c r="A29" t="s">
        <v>25</v>
      </c>
      <c r="B29">
        <v>50</v>
      </c>
      <c r="C29" s="1">
        <f>114600*40+124200*10</f>
        <v>5826000</v>
      </c>
    </row>
    <row r="30" spans="1:5">
      <c r="C30" t="s">
        <v>24</v>
      </c>
    </row>
  </sheetData>
  <autoFilter ref="A21:E29"/>
  <printOptions gridLines="1"/>
  <pageMargins left="0.70866141732283472" right="0.70866141732283472" top="0.78740157480314965" bottom="0.78740157480314965" header="0.31496062992125984" footer="0.31496062992125984"/>
  <pageSetup paperSize="9"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00182</dc:creator>
  <cp:lastModifiedBy>00182</cp:lastModifiedBy>
  <cp:lastPrinted>2017-06-08T10:52:11Z</cp:lastPrinted>
  <dcterms:created xsi:type="dcterms:W3CDTF">2017-06-08T07:12:14Z</dcterms:created>
  <dcterms:modified xsi:type="dcterms:W3CDTF">2017-06-20T09:25:27Z</dcterms:modified>
</cp:coreProperties>
</file>