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040" windowHeight="8775"/>
  </bookViews>
  <sheets>
    <sheet name="Výkonnost DRG VZP" sheetId="1" r:id="rId1"/>
    <sheet name="AMB. PÉČE VZP" sheetId="2" r:id="rId2"/>
  </sheets>
  <definedNames>
    <definedName name="_xlnm.Database">#REF!</definedName>
    <definedName name="_xlnm.Print_Area" localSheetId="0">'Výkonnost DRG VZP'!$A$32:$H$60</definedName>
    <definedName name="xxx">#REF!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5" i="2"/>
  <c r="J73"/>
  <c r="K73"/>
  <c r="I73"/>
  <c r="K76" l="1"/>
  <c r="J76"/>
  <c r="I76"/>
  <c r="D60" i="1"/>
  <c r="H58"/>
  <c r="G58"/>
  <c r="F58"/>
  <c r="E58"/>
  <c r="H55"/>
  <c r="G55"/>
  <c r="F55"/>
  <c r="E55"/>
  <c r="H54"/>
  <c r="G54"/>
  <c r="F54"/>
  <c r="E54"/>
  <c r="D54"/>
  <c r="C54"/>
  <c r="B54"/>
  <c r="D51"/>
  <c r="C51"/>
  <c r="B51"/>
  <c r="A51"/>
  <c r="D50"/>
  <c r="C50"/>
  <c r="B50"/>
  <c r="A50"/>
  <c r="D49"/>
  <c r="C49"/>
  <c r="B49"/>
  <c r="A49"/>
  <c r="D48"/>
  <c r="C48"/>
  <c r="B48"/>
  <c r="G48" s="1"/>
  <c r="A48"/>
  <c r="D47"/>
  <c r="C47"/>
  <c r="B47"/>
  <c r="A47"/>
  <c r="D46"/>
  <c r="C46"/>
  <c r="C44" s="1"/>
  <c r="B46"/>
  <c r="B57" s="1"/>
  <c r="A46"/>
  <c r="D43"/>
  <c r="C43"/>
  <c r="B43"/>
  <c r="D42"/>
  <c r="F42" s="1"/>
  <c r="C42"/>
  <c r="B42"/>
  <c r="D41"/>
  <c r="C41"/>
  <c r="B41"/>
  <c r="D40"/>
  <c r="C40"/>
  <c r="B40"/>
  <c r="D39"/>
  <c r="C39"/>
  <c r="B39"/>
  <c r="D38"/>
  <c r="D56" s="1"/>
  <c r="C38"/>
  <c r="B38"/>
  <c r="K78" i="2" l="1"/>
  <c r="K77"/>
  <c r="B36" i="1"/>
  <c r="E42"/>
  <c r="C36"/>
  <c r="E43"/>
  <c r="E39"/>
  <c r="F40"/>
  <c r="G41"/>
  <c r="F43"/>
  <c r="F46"/>
  <c r="F49"/>
  <c r="D36"/>
  <c r="E36" s="1"/>
  <c r="F38"/>
  <c r="F39"/>
  <c r="G40"/>
  <c r="G42"/>
  <c r="G43"/>
  <c r="G49"/>
  <c r="F50"/>
  <c r="G39"/>
  <c r="B44"/>
  <c r="G46"/>
  <c r="F47"/>
  <c r="G50"/>
  <c r="F51"/>
  <c r="H42"/>
  <c r="G47"/>
  <c r="F48"/>
  <c r="G51"/>
  <c r="E38"/>
  <c r="D44"/>
  <c r="C57"/>
  <c r="G36"/>
  <c r="H47"/>
  <c r="H50"/>
  <c r="B56"/>
  <c r="H56" s="1"/>
  <c r="G38"/>
  <c r="H39"/>
  <c r="E40"/>
  <c r="F41"/>
  <c r="H43"/>
  <c r="E46"/>
  <c r="E47"/>
  <c r="E48"/>
  <c r="E49"/>
  <c r="E50"/>
  <c r="E51"/>
  <c r="C56"/>
  <c r="F56" s="1"/>
  <c r="D57"/>
  <c r="H36"/>
  <c r="H41"/>
  <c r="H40"/>
  <c r="E41"/>
  <c r="H46"/>
  <c r="H48"/>
  <c r="H49"/>
  <c r="H51"/>
  <c r="H38"/>
  <c r="H44" l="1"/>
  <c r="F36"/>
  <c r="G56"/>
  <c r="F44"/>
  <c r="G44"/>
  <c r="E44"/>
  <c r="E56"/>
  <c r="E57"/>
  <c r="G57"/>
  <c r="F57"/>
  <c r="H57"/>
</calcChain>
</file>

<file path=xl/sharedStrings.xml><?xml version="1.0" encoding="utf-8"?>
<sst xmlns="http://schemas.openxmlformats.org/spreadsheetml/2006/main" count="224" uniqueCount="187">
  <si>
    <t>Vše shodným grouperem a vahami "dle roku 2017"</t>
  </si>
  <si>
    <t>Popisky sloupců</t>
  </si>
  <si>
    <t>Popisky řádků</t>
  </si>
  <si>
    <t>Počet z RC</t>
  </si>
  <si>
    <t>Součet z vaha_prep</t>
  </si>
  <si>
    <t>Celkový součet</t>
  </si>
  <si>
    <t>poj</t>
  </si>
  <si>
    <t>Alfa2</t>
  </si>
  <si>
    <t>(prázdné)</t>
  </si>
  <si>
    <t>Artroskop</t>
  </si>
  <si>
    <t>CMP</t>
  </si>
  <si>
    <t>DBS</t>
  </si>
  <si>
    <t>KOST DREN</t>
  </si>
  <si>
    <t>KS</t>
  </si>
  <si>
    <t>KV</t>
  </si>
  <si>
    <t>NOVO</t>
  </si>
  <si>
    <t>POROD</t>
  </si>
  <si>
    <t>ROBOT</t>
  </si>
  <si>
    <t>Stent</t>
  </si>
  <si>
    <t>STENT</t>
  </si>
  <si>
    <t>TAVI</t>
  </si>
  <si>
    <t>TEP Koleno</t>
  </si>
  <si>
    <t>TEP Kycel</t>
  </si>
  <si>
    <t>TrLedvin</t>
  </si>
  <si>
    <t>Uretropexe</t>
  </si>
  <si>
    <t>VENTILACE</t>
  </si>
  <si>
    <t>VZP hospitalizační výkonnost 2015 - 2017 dle DRG (GRP 2017)</t>
  </si>
  <si>
    <t>VZP dle DRG 2015 - 2016</t>
  </si>
  <si>
    <t>2017 x 2016</t>
  </si>
  <si>
    <t>2017 x 2015</t>
  </si>
  <si>
    <t>CM, PP</t>
  </si>
  <si>
    <t>%</t>
  </si>
  <si>
    <t>CM</t>
  </si>
  <si>
    <t>z toho</t>
  </si>
  <si>
    <t>KS + KV</t>
  </si>
  <si>
    <t>Stenty (balíčky)</t>
  </si>
  <si>
    <t>Porody + Novorozenci</t>
  </si>
  <si>
    <t>Případový paušál</t>
  </si>
  <si>
    <t>Počty případů</t>
  </si>
  <si>
    <r>
      <t xml:space="preserve">Kardioprogram CELKEM </t>
    </r>
    <r>
      <rPr>
        <b/>
        <sz val="8"/>
        <color theme="1"/>
        <rFont val="Arial"/>
        <family val="2"/>
        <charset val="238"/>
      </rPr>
      <t>(KS+KV, Stenty, TAVI)</t>
    </r>
  </si>
  <si>
    <t xml:space="preserve">           2017 - LIMIT</t>
  </si>
  <si>
    <t xml:space="preserve">           2017 nad LIMIT</t>
  </si>
  <si>
    <t>Uhrazeno v Kč (2017 odhad skutečnosti)</t>
  </si>
  <si>
    <t>VÝVOJ VÝKONNOSTI AMBULANTNÍ PÉČE A JEJÍ SKUTEČENÉ HODNOTY</t>
  </si>
  <si>
    <t>par</t>
  </si>
  <si>
    <t>(Více položek)</t>
  </si>
  <si>
    <t>bez MS (odb. 806) a pitev (odb. 808)  avšak vč. ÚPS</t>
  </si>
  <si>
    <t>111</t>
  </si>
  <si>
    <t>POZOR bez bonifikace 0,05 Kč bod</t>
  </si>
  <si>
    <t>Data</t>
  </si>
  <si>
    <t>rok</t>
  </si>
  <si>
    <t>Bodù</t>
  </si>
  <si>
    <t>ZUMù</t>
  </si>
  <si>
    <t>Kč</t>
  </si>
  <si>
    <t>odbornost</t>
  </si>
  <si>
    <t>nazev</t>
  </si>
  <si>
    <t>2015</t>
  </si>
  <si>
    <t>2016</t>
  </si>
  <si>
    <t>2017</t>
  </si>
  <si>
    <t>101</t>
  </si>
  <si>
    <t>PracovištŃ interního léka_ství</t>
  </si>
  <si>
    <t>102</t>
  </si>
  <si>
    <t>PracovištŃ angiologie</t>
  </si>
  <si>
    <t>103</t>
  </si>
  <si>
    <t>PracovištŃ diabetologie</t>
  </si>
  <si>
    <t>104</t>
  </si>
  <si>
    <t>PracovištŃ endokrinologie (mimo laboratorní ‘innosti)</t>
  </si>
  <si>
    <t>105</t>
  </si>
  <si>
    <t>PracovištŃ gastroenterologie a hepatologie</t>
  </si>
  <si>
    <t>106</t>
  </si>
  <si>
    <t>PracovištŃ geriatrie</t>
  </si>
  <si>
    <t>107</t>
  </si>
  <si>
    <t>PracovištŃ kardiologie</t>
  </si>
  <si>
    <t>108</t>
  </si>
  <si>
    <t>PracovištŃ nefrologie</t>
  </si>
  <si>
    <t>109</t>
  </si>
  <si>
    <t>PracovištŃ revmatologie</t>
  </si>
  <si>
    <t>128</t>
  </si>
  <si>
    <t>PracovištŃ hemodialýzy</t>
  </si>
  <si>
    <t>201</t>
  </si>
  <si>
    <t>PracovištŃ fyziatrie a rehabilita‘ního léka_ství</t>
  </si>
  <si>
    <t>202</t>
  </si>
  <si>
    <t>PracovištŃ klinické hematologie</t>
  </si>
  <si>
    <t>204</t>
  </si>
  <si>
    <t>PracovištŃ tŃlovýchovného léka_ství</t>
  </si>
  <si>
    <t>205</t>
  </si>
  <si>
    <t>PracovištŃ tuberkulózy a respira‘ních nemocí</t>
  </si>
  <si>
    <t>207</t>
  </si>
  <si>
    <t>PracovištŃ alergologie a klinické imunologie</t>
  </si>
  <si>
    <t>208</t>
  </si>
  <si>
    <t>PracovištŃ léka_ské genetiky</t>
  </si>
  <si>
    <t>209</t>
  </si>
  <si>
    <t>PracovištŃ neurologie</t>
  </si>
  <si>
    <t>222</t>
  </si>
  <si>
    <t>PracovištŃ transfúzní slu•by</t>
  </si>
  <si>
    <t>301</t>
  </si>
  <si>
    <t>PracovištŃ pediatrie</t>
  </si>
  <si>
    <t>302</t>
  </si>
  <si>
    <t>PracovištŃ dŃtské kardiologie</t>
  </si>
  <si>
    <t>305</t>
  </si>
  <si>
    <t>PracovištŃ psychiatrie</t>
  </si>
  <si>
    <t>306</t>
  </si>
  <si>
    <t>PracovištŃ dŃtské psychiatrie</t>
  </si>
  <si>
    <t>308</t>
  </si>
  <si>
    <t>PracovištŃ lé‘by alkoholismu a jiných toxikomanií</t>
  </si>
  <si>
    <t>309</t>
  </si>
  <si>
    <t>PracovištŃ sexuologie</t>
  </si>
  <si>
    <t>401</t>
  </si>
  <si>
    <t>PracovištŃ pracovního léka_ství</t>
  </si>
  <si>
    <t>402</t>
  </si>
  <si>
    <t>PracovištŃ klinické onkologie (bez radia‘ní onkologie)</t>
  </si>
  <si>
    <t>403</t>
  </si>
  <si>
    <t>PracovištŃ radioterapie a radia‘ní onkologie</t>
  </si>
  <si>
    <t>404</t>
  </si>
  <si>
    <t>PracovištŃ dermatovenerologie</t>
  </si>
  <si>
    <t>407</t>
  </si>
  <si>
    <t>PracovištŃ nukleární medicíny</t>
  </si>
  <si>
    <t>409</t>
  </si>
  <si>
    <t>PracovištŃ dŃtské neurologie</t>
  </si>
  <si>
    <t>501</t>
  </si>
  <si>
    <t>PracovištŃ chirurgie</t>
  </si>
  <si>
    <t>502</t>
  </si>
  <si>
    <t>PracovištŃ dŃtské chirurgie</t>
  </si>
  <si>
    <t>503</t>
  </si>
  <si>
    <t>PracovištŃ úrazové chirurgie</t>
  </si>
  <si>
    <t>504</t>
  </si>
  <si>
    <t>PracovištŃ cévní chirurgie</t>
  </si>
  <si>
    <t>505</t>
  </si>
  <si>
    <t>PracovištŃ kardiochirurgie</t>
  </si>
  <si>
    <t>506</t>
  </si>
  <si>
    <t>PracovištŃ neurochirurgie</t>
  </si>
  <si>
    <t>601</t>
  </si>
  <si>
    <t>PracovištŃ plastické chirurgie</t>
  </si>
  <si>
    <t>603</t>
  </si>
  <si>
    <t>PracovištŃ gynekologie a porodnictví</t>
  </si>
  <si>
    <t>604</t>
  </si>
  <si>
    <t>PracovištŃ dŃtské gynekologie</t>
  </si>
  <si>
    <t>605</t>
  </si>
  <si>
    <t>PracovištŃ ‘elistní a obli‘ejové chirurgie</t>
  </si>
  <si>
    <t>606</t>
  </si>
  <si>
    <t>PracovištŃ ortopedie</t>
  </si>
  <si>
    <t>701</t>
  </si>
  <si>
    <t>PracovištŃ otorinolaryngologie</t>
  </si>
  <si>
    <t>702</t>
  </si>
  <si>
    <t>PracovištŃ foniatrie</t>
  </si>
  <si>
    <t>705</t>
  </si>
  <si>
    <t>PracovištŃ oftalmologie</t>
  </si>
  <si>
    <t>706</t>
  </si>
  <si>
    <t>PracovištŃ urologie</t>
  </si>
  <si>
    <t>707</t>
  </si>
  <si>
    <t>PracovištŃ dŃtské urologie</t>
  </si>
  <si>
    <t>708</t>
  </si>
  <si>
    <t>PracovištŃ anesteziologicko - resuscita‘ní</t>
  </si>
  <si>
    <t>801</t>
  </si>
  <si>
    <t>PracovištŃ klinické biochemie</t>
  </si>
  <si>
    <t>802</t>
  </si>
  <si>
    <t>PracovištŃ léka_ské mikrobiologie</t>
  </si>
  <si>
    <t>807</t>
  </si>
  <si>
    <t>PracovištŃ patologické anatomie</t>
  </si>
  <si>
    <t>809</t>
  </si>
  <si>
    <t>PracovištŃ radiodiagnostiky</t>
  </si>
  <si>
    <t>813</t>
  </si>
  <si>
    <t>Laborato_ alergologická a imunologická</t>
  </si>
  <si>
    <t>814</t>
  </si>
  <si>
    <t>Laborato_ toxikologická</t>
  </si>
  <si>
    <t>816</t>
  </si>
  <si>
    <t>Laborato_ léka_ské genetiky</t>
  </si>
  <si>
    <t>818</t>
  </si>
  <si>
    <t>Laborato_ hematologická</t>
  </si>
  <si>
    <t>822</t>
  </si>
  <si>
    <t>Laborato_ mykologická</t>
  </si>
  <si>
    <t>881</t>
  </si>
  <si>
    <t>Ambulance klinické biochemie</t>
  </si>
  <si>
    <t>901</t>
  </si>
  <si>
    <t>PracovištŃ klinické psychologie</t>
  </si>
  <si>
    <t>902</t>
  </si>
  <si>
    <t>Samostatné pracovištŃ fyzioterapeut€</t>
  </si>
  <si>
    <t>903</t>
  </si>
  <si>
    <t>PracovištŃ klinické logopedie</t>
  </si>
  <si>
    <t>927</t>
  </si>
  <si>
    <t>Samostatné prac. ortoptických sester</t>
  </si>
  <si>
    <t xml:space="preserve">v tom §16 cca </t>
  </si>
  <si>
    <t>Hodnota AMB. PÉČE  bez §16</t>
  </si>
  <si>
    <t>odhad ÚPS</t>
  </si>
  <si>
    <t>odhad bonifikace</t>
  </si>
  <si>
    <t>CELKOVÁ Hodnota AMB. PÉČE  bez §16, ÚPS vč. bonifikace</t>
  </si>
  <si>
    <t xml:space="preserve"> 2017 x 2016</t>
  </si>
</sst>
</file>

<file path=xl/styles.xml><?xml version="1.0" encoding="utf-8"?>
<styleSheet xmlns="http://schemas.openxmlformats.org/spreadsheetml/2006/main">
  <fonts count="2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5" tint="-0.499984740745262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name val="Arial"/>
      <family val="2"/>
      <charset val="238"/>
    </font>
    <font>
      <sz val="10"/>
      <color theme="5" tint="-0.499984740745262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i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7" tint="-0.499984740745262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i/>
      <sz val="12"/>
      <color rgb="FFFFFF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-0.499984740745262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double">
        <color indexed="64"/>
      </bottom>
      <diagonal/>
    </border>
    <border>
      <left/>
      <right style="medium">
        <color auto="1"/>
      </right>
      <top style="hair">
        <color indexed="64"/>
      </top>
      <bottom style="double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rgb="FF999999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46">
    <xf numFmtId="0" fontId="0" fillId="0" borderId="0" xfId="0"/>
    <xf numFmtId="0" fontId="2" fillId="3" borderId="0" xfId="0" applyFont="1" applyFill="1"/>
    <xf numFmtId="0" fontId="3" fillId="0" borderId="0" xfId="0" applyFont="1"/>
    <xf numFmtId="0" fontId="4" fillId="0" borderId="0" xfId="0" applyFont="1"/>
    <xf numFmtId="0" fontId="4" fillId="5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15" xfId="0" applyFont="1" applyBorder="1"/>
    <xf numFmtId="3" fontId="8" fillId="5" borderId="16" xfId="0" applyNumberFormat="1" applyFont="1" applyFill="1" applyBorder="1"/>
    <xf numFmtId="3" fontId="8" fillId="6" borderId="17" xfId="0" applyNumberFormat="1" applyFont="1" applyFill="1" applyBorder="1"/>
    <xf numFmtId="3" fontId="8" fillId="7" borderId="18" xfId="0" applyNumberFormat="1" applyFont="1" applyFill="1" applyBorder="1"/>
    <xf numFmtId="3" fontId="8" fillId="0" borderId="16" xfId="0" applyNumberFormat="1" applyFont="1" applyBorder="1"/>
    <xf numFmtId="9" fontId="8" fillId="0" borderId="18" xfId="1" applyFont="1" applyBorder="1"/>
    <xf numFmtId="3" fontId="8" fillId="0" borderId="19" xfId="0" applyNumberFormat="1" applyFont="1" applyBorder="1"/>
    <xf numFmtId="9" fontId="8" fillId="0" borderId="20" xfId="1" applyFont="1" applyBorder="1"/>
    <xf numFmtId="0" fontId="9" fillId="0" borderId="0" xfId="0" applyFont="1"/>
    <xf numFmtId="0" fontId="0" fillId="0" borderId="21" xfId="0" applyBorder="1"/>
    <xf numFmtId="3" fontId="0" fillId="5" borderId="22" xfId="0" applyNumberFormat="1" applyFill="1" applyBorder="1"/>
    <xf numFmtId="3" fontId="0" fillId="6" borderId="22" xfId="0" applyNumberFormat="1" applyFill="1" applyBorder="1"/>
    <xf numFmtId="3" fontId="0" fillId="7" borderId="22" xfId="0" applyNumberFormat="1" applyFill="1" applyBorder="1"/>
    <xf numFmtId="3" fontId="10" fillId="0" borderId="22" xfId="0" applyNumberFormat="1" applyFont="1" applyBorder="1"/>
    <xf numFmtId="9" fontId="10" fillId="0" borderId="22" xfId="1" applyFont="1" applyBorder="1"/>
    <xf numFmtId="3" fontId="11" fillId="0" borderId="22" xfId="0" applyNumberFormat="1" applyFont="1" applyBorder="1"/>
    <xf numFmtId="9" fontId="11" fillId="0" borderId="23" xfId="1" applyFont="1" applyBorder="1"/>
    <xf numFmtId="0" fontId="0" fillId="0" borderId="24" xfId="0" applyBorder="1" applyAlignment="1">
      <alignment horizontal="left" indent="2"/>
    </xf>
    <xf numFmtId="3" fontId="0" fillId="5" borderId="25" xfId="0" applyNumberFormat="1" applyFill="1" applyBorder="1"/>
    <xf numFmtId="3" fontId="0" fillId="6" borderId="26" xfId="0" applyNumberFormat="1" applyFill="1" applyBorder="1"/>
    <xf numFmtId="3" fontId="0" fillId="7" borderId="27" xfId="0" applyNumberFormat="1" applyFill="1" applyBorder="1"/>
    <xf numFmtId="3" fontId="10" fillId="0" borderId="25" xfId="0" applyNumberFormat="1" applyFont="1" applyBorder="1"/>
    <xf numFmtId="9" fontId="10" fillId="0" borderId="27" xfId="1" applyFont="1" applyBorder="1"/>
    <xf numFmtId="3" fontId="11" fillId="0" borderId="25" xfId="0" applyNumberFormat="1" applyFont="1" applyBorder="1"/>
    <xf numFmtId="9" fontId="11" fillId="0" borderId="28" xfId="1" applyFont="1" applyBorder="1"/>
    <xf numFmtId="0" fontId="0" fillId="0" borderId="29" xfId="0" applyBorder="1" applyAlignment="1">
      <alignment horizontal="left" indent="2"/>
    </xf>
    <xf numFmtId="3" fontId="0" fillId="5" borderId="30" xfId="0" applyNumberFormat="1" applyFill="1" applyBorder="1"/>
    <xf numFmtId="3" fontId="0" fillId="6" borderId="31" xfId="0" applyNumberFormat="1" applyFill="1" applyBorder="1"/>
    <xf numFmtId="3" fontId="0" fillId="7" borderId="32" xfId="0" applyNumberFormat="1" applyFill="1" applyBorder="1"/>
    <xf numFmtId="3" fontId="10" fillId="0" borderId="30" xfId="0" applyNumberFormat="1" applyFont="1" applyBorder="1"/>
    <xf numFmtId="9" fontId="10" fillId="0" borderId="32" xfId="1" applyFont="1" applyBorder="1"/>
    <xf numFmtId="3" fontId="11" fillId="0" borderId="30" xfId="0" applyNumberFormat="1" applyFont="1" applyBorder="1"/>
    <xf numFmtId="0" fontId="0" fillId="0" borderId="33" xfId="0" applyBorder="1" applyAlignment="1">
      <alignment horizontal="left" indent="2"/>
    </xf>
    <xf numFmtId="3" fontId="0" fillId="5" borderId="34" xfId="0" applyNumberFormat="1" applyFill="1" applyBorder="1"/>
    <xf numFmtId="3" fontId="0" fillId="6" borderId="35" xfId="0" applyNumberFormat="1" applyFill="1" applyBorder="1"/>
    <xf numFmtId="3" fontId="0" fillId="7" borderId="36" xfId="0" applyNumberFormat="1" applyFill="1" applyBorder="1"/>
    <xf numFmtId="3" fontId="10" fillId="0" borderId="34" xfId="0" applyNumberFormat="1" applyFont="1" applyBorder="1"/>
    <xf numFmtId="9" fontId="10" fillId="0" borderId="36" xfId="1" applyFont="1" applyBorder="1"/>
    <xf numFmtId="3" fontId="11" fillId="0" borderId="34" xfId="0" applyNumberFormat="1" applyFont="1" applyBorder="1"/>
    <xf numFmtId="9" fontId="11" fillId="0" borderId="37" xfId="1" applyFont="1" applyBorder="1"/>
    <xf numFmtId="0" fontId="0" fillId="0" borderId="38" xfId="0" applyBorder="1" applyAlignment="1">
      <alignment horizontal="left" indent="2"/>
    </xf>
    <xf numFmtId="3" fontId="0" fillId="5" borderId="39" xfId="0" applyNumberFormat="1" applyFill="1" applyBorder="1"/>
    <xf numFmtId="3" fontId="0" fillId="6" borderId="40" xfId="0" applyNumberFormat="1" applyFill="1" applyBorder="1"/>
    <xf numFmtId="3" fontId="0" fillId="7" borderId="41" xfId="0" applyNumberFormat="1" applyFill="1" applyBorder="1"/>
    <xf numFmtId="3" fontId="10" fillId="0" borderId="39" xfId="0" applyNumberFormat="1" applyFont="1" applyBorder="1"/>
    <xf numFmtId="9" fontId="10" fillId="0" borderId="41" xfId="1" applyFont="1" applyBorder="1"/>
    <xf numFmtId="3" fontId="11" fillId="0" borderId="39" xfId="0" applyNumberFormat="1" applyFont="1" applyBorder="1"/>
    <xf numFmtId="9" fontId="11" fillId="0" borderId="42" xfId="1" applyFont="1" applyBorder="1"/>
    <xf numFmtId="0" fontId="8" fillId="0" borderId="43" xfId="0" applyFont="1" applyBorder="1"/>
    <xf numFmtId="3" fontId="8" fillId="5" borderId="44" xfId="0" applyNumberFormat="1" applyFont="1" applyFill="1" applyBorder="1"/>
    <xf numFmtId="3" fontId="8" fillId="6" borderId="45" xfId="0" applyNumberFormat="1" applyFont="1" applyFill="1" applyBorder="1"/>
    <xf numFmtId="3" fontId="8" fillId="7" borderId="46" xfId="0" applyNumberFormat="1" applyFont="1" applyFill="1" applyBorder="1"/>
    <xf numFmtId="3" fontId="8" fillId="0" borderId="44" xfId="0" applyNumberFormat="1" applyFont="1" applyBorder="1"/>
    <xf numFmtId="9" fontId="8" fillId="0" borderId="46" xfId="1" applyFont="1" applyBorder="1"/>
    <xf numFmtId="9" fontId="8" fillId="0" borderId="47" xfId="1" applyFont="1" applyBorder="1"/>
    <xf numFmtId="0" fontId="8" fillId="0" borderId="48" xfId="0" applyFont="1" applyBorder="1"/>
    <xf numFmtId="3" fontId="8" fillId="5" borderId="49" xfId="0" applyNumberFormat="1" applyFont="1" applyFill="1" applyBorder="1"/>
    <xf numFmtId="3" fontId="8" fillId="6" borderId="50" xfId="0" applyNumberFormat="1" applyFont="1" applyFill="1" applyBorder="1"/>
    <xf numFmtId="3" fontId="8" fillId="7" borderId="51" xfId="0" applyNumberFormat="1" applyFont="1" applyFill="1" applyBorder="1"/>
    <xf numFmtId="3" fontId="8" fillId="0" borderId="49" xfId="0" applyNumberFormat="1" applyFont="1" applyBorder="1"/>
    <xf numFmtId="9" fontId="8" fillId="0" borderId="51" xfId="1" applyFont="1" applyBorder="1"/>
    <xf numFmtId="9" fontId="8" fillId="0" borderId="52" xfId="1" applyFont="1" applyBorder="1"/>
    <xf numFmtId="0" fontId="6" fillId="0" borderId="24" xfId="0" applyFont="1" applyBorder="1" applyAlignment="1">
      <alignment horizontal="left" indent="2"/>
    </xf>
    <xf numFmtId="3" fontId="6" fillId="0" borderId="53" xfId="0" applyNumberFormat="1" applyFont="1" applyFill="1" applyBorder="1"/>
    <xf numFmtId="3" fontId="6" fillId="0" borderId="54" xfId="0" applyNumberFormat="1" applyFont="1" applyFill="1" applyBorder="1"/>
    <xf numFmtId="3" fontId="6" fillId="7" borderId="27" xfId="0" applyNumberFormat="1" applyFont="1" applyFill="1" applyBorder="1"/>
    <xf numFmtId="3" fontId="6" fillId="0" borderId="53" xfId="0" applyNumberFormat="1" applyFont="1" applyBorder="1"/>
    <xf numFmtId="9" fontId="6" fillId="0" borderId="55" xfId="1" applyFont="1" applyBorder="1"/>
    <xf numFmtId="3" fontId="6" fillId="0" borderId="56" xfId="0" applyNumberFormat="1" applyFont="1" applyBorder="1"/>
    <xf numFmtId="9" fontId="6" fillId="0" borderId="28" xfId="1" applyFont="1" applyBorder="1"/>
    <xf numFmtId="0" fontId="6" fillId="0" borderId="0" xfId="0" applyFont="1"/>
    <xf numFmtId="0" fontId="13" fillId="0" borderId="57" xfId="0" applyFont="1" applyBorder="1" applyAlignment="1">
      <alignment horizontal="left" indent="2"/>
    </xf>
    <xf numFmtId="3" fontId="13" fillId="0" borderId="58" xfId="0" applyNumberFormat="1" applyFont="1" applyFill="1" applyBorder="1"/>
    <xf numFmtId="3" fontId="13" fillId="0" borderId="59" xfId="0" applyNumberFormat="1" applyFont="1" applyFill="1" applyBorder="1"/>
    <xf numFmtId="3" fontId="13" fillId="7" borderId="60" xfId="0" applyNumberFormat="1" applyFont="1" applyFill="1" applyBorder="1"/>
    <xf numFmtId="3" fontId="13" fillId="0" borderId="58" xfId="0" applyNumberFormat="1" applyFont="1" applyBorder="1"/>
    <xf numFmtId="9" fontId="13" fillId="0" borderId="61" xfId="1" applyFont="1" applyBorder="1"/>
    <xf numFmtId="9" fontId="13" fillId="0" borderId="62" xfId="1" applyFont="1" applyBorder="1"/>
    <xf numFmtId="0" fontId="13" fillId="0" borderId="0" xfId="0" applyFont="1"/>
    <xf numFmtId="0" fontId="14" fillId="2" borderId="0" xfId="0" applyFont="1" applyFill="1"/>
    <xf numFmtId="0" fontId="15" fillId="0" borderId="0" xfId="0" applyFont="1"/>
    <xf numFmtId="0" fontId="16" fillId="8" borderId="0" xfId="0" applyFont="1" applyFill="1" applyAlignment="1">
      <alignment vertical="top" wrapText="1"/>
    </xf>
    <xf numFmtId="0" fontId="16" fillId="8" borderId="0" xfId="0" applyFont="1" applyFill="1" applyAlignment="1">
      <alignment horizontal="left"/>
    </xf>
    <xf numFmtId="0" fontId="16" fillId="0" borderId="0" xfId="0" applyFont="1"/>
    <xf numFmtId="0" fontId="16" fillId="8" borderId="0" xfId="0" applyFont="1" applyFill="1"/>
    <xf numFmtId="0" fontId="16" fillId="8" borderId="0" xfId="0" applyFont="1" applyFill="1" applyAlignment="1">
      <alignment horizontal="center" vertical="top"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3" fontId="15" fillId="0" borderId="0" xfId="0" applyNumberFormat="1" applyFont="1"/>
    <xf numFmtId="4" fontId="15" fillId="0" borderId="0" xfId="0" applyNumberFormat="1" applyFont="1"/>
    <xf numFmtId="3" fontId="16" fillId="8" borderId="0" xfId="0" applyNumberFormat="1" applyFont="1" applyFill="1"/>
    <xf numFmtId="4" fontId="16" fillId="8" borderId="0" xfId="0" applyNumberFormat="1" applyFont="1" applyFill="1"/>
    <xf numFmtId="3" fontId="0" fillId="0" borderId="0" xfId="0" applyNumberFormat="1"/>
    <xf numFmtId="0" fontId="4" fillId="10" borderId="0" xfId="0" applyFont="1" applyFill="1"/>
    <xf numFmtId="3" fontId="0" fillId="0" borderId="63" xfId="0" applyNumberFormat="1" applyBorder="1"/>
    <xf numFmtId="3" fontId="0" fillId="0" borderId="0" xfId="0" applyNumberFormat="1" applyBorder="1"/>
    <xf numFmtId="3" fontId="0" fillId="0" borderId="64" xfId="0" applyNumberFormat="1" applyBorder="1"/>
    <xf numFmtId="0" fontId="18" fillId="0" borderId="0" xfId="0" applyFont="1" applyFill="1"/>
    <xf numFmtId="0" fontId="18" fillId="12" borderId="0" xfId="0" applyFont="1" applyFill="1" applyAlignment="1">
      <alignment horizontal="right"/>
    </xf>
    <xf numFmtId="3" fontId="18" fillId="12" borderId="65" xfId="2" applyNumberFormat="1" applyFont="1" applyFill="1" applyBorder="1"/>
    <xf numFmtId="3" fontId="18" fillId="12" borderId="65" xfId="2" applyNumberFormat="1" applyFont="1" applyFill="1" applyBorder="1" applyAlignment="1">
      <alignment horizontal="center"/>
    </xf>
    <xf numFmtId="0" fontId="0" fillId="13" borderId="0" xfId="0" applyFill="1"/>
    <xf numFmtId="0" fontId="4" fillId="13" borderId="0" xfId="0" applyFont="1" applyFill="1" applyAlignment="1">
      <alignment horizontal="right"/>
    </xf>
    <xf numFmtId="3" fontId="4" fillId="13" borderId="0" xfId="0" applyNumberFormat="1" applyFont="1" applyFill="1"/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8" fillId="10" borderId="0" xfId="0" applyFont="1" applyFill="1"/>
    <xf numFmtId="0" fontId="8" fillId="10" borderId="0" xfId="0" applyFont="1" applyFill="1" applyAlignment="1">
      <alignment horizontal="right"/>
    </xf>
    <xf numFmtId="3" fontId="8" fillId="10" borderId="0" xfId="0" applyNumberFormat="1" applyFont="1" applyFill="1"/>
    <xf numFmtId="0" fontId="4" fillId="8" borderId="0" xfId="0" applyFont="1" applyFill="1"/>
    <xf numFmtId="3" fontId="4" fillId="8" borderId="0" xfId="0" applyNumberFormat="1" applyFont="1" applyFill="1"/>
    <xf numFmtId="3" fontId="4" fillId="8" borderId="63" xfId="0" applyNumberFormat="1" applyFont="1" applyFill="1" applyBorder="1"/>
    <xf numFmtId="3" fontId="4" fillId="8" borderId="0" xfId="0" applyNumberFormat="1" applyFont="1" applyFill="1" applyBorder="1"/>
    <xf numFmtId="3" fontId="4" fillId="8" borderId="64" xfId="0" applyNumberFormat="1" applyFont="1" applyFill="1" applyBorder="1"/>
    <xf numFmtId="3" fontId="4" fillId="8" borderId="0" xfId="0" applyNumberFormat="1" applyFont="1" applyFill="1" applyAlignment="1">
      <alignment horizontal="center"/>
    </xf>
    <xf numFmtId="3" fontId="4" fillId="8" borderId="63" xfId="0" applyNumberFormat="1" applyFont="1" applyFill="1" applyBorder="1" applyAlignment="1">
      <alignment horizontal="center"/>
    </xf>
    <xf numFmtId="3" fontId="4" fillId="8" borderId="0" xfId="0" applyNumberFormat="1" applyFont="1" applyFill="1" applyBorder="1" applyAlignment="1">
      <alignment horizontal="center"/>
    </xf>
    <xf numFmtId="3" fontId="4" fillId="8" borderId="64" xfId="0" applyNumberFormat="1" applyFont="1" applyFill="1" applyBorder="1" applyAlignment="1">
      <alignment horizontal="center"/>
    </xf>
    <xf numFmtId="0" fontId="19" fillId="14" borderId="0" xfId="0" applyFont="1" applyFill="1"/>
    <xf numFmtId="0" fontId="20" fillId="14" borderId="0" xfId="0" applyFont="1" applyFill="1"/>
    <xf numFmtId="10" fontId="20" fillId="14" borderId="0" xfId="1" applyNumberFormat="1" applyFont="1" applyFill="1"/>
    <xf numFmtId="0" fontId="20" fillId="14" borderId="0" xfId="0" applyFont="1" applyFill="1" applyAlignment="1">
      <alignment horizontal="right"/>
    </xf>
    <xf numFmtId="0" fontId="5" fillId="4" borderId="1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4" borderId="1" xfId="0" applyFont="1" applyFill="1" applyBorder="1" applyAlignment="1">
      <alignment horizontal="left" wrapText="1"/>
    </xf>
    <xf numFmtId="0" fontId="5" fillId="4" borderId="9" xfId="0" applyFont="1" applyFill="1" applyBorder="1" applyAlignment="1">
      <alignment horizontal="left" wrapText="1"/>
    </xf>
    <xf numFmtId="0" fontId="5" fillId="11" borderId="0" xfId="0" applyFont="1" applyFill="1" applyAlignment="1">
      <alignment horizontal="center"/>
    </xf>
    <xf numFmtId="0" fontId="17" fillId="9" borderId="0" xfId="0" applyFont="1" applyFill="1" applyAlignment="1">
      <alignment horizontal="center" vertical="top"/>
    </xf>
  </cellXfs>
  <cellStyles count="3">
    <cellStyle name="normální" xfId="0" builtinId="0"/>
    <cellStyle name="Normální 4" xfId="2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  <pageSetUpPr fitToPage="1"/>
  </sheetPr>
  <dimension ref="A1:H60"/>
  <sheetViews>
    <sheetView showGridLines="0" tabSelected="1" zoomScaleNormal="100" workbookViewId="0">
      <selection activeCell="D26" sqref="D26"/>
    </sheetView>
  </sheetViews>
  <sheetFormatPr defaultRowHeight="12.75"/>
  <cols>
    <col min="1" max="1" width="40.28515625" customWidth="1"/>
    <col min="2" max="9" width="13.5703125" customWidth="1"/>
  </cols>
  <sheetData>
    <row r="1" spans="1:8" s="94" customFormat="1" ht="12">
      <c r="A1" s="93" t="s">
        <v>0</v>
      </c>
      <c r="B1" s="93"/>
      <c r="C1" s="93"/>
      <c r="D1" s="93"/>
      <c r="E1" s="93"/>
    </row>
    <row r="2" spans="1:8" s="94" customFormat="1" ht="12"/>
    <row r="3" spans="1:8" s="94" customFormat="1" ht="12">
      <c r="A3" s="95" t="s">
        <v>6</v>
      </c>
      <c r="B3" s="96">
        <v>111</v>
      </c>
      <c r="C3" s="97"/>
      <c r="D3" s="97"/>
      <c r="E3" s="97"/>
      <c r="F3" s="97"/>
      <c r="G3" s="97"/>
      <c r="H3" s="97"/>
    </row>
    <row r="4" spans="1:8" s="94" customFormat="1" ht="12">
      <c r="A4" s="97"/>
      <c r="B4" s="97"/>
      <c r="C4" s="97"/>
      <c r="D4" s="97"/>
      <c r="E4" s="97"/>
      <c r="F4" s="97"/>
      <c r="G4" s="97"/>
      <c r="H4" s="97"/>
    </row>
    <row r="5" spans="1:8" s="94" customFormat="1" ht="12">
      <c r="A5" s="98"/>
      <c r="B5" s="98"/>
      <c r="C5" s="98" t="s">
        <v>1</v>
      </c>
      <c r="D5" s="98"/>
      <c r="E5" s="98"/>
      <c r="F5" s="98"/>
      <c r="G5" s="98"/>
      <c r="H5" s="98"/>
    </row>
    <row r="6" spans="1:8" s="94" customFormat="1" ht="12">
      <c r="A6" s="98"/>
      <c r="B6" s="98"/>
      <c r="C6" s="98">
        <v>2015</v>
      </c>
      <c r="D6" s="98"/>
      <c r="E6" s="98">
        <v>2016</v>
      </c>
      <c r="F6" s="98"/>
      <c r="G6" s="98">
        <v>2017</v>
      </c>
      <c r="H6" s="98"/>
    </row>
    <row r="7" spans="1:8" s="94" customFormat="1" ht="24">
      <c r="A7" s="98" t="s">
        <v>2</v>
      </c>
      <c r="B7" s="98" t="s">
        <v>7</v>
      </c>
      <c r="C7" s="99" t="s">
        <v>3</v>
      </c>
      <c r="D7" s="99" t="s">
        <v>4</v>
      </c>
      <c r="E7" s="99" t="s">
        <v>3</v>
      </c>
      <c r="F7" s="99" t="s">
        <v>4</v>
      </c>
      <c r="G7" s="99" t="s">
        <v>3</v>
      </c>
      <c r="H7" s="99" t="s">
        <v>4</v>
      </c>
    </row>
    <row r="8" spans="1:8" s="94" customFormat="1" ht="12">
      <c r="A8" s="100">
        <v>0</v>
      </c>
      <c r="B8" s="101" t="s">
        <v>8</v>
      </c>
      <c r="C8" s="102">
        <v>15453</v>
      </c>
      <c r="D8" s="103">
        <v>21662.348399999522</v>
      </c>
      <c r="E8" s="102">
        <v>15599</v>
      </c>
      <c r="F8" s="103">
        <v>22233.815299999602</v>
      </c>
      <c r="G8" s="102">
        <v>15519</v>
      </c>
      <c r="H8" s="103">
        <v>22277.76809999943</v>
      </c>
    </row>
    <row r="9" spans="1:8" s="94" customFormat="1" ht="12">
      <c r="A9" s="100" t="s">
        <v>9</v>
      </c>
      <c r="B9" s="101" t="s">
        <v>9</v>
      </c>
      <c r="C9" s="102">
        <v>268</v>
      </c>
      <c r="D9" s="103">
        <v>164.05399999999977</v>
      </c>
      <c r="E9" s="102">
        <v>241</v>
      </c>
      <c r="F9" s="103">
        <v>151.82989999999981</v>
      </c>
      <c r="G9" s="102">
        <v>228</v>
      </c>
      <c r="H9" s="103">
        <v>149.59619999999993</v>
      </c>
    </row>
    <row r="10" spans="1:8" s="94" customFormat="1" ht="12">
      <c r="A10" s="100" t="s">
        <v>10</v>
      </c>
      <c r="B10" s="101" t="s">
        <v>10</v>
      </c>
      <c r="C10" s="102">
        <v>300</v>
      </c>
      <c r="D10" s="103">
        <v>332.0645999999989</v>
      </c>
      <c r="E10" s="102">
        <v>269</v>
      </c>
      <c r="F10" s="103">
        <v>291.00329999999974</v>
      </c>
      <c r="G10" s="102">
        <v>235</v>
      </c>
      <c r="H10" s="103">
        <v>254.50169999999989</v>
      </c>
    </row>
    <row r="11" spans="1:8" s="94" customFormat="1" ht="12">
      <c r="A11" s="100" t="s">
        <v>11</v>
      </c>
      <c r="B11" s="101" t="s">
        <v>11</v>
      </c>
      <c r="C11" s="102">
        <v>19</v>
      </c>
      <c r="D11" s="103">
        <v>269.84109999999998</v>
      </c>
      <c r="E11" s="102">
        <v>30</v>
      </c>
      <c r="F11" s="103">
        <v>391.87980000000022</v>
      </c>
      <c r="G11" s="102">
        <v>22</v>
      </c>
      <c r="H11" s="103">
        <v>267.82960000000003</v>
      </c>
    </row>
    <row r="12" spans="1:8" s="94" customFormat="1" ht="12">
      <c r="A12" s="100" t="s">
        <v>12</v>
      </c>
      <c r="B12" s="101" t="s">
        <v>12</v>
      </c>
      <c r="C12" s="102">
        <v>9</v>
      </c>
      <c r="D12" s="103">
        <v>244.12630000000001</v>
      </c>
      <c r="E12" s="102">
        <v>10</v>
      </c>
      <c r="F12" s="103">
        <v>293.28219999999999</v>
      </c>
      <c r="G12" s="102">
        <v>9</v>
      </c>
      <c r="H12" s="103">
        <v>248.06010000000001</v>
      </c>
    </row>
    <row r="13" spans="1:8" s="94" customFormat="1" ht="12">
      <c r="A13" s="100" t="s">
        <v>13</v>
      </c>
      <c r="B13" s="101" t="s">
        <v>13</v>
      </c>
      <c r="C13" s="102">
        <v>169</v>
      </c>
      <c r="D13" s="103">
        <v>523.1475000000006</v>
      </c>
      <c r="E13" s="102">
        <v>175</v>
      </c>
      <c r="F13" s="103">
        <v>538.67750000000035</v>
      </c>
      <c r="G13" s="102">
        <v>179</v>
      </c>
      <c r="H13" s="103">
        <v>548.63680000000033</v>
      </c>
    </row>
    <row r="14" spans="1:8" s="94" customFormat="1" ht="12">
      <c r="A14" s="100" t="s">
        <v>14</v>
      </c>
      <c r="B14" s="101" t="s">
        <v>14</v>
      </c>
      <c r="C14" s="102">
        <v>210</v>
      </c>
      <c r="D14" s="103">
        <v>2911.9583999999973</v>
      </c>
      <c r="E14" s="102">
        <v>258</v>
      </c>
      <c r="F14" s="103">
        <v>3608.3323999999939</v>
      </c>
      <c r="G14" s="102">
        <v>315</v>
      </c>
      <c r="H14" s="103">
        <v>4392.6904999999961</v>
      </c>
    </row>
    <row r="15" spans="1:8" s="94" customFormat="1" ht="12">
      <c r="A15" s="100" t="s">
        <v>15</v>
      </c>
      <c r="B15" s="101" t="s">
        <v>15</v>
      </c>
      <c r="C15" s="102">
        <v>651</v>
      </c>
      <c r="D15" s="103">
        <v>865.95729999999708</v>
      </c>
      <c r="E15" s="102">
        <v>723</v>
      </c>
      <c r="F15" s="103">
        <v>966.0336999999937</v>
      </c>
      <c r="G15" s="102">
        <v>721</v>
      </c>
      <c r="H15" s="103">
        <v>718.75969999999506</v>
      </c>
    </row>
    <row r="16" spans="1:8" s="94" customFormat="1" ht="12">
      <c r="A16" s="100" t="s">
        <v>16</v>
      </c>
      <c r="B16" s="101" t="s">
        <v>16</v>
      </c>
      <c r="C16" s="102">
        <v>571</v>
      </c>
      <c r="D16" s="103">
        <v>623.82429999999817</v>
      </c>
      <c r="E16" s="102">
        <v>603</v>
      </c>
      <c r="F16" s="103">
        <v>639.10149999999703</v>
      </c>
      <c r="G16" s="102">
        <v>638</v>
      </c>
      <c r="H16" s="103">
        <v>667.04259999999704</v>
      </c>
    </row>
    <row r="17" spans="1:8" s="94" customFormat="1" ht="12">
      <c r="A17" s="100" t="s">
        <v>17</v>
      </c>
      <c r="B17" s="101" t="s">
        <v>17</v>
      </c>
      <c r="C17" s="102">
        <v>141</v>
      </c>
      <c r="D17" s="103">
        <v>559.99289999999985</v>
      </c>
      <c r="E17" s="102">
        <v>191</v>
      </c>
      <c r="F17" s="103">
        <v>658.39520000000039</v>
      </c>
      <c r="G17" s="102">
        <v>173</v>
      </c>
      <c r="H17" s="103">
        <v>574.61950000000024</v>
      </c>
    </row>
    <row r="18" spans="1:8" s="94" customFormat="1" ht="12">
      <c r="A18" s="100" t="s">
        <v>18</v>
      </c>
      <c r="B18" s="101" t="s">
        <v>19</v>
      </c>
      <c r="C18" s="102">
        <v>322</v>
      </c>
      <c r="D18" s="103">
        <v>1163.6427999999989</v>
      </c>
      <c r="E18" s="102">
        <v>404</v>
      </c>
      <c r="F18" s="103">
        <v>1446.9869999999985</v>
      </c>
      <c r="G18" s="102">
        <v>494</v>
      </c>
      <c r="H18" s="103">
        <v>1738.3842999999947</v>
      </c>
    </row>
    <row r="19" spans="1:8" s="94" customFormat="1" ht="12">
      <c r="A19" s="97"/>
      <c r="B19" s="101" t="s">
        <v>8</v>
      </c>
      <c r="C19" s="102">
        <v>400</v>
      </c>
      <c r="D19" s="103">
        <v>1113.412</v>
      </c>
      <c r="E19" s="102">
        <v>309</v>
      </c>
      <c r="F19" s="103">
        <v>838.67519999999797</v>
      </c>
      <c r="G19" s="102">
        <v>247</v>
      </c>
      <c r="H19" s="103">
        <v>630.44209999999885</v>
      </c>
    </row>
    <row r="20" spans="1:8" s="94" customFormat="1" ht="12">
      <c r="A20" s="100" t="s">
        <v>20</v>
      </c>
      <c r="B20" s="101" t="s">
        <v>20</v>
      </c>
      <c r="C20" s="102">
        <v>18</v>
      </c>
      <c r="D20" s="103">
        <v>262.2124</v>
      </c>
      <c r="E20" s="102">
        <v>35</v>
      </c>
      <c r="F20" s="103">
        <v>476.75339999999977</v>
      </c>
      <c r="G20" s="102">
        <v>32</v>
      </c>
      <c r="H20" s="103">
        <v>458.38419999999979</v>
      </c>
    </row>
    <row r="21" spans="1:8" s="94" customFormat="1" ht="12">
      <c r="A21" s="100" t="s">
        <v>21</v>
      </c>
      <c r="B21" s="101" t="s">
        <v>21</v>
      </c>
      <c r="C21" s="102">
        <v>125</v>
      </c>
      <c r="D21" s="103">
        <v>437.03070000000127</v>
      </c>
      <c r="E21" s="102">
        <v>136</v>
      </c>
      <c r="F21" s="103">
        <v>478.55180000000138</v>
      </c>
      <c r="G21" s="102">
        <v>109</v>
      </c>
      <c r="H21" s="103">
        <v>378.46160000000083</v>
      </c>
    </row>
    <row r="22" spans="1:8" s="94" customFormat="1" ht="12">
      <c r="A22" s="100" t="s">
        <v>22</v>
      </c>
      <c r="B22" s="101" t="s">
        <v>22</v>
      </c>
      <c r="C22" s="102">
        <v>209</v>
      </c>
      <c r="D22" s="103">
        <v>636.50280000000123</v>
      </c>
      <c r="E22" s="102">
        <v>178</v>
      </c>
      <c r="F22" s="103">
        <v>542.41609999999969</v>
      </c>
      <c r="G22" s="102">
        <v>206</v>
      </c>
      <c r="H22" s="103">
        <v>628.41200000000094</v>
      </c>
    </row>
    <row r="23" spans="1:8" s="94" customFormat="1" ht="12">
      <c r="A23" s="100" t="s">
        <v>23</v>
      </c>
      <c r="B23" s="101" t="s">
        <v>23</v>
      </c>
      <c r="C23" s="102">
        <v>12</v>
      </c>
      <c r="D23" s="103">
        <v>89.923099999999991</v>
      </c>
      <c r="E23" s="102">
        <v>18</v>
      </c>
      <c r="F23" s="103">
        <v>119.88059999999997</v>
      </c>
      <c r="G23" s="102">
        <v>13</v>
      </c>
      <c r="H23" s="103">
        <v>99.392599999999973</v>
      </c>
    </row>
    <row r="24" spans="1:8" s="94" customFormat="1" ht="12">
      <c r="A24" s="100" t="s">
        <v>24</v>
      </c>
      <c r="B24" s="101" t="s">
        <v>24</v>
      </c>
      <c r="C24" s="102">
        <v>32</v>
      </c>
      <c r="D24" s="103">
        <v>32.826300000000003</v>
      </c>
      <c r="E24" s="102">
        <v>12</v>
      </c>
      <c r="F24" s="103">
        <v>13.1721</v>
      </c>
      <c r="G24" s="102">
        <v>20</v>
      </c>
      <c r="H24" s="103">
        <v>27.336600000000001</v>
      </c>
    </row>
    <row r="25" spans="1:8" s="94" customFormat="1" ht="12">
      <c r="A25" s="100" t="s">
        <v>25</v>
      </c>
      <c r="B25" s="101" t="s">
        <v>25</v>
      </c>
      <c r="C25" s="102">
        <v>142</v>
      </c>
      <c r="D25" s="103">
        <v>2337.2670999999964</v>
      </c>
      <c r="E25" s="102">
        <v>150</v>
      </c>
      <c r="F25" s="103">
        <v>2292.4550999999969</v>
      </c>
      <c r="G25" s="102">
        <v>142</v>
      </c>
      <c r="H25" s="103">
        <v>2240.8598999999967</v>
      </c>
    </row>
    <row r="26" spans="1:8" s="94" customFormat="1" ht="12">
      <c r="A26" s="97"/>
      <c r="B26" s="101" t="s">
        <v>8</v>
      </c>
      <c r="C26" s="102">
        <v>11</v>
      </c>
      <c r="D26" s="103">
        <v>231.62720000000002</v>
      </c>
      <c r="E26" s="102">
        <v>10</v>
      </c>
      <c r="F26" s="103">
        <v>182.30009999999999</v>
      </c>
      <c r="G26" s="102">
        <v>4</v>
      </c>
      <c r="H26" s="103">
        <v>88.571699999999993</v>
      </c>
    </row>
    <row r="27" spans="1:8" s="94" customFormat="1" ht="12">
      <c r="A27" s="96" t="s">
        <v>5</v>
      </c>
      <c r="B27" s="98"/>
      <c r="C27" s="104">
        <v>19062</v>
      </c>
      <c r="D27" s="105">
        <v>34461.759199999389</v>
      </c>
      <c r="E27" s="104">
        <v>19351</v>
      </c>
      <c r="F27" s="105">
        <v>36163.542199999116</v>
      </c>
      <c r="G27" s="104">
        <v>19306</v>
      </c>
      <c r="H27" s="105">
        <v>36389.749799999357</v>
      </c>
    </row>
    <row r="32" spans="1:8" s="2" customFormat="1" ht="18">
      <c r="A32" s="1" t="s">
        <v>26</v>
      </c>
      <c r="B32" s="1"/>
      <c r="C32" s="1"/>
      <c r="D32" s="1"/>
      <c r="E32" s="1"/>
      <c r="F32" s="1"/>
    </row>
    <row r="33" spans="1:8" ht="13.5" thickBot="1">
      <c r="A33" s="3"/>
      <c r="B33" s="3"/>
      <c r="C33" s="3"/>
      <c r="D33" s="3"/>
      <c r="E33" s="3"/>
      <c r="F33" s="3"/>
    </row>
    <row r="34" spans="1:8">
      <c r="A34" s="136" t="s">
        <v>27</v>
      </c>
      <c r="B34" s="4">
        <v>2015</v>
      </c>
      <c r="C34" s="5">
        <v>2016</v>
      </c>
      <c r="D34" s="6">
        <v>2017</v>
      </c>
      <c r="E34" s="138" t="s">
        <v>28</v>
      </c>
      <c r="F34" s="139"/>
      <c r="G34" s="140" t="s">
        <v>29</v>
      </c>
      <c r="H34" s="141"/>
    </row>
    <row r="35" spans="1:8">
      <c r="A35" s="137"/>
      <c r="B35" s="7"/>
      <c r="C35" s="8"/>
      <c r="D35" s="9"/>
      <c r="E35" s="10" t="s">
        <v>30</v>
      </c>
      <c r="F35" s="11" t="s">
        <v>31</v>
      </c>
      <c r="G35" s="12" t="s">
        <v>30</v>
      </c>
      <c r="H35" s="13" t="s">
        <v>31</v>
      </c>
    </row>
    <row r="36" spans="1:8" s="22" customFormat="1">
      <c r="A36" s="14" t="s">
        <v>32</v>
      </c>
      <c r="B36" s="15">
        <f>SUM(B38:B43)</f>
        <v>34461.759199999513</v>
      </c>
      <c r="C36" s="16">
        <f t="shared" ref="C36:D36" si="0">SUM(C38:C43)</f>
        <v>36163.542199999589</v>
      </c>
      <c r="D36" s="17">
        <f t="shared" si="0"/>
        <v>36389.749799999408</v>
      </c>
      <c r="E36" s="18">
        <f>D36-C36</f>
        <v>226.20759999981965</v>
      </c>
      <c r="F36" s="19">
        <f>D36/C36</f>
        <v>1.0062551284038714</v>
      </c>
      <c r="G36" s="20">
        <f>D36-B36</f>
        <v>1927.9905999998955</v>
      </c>
      <c r="H36" s="21">
        <f>D36/B36</f>
        <v>1.0559457974507558</v>
      </c>
    </row>
    <row r="37" spans="1:8">
      <c r="A37" s="23" t="s">
        <v>33</v>
      </c>
      <c r="B37" s="24"/>
      <c r="C37" s="25"/>
      <c r="D37" s="26"/>
      <c r="E37" s="27"/>
      <c r="F37" s="28"/>
      <c r="G37" s="29"/>
      <c r="H37" s="30"/>
    </row>
    <row r="38" spans="1:8">
      <c r="A38" s="31" t="s">
        <v>34</v>
      </c>
      <c r="B38" s="32">
        <f>D13+D14</f>
        <v>3435.1058999999977</v>
      </c>
      <c r="C38" s="33">
        <f>F13+F14</f>
        <v>4147.0098999999946</v>
      </c>
      <c r="D38" s="34">
        <f>H13+H14</f>
        <v>4941.3272999999963</v>
      </c>
      <c r="E38" s="35">
        <f t="shared" ref="E38:E51" si="1">D38-C38</f>
        <v>794.31740000000173</v>
      </c>
      <c r="F38" s="36">
        <f t="shared" ref="F38:F51" si="2">D38/C38</f>
        <v>1.1915397887041463</v>
      </c>
      <c r="G38" s="37">
        <f t="shared" ref="G38:G51" si="3">D38-B38</f>
        <v>1506.2213999999985</v>
      </c>
      <c r="H38" s="38">
        <f t="shared" ref="H38:H51" si="4">D38/B38</f>
        <v>1.438478883576777</v>
      </c>
    </row>
    <row r="39" spans="1:8">
      <c r="A39" s="39" t="s">
        <v>35</v>
      </c>
      <c r="B39" s="40">
        <f>D18</f>
        <v>1163.6427999999989</v>
      </c>
      <c r="C39" s="41">
        <f>F18</f>
        <v>1446.9869999999985</v>
      </c>
      <c r="D39" s="42">
        <f>H18</f>
        <v>1738.3842999999947</v>
      </c>
      <c r="E39" s="43">
        <f t="shared" si="1"/>
        <v>291.39729999999622</v>
      </c>
      <c r="F39" s="44">
        <f t="shared" si="2"/>
        <v>1.2013821133154594</v>
      </c>
      <c r="G39" s="45">
        <f t="shared" si="3"/>
        <v>574.74149999999577</v>
      </c>
      <c r="H39" s="30">
        <f t="shared" si="4"/>
        <v>1.4939157445910345</v>
      </c>
    </row>
    <row r="40" spans="1:8">
      <c r="A40" s="39" t="s">
        <v>20</v>
      </c>
      <c r="B40" s="40">
        <f>D20</f>
        <v>262.2124</v>
      </c>
      <c r="C40" s="41">
        <f>F20</f>
        <v>476.75339999999977</v>
      </c>
      <c r="D40" s="42">
        <f>H20</f>
        <v>458.38419999999979</v>
      </c>
      <c r="E40" s="43">
        <f t="shared" si="1"/>
        <v>-18.369199999999978</v>
      </c>
      <c r="F40" s="44">
        <f t="shared" si="2"/>
        <v>0.96147022758516254</v>
      </c>
      <c r="G40" s="45">
        <f t="shared" si="3"/>
        <v>196.17179999999979</v>
      </c>
      <c r="H40" s="30">
        <f t="shared" si="4"/>
        <v>1.7481408201900437</v>
      </c>
    </row>
    <row r="41" spans="1:8">
      <c r="A41" s="39" t="s">
        <v>17</v>
      </c>
      <c r="B41" s="40">
        <f>D17</f>
        <v>559.99289999999985</v>
      </c>
      <c r="C41" s="41">
        <f>F17</f>
        <v>658.39520000000039</v>
      </c>
      <c r="D41" s="42">
        <f>H17</f>
        <v>574.61950000000024</v>
      </c>
      <c r="E41" s="43">
        <f t="shared" si="1"/>
        <v>-83.775700000000143</v>
      </c>
      <c r="F41" s="44">
        <f t="shared" si="2"/>
        <v>0.87275772970398313</v>
      </c>
      <c r="G41" s="45">
        <f t="shared" si="3"/>
        <v>14.626600000000394</v>
      </c>
      <c r="H41" s="30">
        <f t="shared" si="4"/>
        <v>1.0261192597263293</v>
      </c>
    </row>
    <row r="42" spans="1:8">
      <c r="A42" s="39" t="s">
        <v>36</v>
      </c>
      <c r="B42" s="40">
        <f>D16+D15</f>
        <v>1489.7815999999953</v>
      </c>
      <c r="C42" s="41">
        <f>F16+F15</f>
        <v>1605.1351999999906</v>
      </c>
      <c r="D42" s="42">
        <f>H16+H15</f>
        <v>1385.8022999999921</v>
      </c>
      <c r="E42" s="43">
        <f t="shared" si="1"/>
        <v>-219.33289999999852</v>
      </c>
      <c r="F42" s="44">
        <f t="shared" si="2"/>
        <v>0.86335549802907585</v>
      </c>
      <c r="G42" s="45">
        <f t="shared" si="3"/>
        <v>-103.97930000000315</v>
      </c>
      <c r="H42" s="30">
        <f t="shared" si="4"/>
        <v>0.93020500454563038</v>
      </c>
    </row>
    <row r="43" spans="1:8" ht="13.5" thickBot="1">
      <c r="A43" s="46" t="s">
        <v>37</v>
      </c>
      <c r="B43" s="47">
        <f>SUM(D21:D26,D19,D8:D12)</f>
        <v>27551.02359999952</v>
      </c>
      <c r="C43" s="48">
        <f>SUM(F21:F26,F19,F8:F12)</f>
        <v>27829.2614999996</v>
      </c>
      <c r="D43" s="49">
        <f>SUM(H21:H26,H19,H8:H12)</f>
        <v>27291.232199999427</v>
      </c>
      <c r="E43" s="50">
        <f t="shared" si="1"/>
        <v>-538.02930000017295</v>
      </c>
      <c r="F43" s="51">
        <f t="shared" si="2"/>
        <v>0.98066677766493437</v>
      </c>
      <c r="G43" s="52">
        <f t="shared" si="3"/>
        <v>-259.79140000009284</v>
      </c>
      <c r="H43" s="53">
        <f t="shared" si="4"/>
        <v>0.99057053546278773</v>
      </c>
    </row>
    <row r="44" spans="1:8" s="22" customFormat="1" ht="13.5" thickTop="1">
      <c r="A44" s="14" t="s">
        <v>38</v>
      </c>
      <c r="B44" s="15">
        <f>SUM(B46:B51)</f>
        <v>19062</v>
      </c>
      <c r="C44" s="16">
        <f t="shared" ref="C44:D44" si="5">SUM(C46:C51)</f>
        <v>19351</v>
      </c>
      <c r="D44" s="17">
        <f t="shared" si="5"/>
        <v>19306</v>
      </c>
      <c r="E44" s="18">
        <f t="shared" si="1"/>
        <v>-45</v>
      </c>
      <c r="F44" s="19">
        <f t="shared" si="2"/>
        <v>0.99767453878352541</v>
      </c>
      <c r="G44" s="18">
        <f t="shared" si="3"/>
        <v>244</v>
      </c>
      <c r="H44" s="21">
        <f t="shared" si="4"/>
        <v>1.0128003357465114</v>
      </c>
    </row>
    <row r="45" spans="1:8">
      <c r="A45" s="23" t="s">
        <v>33</v>
      </c>
      <c r="B45" s="24"/>
      <c r="C45" s="25"/>
      <c r="D45" s="26"/>
      <c r="E45" s="27"/>
      <c r="F45" s="28"/>
      <c r="G45" s="29"/>
      <c r="H45" s="30"/>
    </row>
    <row r="46" spans="1:8">
      <c r="A46" s="31" t="str">
        <f>A38</f>
        <v>KS + KV</v>
      </c>
      <c r="B46" s="32">
        <f>C13+C14</f>
        <v>379</v>
      </c>
      <c r="C46" s="33">
        <f>E13+E14</f>
        <v>433</v>
      </c>
      <c r="D46" s="34">
        <f>G13+G14</f>
        <v>494</v>
      </c>
      <c r="E46" s="35">
        <f t="shared" si="1"/>
        <v>61</v>
      </c>
      <c r="F46" s="36">
        <f t="shared" si="2"/>
        <v>1.1408775981524248</v>
      </c>
      <c r="G46" s="37">
        <f t="shared" si="3"/>
        <v>115</v>
      </c>
      <c r="H46" s="38">
        <f t="shared" si="4"/>
        <v>1.3034300791556728</v>
      </c>
    </row>
    <row r="47" spans="1:8">
      <c r="A47" s="39" t="str">
        <f t="shared" ref="A47:A51" si="6">A39</f>
        <v>Stenty (balíčky)</v>
      </c>
      <c r="B47" s="40">
        <f>C18</f>
        <v>322</v>
      </c>
      <c r="C47" s="41">
        <f>E18</f>
        <v>404</v>
      </c>
      <c r="D47" s="42">
        <f>G18</f>
        <v>494</v>
      </c>
      <c r="E47" s="43">
        <f t="shared" si="1"/>
        <v>90</v>
      </c>
      <c r="F47" s="44">
        <f t="shared" si="2"/>
        <v>1.2227722772277227</v>
      </c>
      <c r="G47" s="45">
        <f t="shared" si="3"/>
        <v>172</v>
      </c>
      <c r="H47" s="30">
        <f t="shared" si="4"/>
        <v>1.5341614906832297</v>
      </c>
    </row>
    <row r="48" spans="1:8">
      <c r="A48" s="39" t="str">
        <f t="shared" si="6"/>
        <v>TAVI</v>
      </c>
      <c r="B48" s="40">
        <f>C20</f>
        <v>18</v>
      </c>
      <c r="C48" s="41">
        <f>E20</f>
        <v>35</v>
      </c>
      <c r="D48" s="42">
        <f>G20</f>
        <v>32</v>
      </c>
      <c r="E48" s="43">
        <f t="shared" si="1"/>
        <v>-3</v>
      </c>
      <c r="F48" s="44">
        <f t="shared" si="2"/>
        <v>0.91428571428571426</v>
      </c>
      <c r="G48" s="45">
        <f t="shared" si="3"/>
        <v>14</v>
      </c>
      <c r="H48" s="30">
        <f t="shared" si="4"/>
        <v>1.7777777777777777</v>
      </c>
    </row>
    <row r="49" spans="1:8">
      <c r="A49" s="39" t="str">
        <f t="shared" si="6"/>
        <v>ROBOT</v>
      </c>
      <c r="B49" s="40">
        <f>C17</f>
        <v>141</v>
      </c>
      <c r="C49" s="41">
        <f>E17</f>
        <v>191</v>
      </c>
      <c r="D49" s="42">
        <f>G17</f>
        <v>173</v>
      </c>
      <c r="E49" s="43">
        <f t="shared" si="1"/>
        <v>-18</v>
      </c>
      <c r="F49" s="44">
        <f t="shared" si="2"/>
        <v>0.90575916230366493</v>
      </c>
      <c r="G49" s="45">
        <f t="shared" si="3"/>
        <v>32</v>
      </c>
      <c r="H49" s="30">
        <f t="shared" si="4"/>
        <v>1.2269503546099292</v>
      </c>
    </row>
    <row r="50" spans="1:8">
      <c r="A50" s="39" t="str">
        <f t="shared" si="6"/>
        <v>Porody + Novorozenci</v>
      </c>
      <c r="B50" s="40">
        <f>C16+C15</f>
        <v>1222</v>
      </c>
      <c r="C50" s="41">
        <f>E16+E15</f>
        <v>1326</v>
      </c>
      <c r="D50" s="42">
        <f>G16+G15</f>
        <v>1359</v>
      </c>
      <c r="E50" s="43">
        <f t="shared" si="1"/>
        <v>33</v>
      </c>
      <c r="F50" s="44">
        <f t="shared" si="2"/>
        <v>1.0248868778280542</v>
      </c>
      <c r="G50" s="45">
        <f t="shared" si="3"/>
        <v>137</v>
      </c>
      <c r="H50" s="30">
        <f t="shared" si="4"/>
        <v>1.1121112929623569</v>
      </c>
    </row>
    <row r="51" spans="1:8" ht="13.5" thickBot="1">
      <c r="A51" s="54" t="str">
        <f t="shared" si="6"/>
        <v>Případový paušál</v>
      </c>
      <c r="B51" s="55">
        <f>SUM(C21:C26,C19,C8:C12)</f>
        <v>16980</v>
      </c>
      <c r="C51" s="56">
        <f>SUM(E21:E26,E19,E8:E12)</f>
        <v>16962</v>
      </c>
      <c r="D51" s="57">
        <f>SUM(G21:G26,G19,G8:G12)</f>
        <v>16754</v>
      </c>
      <c r="E51" s="58">
        <f t="shared" si="1"/>
        <v>-208</v>
      </c>
      <c r="F51" s="59">
        <f t="shared" si="2"/>
        <v>0.98773729513029129</v>
      </c>
      <c r="G51" s="60">
        <f t="shared" si="3"/>
        <v>-226</v>
      </c>
      <c r="H51" s="61">
        <f t="shared" si="4"/>
        <v>0.98669022379269733</v>
      </c>
    </row>
    <row r="53" spans="1:8" ht="13.5" thickBot="1"/>
    <row r="54" spans="1:8">
      <c r="A54" s="142" t="s">
        <v>39</v>
      </c>
      <c r="B54" s="4">
        <f>B34</f>
        <v>2015</v>
      </c>
      <c r="C54" s="5">
        <f t="shared" ref="C54:H55" si="7">C34</f>
        <v>2016</v>
      </c>
      <c r="D54" s="6">
        <f t="shared" si="7"/>
        <v>2017</v>
      </c>
      <c r="E54" s="138" t="str">
        <f t="shared" si="7"/>
        <v>2017 x 2016</v>
      </c>
      <c r="F54" s="139">
        <f t="shared" si="7"/>
        <v>0</v>
      </c>
      <c r="G54" s="140" t="str">
        <f t="shared" si="7"/>
        <v>2017 x 2015</v>
      </c>
      <c r="H54" s="141">
        <f t="shared" si="7"/>
        <v>0</v>
      </c>
    </row>
    <row r="55" spans="1:8">
      <c r="A55" s="143"/>
      <c r="B55" s="7"/>
      <c r="C55" s="8"/>
      <c r="D55" s="9"/>
      <c r="E55" s="10" t="str">
        <f t="shared" si="7"/>
        <v>CM, PP</v>
      </c>
      <c r="F55" s="11" t="str">
        <f t="shared" si="7"/>
        <v>%</v>
      </c>
      <c r="G55" s="12" t="str">
        <f t="shared" si="7"/>
        <v>CM, PP</v>
      </c>
      <c r="H55" s="13" t="str">
        <f t="shared" si="7"/>
        <v>%</v>
      </c>
    </row>
    <row r="56" spans="1:8">
      <c r="A56" s="62" t="s">
        <v>32</v>
      </c>
      <c r="B56" s="63">
        <f>B38+B39+B40</f>
        <v>4860.9610999999968</v>
      </c>
      <c r="C56" s="64">
        <f t="shared" ref="C56:D56" si="8">C38+C39+C40</f>
        <v>6070.7502999999924</v>
      </c>
      <c r="D56" s="65">
        <f t="shared" si="8"/>
        <v>7138.095799999991</v>
      </c>
      <c r="E56" s="66">
        <f t="shared" ref="E56:E58" si="9">D56-C56</f>
        <v>1067.3454999999985</v>
      </c>
      <c r="F56" s="67">
        <f t="shared" ref="F56:F58" si="10">D56/C56</f>
        <v>1.1758177238816756</v>
      </c>
      <c r="G56" s="66">
        <f t="shared" ref="G56:G58" si="11">D56-B56</f>
        <v>2277.1346999999942</v>
      </c>
      <c r="H56" s="68">
        <f t="shared" ref="H56:H58" si="12">D56/B56</f>
        <v>1.4684535944959518</v>
      </c>
    </row>
    <row r="57" spans="1:8">
      <c r="A57" s="69" t="s">
        <v>38</v>
      </c>
      <c r="B57" s="70">
        <f>B46+B47+B48</f>
        <v>719</v>
      </c>
      <c r="C57" s="71">
        <f t="shared" ref="C57:D57" si="13">C46+C47+C48</f>
        <v>872</v>
      </c>
      <c r="D57" s="72">
        <f t="shared" si="13"/>
        <v>1020</v>
      </c>
      <c r="E57" s="73">
        <f t="shared" si="9"/>
        <v>148</v>
      </c>
      <c r="F57" s="74">
        <f t="shared" si="10"/>
        <v>1.1697247706422018</v>
      </c>
      <c r="G57" s="73">
        <f t="shared" si="11"/>
        <v>301</v>
      </c>
      <c r="H57" s="75">
        <f t="shared" si="12"/>
        <v>1.4186369958275382</v>
      </c>
    </row>
    <row r="58" spans="1:8">
      <c r="A58" s="62" t="s">
        <v>42</v>
      </c>
      <c r="B58" s="63">
        <v>123156674</v>
      </c>
      <c r="C58" s="64">
        <v>145703560</v>
      </c>
      <c r="D58" s="65">
        <v>178081920</v>
      </c>
      <c r="E58" s="66">
        <f t="shared" si="9"/>
        <v>32378360</v>
      </c>
      <c r="F58" s="67">
        <f t="shared" si="10"/>
        <v>1.2222207885654957</v>
      </c>
      <c r="G58" s="66">
        <f t="shared" si="11"/>
        <v>54925246</v>
      </c>
      <c r="H58" s="68">
        <f t="shared" si="12"/>
        <v>1.445978640183154</v>
      </c>
    </row>
    <row r="59" spans="1:8" s="84" customFormat="1">
      <c r="A59" s="76" t="s">
        <v>40</v>
      </c>
      <c r="B59" s="77"/>
      <c r="C59" s="78"/>
      <c r="D59" s="79">
        <v>145922621</v>
      </c>
      <c r="E59" s="80"/>
      <c r="F59" s="81"/>
      <c r="G59" s="82"/>
      <c r="H59" s="83"/>
    </row>
    <row r="60" spans="1:8" s="92" customFormat="1" ht="13.5" thickBot="1">
      <c r="A60" s="85" t="s">
        <v>41</v>
      </c>
      <c r="B60" s="86"/>
      <c r="C60" s="87"/>
      <c r="D60" s="88">
        <f>D58-D59</f>
        <v>32159299</v>
      </c>
      <c r="E60" s="89"/>
      <c r="F60" s="90"/>
      <c r="G60" s="89"/>
      <c r="H60" s="91"/>
    </row>
  </sheetData>
  <mergeCells count="6">
    <mergeCell ref="A34:A35"/>
    <mergeCell ref="E34:F34"/>
    <mergeCell ref="G34:H34"/>
    <mergeCell ref="A54:A55"/>
    <mergeCell ref="E54:F54"/>
    <mergeCell ref="G54:H54"/>
  </mergeCells>
  <pageMargins left="0.70866141732283472" right="0.70866141732283472" top="0.78740157480314965" bottom="0.78740157480314965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2"/>
  <sheetViews>
    <sheetView showGridLines="0" zoomScale="65" zoomScaleNormal="65" workbookViewId="0">
      <pane ySplit="8" topLeftCell="A40" activePane="bottomLeft" state="frozen"/>
      <selection pane="bottomLeft" activeCell="S60" sqref="S60"/>
    </sheetView>
  </sheetViews>
  <sheetFormatPr defaultRowHeight="12.75"/>
  <cols>
    <col min="1" max="1" width="13.7109375" bestFit="1" customWidth="1"/>
    <col min="2" max="2" width="45.5703125" bestFit="1" customWidth="1"/>
    <col min="3" max="3" width="13.7109375" customWidth="1"/>
    <col min="4" max="11" width="13.7109375" style="106" customWidth="1"/>
  </cols>
  <sheetData>
    <row r="1" spans="1:11" ht="20.25">
      <c r="A1" s="145" t="s">
        <v>43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3" spans="1:11">
      <c r="A3" s="123" t="s">
        <v>44</v>
      </c>
      <c r="B3" s="123" t="s">
        <v>45</v>
      </c>
      <c r="C3" t="s">
        <v>46</v>
      </c>
    </row>
    <row r="4" spans="1:11">
      <c r="A4" s="123" t="s">
        <v>6</v>
      </c>
      <c r="B4" s="107" t="s">
        <v>47</v>
      </c>
    </row>
    <row r="5" spans="1:11" ht="15">
      <c r="D5"/>
      <c r="E5"/>
      <c r="F5"/>
      <c r="G5"/>
      <c r="H5"/>
      <c r="I5" s="144" t="s">
        <v>48</v>
      </c>
      <c r="J5" s="144"/>
      <c r="K5" s="144"/>
    </row>
    <row r="6" spans="1:11" s="3" customFormat="1">
      <c r="A6" s="123"/>
      <c r="B6" s="123"/>
      <c r="C6" s="124" t="s">
        <v>49</v>
      </c>
      <c r="D6" s="124" t="s">
        <v>50</v>
      </c>
      <c r="E6" s="124"/>
      <c r="F6" s="125"/>
      <c r="G6" s="126"/>
      <c r="H6" s="127"/>
      <c r="I6" s="124"/>
      <c r="J6" s="124"/>
      <c r="K6" s="124"/>
    </row>
    <row r="7" spans="1:11" s="3" customFormat="1">
      <c r="A7" s="123"/>
      <c r="B7" s="123"/>
      <c r="C7" s="128" t="s">
        <v>51</v>
      </c>
      <c r="D7" s="128"/>
      <c r="E7" s="128"/>
      <c r="F7" s="129" t="s">
        <v>52</v>
      </c>
      <c r="G7" s="130"/>
      <c r="H7" s="131"/>
      <c r="I7" s="128" t="s">
        <v>53</v>
      </c>
      <c r="J7" s="128"/>
      <c r="K7" s="128"/>
    </row>
    <row r="8" spans="1:11" s="3" customFormat="1">
      <c r="A8" s="123" t="s">
        <v>54</v>
      </c>
      <c r="B8" s="123" t="s">
        <v>55</v>
      </c>
      <c r="C8" s="128" t="s">
        <v>56</v>
      </c>
      <c r="D8" s="128" t="s">
        <v>57</v>
      </c>
      <c r="E8" s="128" t="s">
        <v>58</v>
      </c>
      <c r="F8" s="129" t="s">
        <v>56</v>
      </c>
      <c r="G8" s="130" t="s">
        <v>57</v>
      </c>
      <c r="H8" s="131" t="s">
        <v>58</v>
      </c>
      <c r="I8" s="128" t="s">
        <v>56</v>
      </c>
      <c r="J8" s="128" t="s">
        <v>57</v>
      </c>
      <c r="K8" s="128" t="s">
        <v>58</v>
      </c>
    </row>
    <row r="9" spans="1:11">
      <c r="A9" s="3" t="s">
        <v>59</v>
      </c>
      <c r="B9" s="3" t="s">
        <v>60</v>
      </c>
      <c r="C9" s="106">
        <v>3708220</v>
      </c>
      <c r="D9" s="106">
        <v>4201997</v>
      </c>
      <c r="E9" s="106">
        <v>4674698</v>
      </c>
      <c r="F9" s="108">
        <v>1422252</v>
      </c>
      <c r="G9" s="109">
        <v>46802</v>
      </c>
      <c r="H9" s="110">
        <v>72791</v>
      </c>
      <c r="I9" s="106">
        <v>5241716</v>
      </c>
      <c r="J9" s="106">
        <v>4374854</v>
      </c>
      <c r="K9" s="106">
        <v>4887727</v>
      </c>
    </row>
    <row r="10" spans="1:11">
      <c r="A10" s="3" t="s">
        <v>61</v>
      </c>
      <c r="B10" s="3" t="s">
        <v>62</v>
      </c>
      <c r="C10" s="106">
        <v>193547</v>
      </c>
      <c r="D10" s="106">
        <v>133617</v>
      </c>
      <c r="E10" s="106">
        <v>151547</v>
      </c>
      <c r="F10" s="108">
        <v>52</v>
      </c>
      <c r="G10" s="109">
        <v>0</v>
      </c>
      <c r="H10" s="110">
        <v>0</v>
      </c>
      <c r="I10" s="106">
        <v>199404</v>
      </c>
      <c r="J10" s="106">
        <v>137625</v>
      </c>
      <c r="K10" s="106">
        <v>156093</v>
      </c>
    </row>
    <row r="11" spans="1:11">
      <c r="A11" s="3" t="s">
        <v>63</v>
      </c>
      <c r="B11" s="3" t="s">
        <v>64</v>
      </c>
      <c r="C11" s="106">
        <v>790438</v>
      </c>
      <c r="D11" s="106">
        <v>982104</v>
      </c>
      <c r="E11" s="106">
        <v>1143502</v>
      </c>
      <c r="F11" s="108">
        <v>0</v>
      </c>
      <c r="G11" s="109">
        <v>0</v>
      </c>
      <c r="H11" s="110">
        <v>0</v>
      </c>
      <c r="I11" s="106">
        <v>814150</v>
      </c>
      <c r="J11" s="106">
        <v>1011566</v>
      </c>
      <c r="K11" s="106">
        <v>1177806</v>
      </c>
    </row>
    <row r="12" spans="1:11">
      <c r="A12" s="3" t="s">
        <v>65</v>
      </c>
      <c r="B12" s="3" t="s">
        <v>66</v>
      </c>
      <c r="C12" s="106">
        <v>749814</v>
      </c>
      <c r="D12" s="106">
        <v>908411</v>
      </c>
      <c r="E12" s="106">
        <v>939524</v>
      </c>
      <c r="F12" s="108">
        <v>1711444</v>
      </c>
      <c r="G12" s="109">
        <v>1030598</v>
      </c>
      <c r="H12" s="110">
        <v>1100617</v>
      </c>
      <c r="I12" s="106">
        <v>2483751</v>
      </c>
      <c r="J12" s="106">
        <v>1966260</v>
      </c>
      <c r="K12" s="106">
        <v>2068325</v>
      </c>
    </row>
    <row r="13" spans="1:11">
      <c r="A13" s="3" t="s">
        <v>67</v>
      </c>
      <c r="B13" s="3" t="s">
        <v>68</v>
      </c>
      <c r="C13" s="106">
        <v>3606754</v>
      </c>
      <c r="D13" s="106">
        <v>3989323</v>
      </c>
      <c r="E13" s="106">
        <v>3768640</v>
      </c>
      <c r="F13" s="108">
        <v>692710</v>
      </c>
      <c r="G13" s="109">
        <v>1041801</v>
      </c>
      <c r="H13" s="110">
        <v>1818526</v>
      </c>
      <c r="I13" s="106">
        <v>4407663</v>
      </c>
      <c r="J13" s="106">
        <v>5150800</v>
      </c>
      <c r="K13" s="106">
        <v>5700221</v>
      </c>
    </row>
    <row r="14" spans="1:11">
      <c r="A14" s="3" t="s">
        <v>69</v>
      </c>
      <c r="B14" s="3" t="s">
        <v>70</v>
      </c>
      <c r="C14" s="106">
        <v>49729</v>
      </c>
      <c r="D14" s="106">
        <v>65562</v>
      </c>
      <c r="E14" s="106">
        <v>66411</v>
      </c>
      <c r="F14" s="108">
        <v>10155</v>
      </c>
      <c r="G14" s="109">
        <v>17803</v>
      </c>
      <c r="H14" s="110">
        <v>22640</v>
      </c>
      <c r="I14" s="106">
        <v>61375</v>
      </c>
      <c r="J14" s="106">
        <v>85331</v>
      </c>
      <c r="K14" s="106">
        <v>91043</v>
      </c>
    </row>
    <row r="15" spans="1:11">
      <c r="A15" s="3" t="s">
        <v>71</v>
      </c>
      <c r="B15" s="3" t="s">
        <v>72</v>
      </c>
      <c r="C15" s="106">
        <v>5837351</v>
      </c>
      <c r="D15" s="106">
        <v>6842500</v>
      </c>
      <c r="E15" s="106">
        <v>7208776</v>
      </c>
      <c r="F15" s="108">
        <v>362158</v>
      </c>
      <c r="G15" s="109">
        <v>1409660</v>
      </c>
      <c r="H15" s="110">
        <v>2726677</v>
      </c>
      <c r="I15" s="106">
        <v>6374627</v>
      </c>
      <c r="J15" s="106">
        <v>8457433</v>
      </c>
      <c r="K15" s="106">
        <v>10151713</v>
      </c>
    </row>
    <row r="16" spans="1:11">
      <c r="A16" s="3" t="s">
        <v>73</v>
      </c>
      <c r="B16" s="3" t="s">
        <v>74</v>
      </c>
      <c r="C16" s="106">
        <v>734067</v>
      </c>
      <c r="D16" s="106">
        <v>699261</v>
      </c>
      <c r="E16" s="106">
        <v>657740</v>
      </c>
      <c r="F16" s="108">
        <v>311776</v>
      </c>
      <c r="G16" s="109">
        <v>112375</v>
      </c>
      <c r="H16" s="110">
        <v>213693</v>
      </c>
      <c r="I16" s="106">
        <v>1067864</v>
      </c>
      <c r="J16" s="106">
        <v>832613</v>
      </c>
      <c r="K16" s="106">
        <v>891164</v>
      </c>
    </row>
    <row r="17" spans="1:11">
      <c r="A17" s="3" t="s">
        <v>75</v>
      </c>
      <c r="B17" s="3" t="s">
        <v>76</v>
      </c>
      <c r="C17" s="106">
        <v>1122530</v>
      </c>
      <c r="D17" s="106">
        <v>1268974</v>
      </c>
      <c r="E17" s="106">
        <v>1363837</v>
      </c>
      <c r="F17" s="108">
        <v>117363</v>
      </c>
      <c r="G17" s="109">
        <v>62322</v>
      </c>
      <c r="H17" s="110">
        <v>48618</v>
      </c>
      <c r="I17" s="106">
        <v>1273568</v>
      </c>
      <c r="J17" s="106">
        <v>1369365</v>
      </c>
      <c r="K17" s="106">
        <v>1453370</v>
      </c>
    </row>
    <row r="18" spans="1:11">
      <c r="A18" s="3" t="s">
        <v>77</v>
      </c>
      <c r="B18" s="3" t="s">
        <v>78</v>
      </c>
      <c r="C18" s="106">
        <v>31595218</v>
      </c>
      <c r="D18" s="106">
        <v>29551170</v>
      </c>
      <c r="E18" s="106">
        <v>27846587</v>
      </c>
      <c r="F18" s="108">
        <v>3052026</v>
      </c>
      <c r="G18" s="109">
        <v>2937325</v>
      </c>
      <c r="H18" s="110">
        <v>2913861</v>
      </c>
      <c r="I18" s="106">
        <v>29671907</v>
      </c>
      <c r="J18" s="106">
        <v>27829836</v>
      </c>
      <c r="K18" s="106">
        <v>26317756</v>
      </c>
    </row>
    <row r="19" spans="1:11">
      <c r="A19" s="3" t="s">
        <v>79</v>
      </c>
      <c r="B19" s="3" t="s">
        <v>80</v>
      </c>
      <c r="C19" s="106">
        <v>908357</v>
      </c>
      <c r="D19" s="106">
        <v>866983</v>
      </c>
      <c r="E19" s="106">
        <v>659062</v>
      </c>
      <c r="F19" s="108">
        <v>159</v>
      </c>
      <c r="G19" s="109">
        <v>0</v>
      </c>
      <c r="H19" s="110">
        <v>0</v>
      </c>
      <c r="I19" s="106">
        <v>935766</v>
      </c>
      <c r="J19" s="106">
        <v>892992</v>
      </c>
      <c r="K19" s="106">
        <v>678833</v>
      </c>
    </row>
    <row r="20" spans="1:11">
      <c r="A20" s="3" t="s">
        <v>81</v>
      </c>
      <c r="B20" s="3" t="s">
        <v>82</v>
      </c>
      <c r="C20" s="106">
        <v>3599729</v>
      </c>
      <c r="D20" s="106">
        <v>4093192</v>
      </c>
      <c r="E20" s="106">
        <v>3966226</v>
      </c>
      <c r="F20" s="108">
        <v>23731178</v>
      </c>
      <c r="G20" s="109">
        <v>44364630</v>
      </c>
      <c r="H20" s="110">
        <v>40411816</v>
      </c>
      <c r="I20" s="106">
        <v>27438897</v>
      </c>
      <c r="J20" s="106">
        <v>48580616</v>
      </c>
      <c r="K20" s="106">
        <v>44497027</v>
      </c>
    </row>
    <row r="21" spans="1:11">
      <c r="A21" s="3" t="s">
        <v>83</v>
      </c>
      <c r="B21" s="3" t="s">
        <v>84</v>
      </c>
      <c r="C21" s="106">
        <v>30524</v>
      </c>
      <c r="D21" s="106">
        <v>35711</v>
      </c>
      <c r="E21" s="106">
        <v>82607</v>
      </c>
      <c r="F21" s="108">
        <v>0</v>
      </c>
      <c r="G21" s="109">
        <v>0</v>
      </c>
      <c r="H21" s="110">
        <v>0</v>
      </c>
      <c r="I21" s="106">
        <v>31439</v>
      </c>
      <c r="J21" s="106">
        <v>36782</v>
      </c>
      <c r="K21" s="106">
        <v>85085</v>
      </c>
    </row>
    <row r="22" spans="1:11">
      <c r="A22" s="3" t="s">
        <v>85</v>
      </c>
      <c r="B22" s="3" t="s">
        <v>86</v>
      </c>
      <c r="C22" s="106">
        <v>4351599</v>
      </c>
      <c r="D22" s="106">
        <v>5018232</v>
      </c>
      <c r="E22" s="106">
        <v>6551267</v>
      </c>
      <c r="F22" s="108">
        <v>659501</v>
      </c>
      <c r="G22" s="109">
        <v>1519352</v>
      </c>
      <c r="H22" s="110">
        <v>1042659</v>
      </c>
      <c r="I22" s="106">
        <v>5141647</v>
      </c>
      <c r="J22" s="106">
        <v>6688130</v>
      </c>
      <c r="K22" s="106">
        <v>7790463</v>
      </c>
    </row>
    <row r="23" spans="1:11">
      <c r="A23" s="3" t="s">
        <v>87</v>
      </c>
      <c r="B23" s="3" t="s">
        <v>88</v>
      </c>
      <c r="C23" s="106">
        <v>3301778</v>
      </c>
      <c r="D23" s="106">
        <v>3518123</v>
      </c>
      <c r="E23" s="106">
        <v>3685380</v>
      </c>
      <c r="F23" s="108">
        <v>1737710</v>
      </c>
      <c r="G23" s="109">
        <v>1755867</v>
      </c>
      <c r="H23" s="110">
        <v>2796665</v>
      </c>
      <c r="I23" s="106">
        <v>5138540</v>
      </c>
      <c r="J23" s="106">
        <v>5379532</v>
      </c>
      <c r="K23" s="106">
        <v>6592605</v>
      </c>
    </row>
    <row r="24" spans="1:11">
      <c r="A24" s="3" t="s">
        <v>89</v>
      </c>
      <c r="B24" s="3" t="s">
        <v>90</v>
      </c>
      <c r="C24" s="106">
        <v>2596079</v>
      </c>
      <c r="D24" s="106">
        <v>3110494</v>
      </c>
      <c r="E24" s="106">
        <v>3307037</v>
      </c>
      <c r="F24" s="108">
        <v>548</v>
      </c>
      <c r="G24" s="109">
        <v>0</v>
      </c>
      <c r="H24" s="110">
        <v>0</v>
      </c>
      <c r="I24" s="106">
        <v>2674508</v>
      </c>
      <c r="J24" s="106">
        <v>3203807</v>
      </c>
      <c r="K24" s="106">
        <v>3406247</v>
      </c>
    </row>
    <row r="25" spans="1:11">
      <c r="A25" s="3" t="s">
        <v>91</v>
      </c>
      <c r="B25" s="3" t="s">
        <v>92</v>
      </c>
      <c r="C25" s="106">
        <v>4368882</v>
      </c>
      <c r="D25" s="106">
        <v>4954070</v>
      </c>
      <c r="E25" s="106">
        <v>5067078</v>
      </c>
      <c r="F25" s="108">
        <v>5875469</v>
      </c>
      <c r="G25" s="109">
        <v>5242328</v>
      </c>
      <c r="H25" s="110">
        <v>4994548</v>
      </c>
      <c r="I25" s="106">
        <v>10375415</v>
      </c>
      <c r="J25" s="106">
        <v>10345018</v>
      </c>
      <c r="K25" s="106">
        <v>10213636</v>
      </c>
    </row>
    <row r="26" spans="1:11">
      <c r="A26" s="3" t="s">
        <v>93</v>
      </c>
      <c r="B26" s="3" t="s">
        <v>94</v>
      </c>
      <c r="C26" s="106">
        <v>6861632</v>
      </c>
      <c r="D26" s="106">
        <v>7906812</v>
      </c>
      <c r="E26" s="106">
        <v>6144270</v>
      </c>
      <c r="F26" s="108">
        <v>115362</v>
      </c>
      <c r="G26" s="109">
        <v>69368</v>
      </c>
      <c r="H26" s="110">
        <v>34482</v>
      </c>
      <c r="I26" s="106">
        <v>4987120</v>
      </c>
      <c r="J26" s="106">
        <v>5683204</v>
      </c>
      <c r="K26" s="106">
        <v>4396913</v>
      </c>
    </row>
    <row r="27" spans="1:11">
      <c r="A27" s="3" t="s">
        <v>95</v>
      </c>
      <c r="B27" s="3" t="s">
        <v>96</v>
      </c>
      <c r="C27" s="106">
        <v>778444</v>
      </c>
      <c r="D27" s="106">
        <v>765954</v>
      </c>
      <c r="E27" s="106">
        <v>1101912</v>
      </c>
      <c r="F27" s="108">
        <v>22211</v>
      </c>
      <c r="G27" s="109">
        <v>59652</v>
      </c>
      <c r="H27" s="110">
        <v>88622</v>
      </c>
      <c r="I27" s="106">
        <v>824006</v>
      </c>
      <c r="J27" s="106">
        <v>848583</v>
      </c>
      <c r="K27" s="106">
        <v>1223590</v>
      </c>
    </row>
    <row r="28" spans="1:11">
      <c r="A28" s="3" t="s">
        <v>97</v>
      </c>
      <c r="B28" s="3" t="s">
        <v>98</v>
      </c>
      <c r="C28" s="106">
        <v>925155</v>
      </c>
      <c r="D28" s="106">
        <v>1171684</v>
      </c>
      <c r="E28" s="106">
        <v>1278554</v>
      </c>
      <c r="F28" s="108">
        <v>0</v>
      </c>
      <c r="G28" s="109">
        <v>0</v>
      </c>
      <c r="H28" s="110">
        <v>0</v>
      </c>
      <c r="I28" s="106">
        <v>952909</v>
      </c>
      <c r="J28" s="106">
        <v>1206833</v>
      </c>
      <c r="K28" s="106">
        <v>1316910</v>
      </c>
    </row>
    <row r="29" spans="1:11">
      <c r="A29" s="3" t="s">
        <v>99</v>
      </c>
      <c r="B29" s="3" t="s">
        <v>100</v>
      </c>
      <c r="C29" s="106">
        <v>1693338</v>
      </c>
      <c r="D29" s="106">
        <v>1536096</v>
      </c>
      <c r="E29" s="106">
        <v>1316875</v>
      </c>
      <c r="F29" s="108">
        <v>848154</v>
      </c>
      <c r="G29" s="109">
        <v>1167069</v>
      </c>
      <c r="H29" s="110">
        <v>1093780</v>
      </c>
      <c r="I29" s="106">
        <v>2676868</v>
      </c>
      <c r="J29" s="106">
        <v>2826001</v>
      </c>
      <c r="K29" s="106">
        <v>2515634</v>
      </c>
    </row>
    <row r="30" spans="1:11">
      <c r="A30" s="3" t="s">
        <v>101</v>
      </c>
      <c r="B30" s="3" t="s">
        <v>102</v>
      </c>
      <c r="C30" s="106">
        <v>354737</v>
      </c>
      <c r="D30" s="106">
        <v>277622</v>
      </c>
      <c r="E30" s="106">
        <v>249638</v>
      </c>
      <c r="F30" s="108">
        <v>0</v>
      </c>
      <c r="G30" s="109">
        <v>0</v>
      </c>
      <c r="H30" s="110">
        <v>0</v>
      </c>
      <c r="I30" s="106">
        <v>383115</v>
      </c>
      <c r="J30" s="106">
        <v>299831</v>
      </c>
      <c r="K30" s="106">
        <v>269609</v>
      </c>
    </row>
    <row r="31" spans="1:11">
      <c r="A31" s="3" t="s">
        <v>103</v>
      </c>
      <c r="B31" s="3" t="s">
        <v>104</v>
      </c>
      <c r="C31" s="106">
        <v>559612</v>
      </c>
      <c r="D31" s="106">
        <v>580353</v>
      </c>
      <c r="E31" s="106">
        <v>647487</v>
      </c>
      <c r="F31" s="108">
        <v>14846</v>
      </c>
      <c r="G31" s="109">
        <v>6143</v>
      </c>
      <c r="H31" s="110">
        <v>5083</v>
      </c>
      <c r="I31" s="106">
        <v>619226</v>
      </c>
      <c r="J31" s="106">
        <v>632924</v>
      </c>
      <c r="K31" s="106">
        <v>704368</v>
      </c>
    </row>
    <row r="32" spans="1:11">
      <c r="A32" s="3" t="s">
        <v>105</v>
      </c>
      <c r="B32" s="3" t="s">
        <v>106</v>
      </c>
      <c r="C32" s="106">
        <v>51702</v>
      </c>
      <c r="D32" s="106">
        <v>65203</v>
      </c>
      <c r="E32" s="106">
        <v>69400</v>
      </c>
      <c r="F32" s="108">
        <v>0</v>
      </c>
      <c r="G32" s="109">
        <v>0</v>
      </c>
      <c r="H32" s="110">
        <v>261</v>
      </c>
      <c r="I32" s="106">
        <v>55838</v>
      </c>
      <c r="J32" s="106">
        <v>70419</v>
      </c>
      <c r="K32" s="106">
        <v>75213</v>
      </c>
    </row>
    <row r="33" spans="1:11">
      <c r="A33" s="3" t="s">
        <v>107</v>
      </c>
      <c r="B33" s="3" t="s">
        <v>108</v>
      </c>
      <c r="C33" s="106">
        <v>775615</v>
      </c>
      <c r="D33" s="106">
        <v>765716</v>
      </c>
      <c r="E33" s="106">
        <v>892700</v>
      </c>
      <c r="F33" s="108">
        <v>20824</v>
      </c>
      <c r="G33" s="109">
        <v>16198</v>
      </c>
      <c r="H33" s="110">
        <v>10118</v>
      </c>
      <c r="I33" s="106">
        <v>820522</v>
      </c>
      <c r="J33" s="106">
        <v>805444</v>
      </c>
      <c r="K33" s="106">
        <v>930339</v>
      </c>
    </row>
    <row r="34" spans="1:11">
      <c r="A34" s="3" t="s">
        <v>109</v>
      </c>
      <c r="B34" s="3" t="s">
        <v>110</v>
      </c>
      <c r="C34" s="106">
        <v>2070703</v>
      </c>
      <c r="D34" s="106">
        <v>2315194</v>
      </c>
      <c r="E34" s="106">
        <v>3217935</v>
      </c>
      <c r="F34" s="108">
        <v>10422194</v>
      </c>
      <c r="G34" s="109">
        <v>11080016</v>
      </c>
      <c r="H34" s="110">
        <v>12587908</v>
      </c>
      <c r="I34" s="106">
        <v>12555018</v>
      </c>
      <c r="J34" s="106">
        <v>13464665</v>
      </c>
      <c r="K34" s="106">
        <v>15902381</v>
      </c>
    </row>
    <row r="35" spans="1:11">
      <c r="A35" s="3" t="s">
        <v>111</v>
      </c>
      <c r="B35" s="3" t="s">
        <v>112</v>
      </c>
      <c r="C35" s="106">
        <v>46292978</v>
      </c>
      <c r="D35" s="106">
        <v>58207031</v>
      </c>
      <c r="E35" s="106">
        <v>60423670</v>
      </c>
      <c r="F35" s="108">
        <v>5159525</v>
      </c>
      <c r="G35" s="109">
        <v>4793892</v>
      </c>
      <c r="H35" s="110">
        <v>4559889</v>
      </c>
      <c r="I35" s="106">
        <v>39434811</v>
      </c>
      <c r="J35" s="106">
        <v>47822739</v>
      </c>
      <c r="K35" s="106">
        <v>49082950</v>
      </c>
    </row>
    <row r="36" spans="1:11">
      <c r="A36" s="3" t="s">
        <v>113</v>
      </c>
      <c r="B36" s="3" t="s">
        <v>114</v>
      </c>
      <c r="C36" s="106">
        <v>2097580</v>
      </c>
      <c r="D36" s="106">
        <v>2757464</v>
      </c>
      <c r="E36" s="106">
        <v>2920376</v>
      </c>
      <c r="F36" s="108">
        <v>11652</v>
      </c>
      <c r="G36" s="109">
        <v>17623</v>
      </c>
      <c r="H36" s="110">
        <v>209800</v>
      </c>
      <c r="I36" s="106">
        <v>2172158</v>
      </c>
      <c r="J36" s="106">
        <v>2857810</v>
      </c>
      <c r="K36" s="106">
        <v>3217786</v>
      </c>
    </row>
    <row r="37" spans="1:11">
      <c r="A37" s="3" t="s">
        <v>115</v>
      </c>
      <c r="B37" s="3" t="s">
        <v>116</v>
      </c>
      <c r="C37" s="106">
        <v>31473390</v>
      </c>
      <c r="D37" s="106">
        <v>34207735</v>
      </c>
      <c r="E37" s="106">
        <v>32544269</v>
      </c>
      <c r="F37" s="108">
        <v>29009414</v>
      </c>
      <c r="G37" s="109">
        <v>23686073</v>
      </c>
      <c r="H37" s="110">
        <v>21757450</v>
      </c>
      <c r="I37" s="106">
        <v>61427005</v>
      </c>
      <c r="J37" s="106">
        <v>58920040</v>
      </c>
      <c r="K37" s="106">
        <v>55278047</v>
      </c>
    </row>
    <row r="38" spans="1:11">
      <c r="A38" s="3" t="s">
        <v>117</v>
      </c>
      <c r="B38" s="3" t="s">
        <v>118</v>
      </c>
      <c r="C38" s="106">
        <v>325487</v>
      </c>
      <c r="D38" s="106">
        <v>312358</v>
      </c>
      <c r="E38" s="106">
        <v>318407</v>
      </c>
      <c r="F38" s="108">
        <v>48129</v>
      </c>
      <c r="G38" s="109">
        <v>78581</v>
      </c>
      <c r="H38" s="110">
        <v>83136</v>
      </c>
      <c r="I38" s="106">
        <v>373616</v>
      </c>
      <c r="J38" s="106">
        <v>390939</v>
      </c>
      <c r="K38" s="106">
        <v>401543</v>
      </c>
    </row>
    <row r="39" spans="1:11">
      <c r="A39" s="3" t="s">
        <v>119</v>
      </c>
      <c r="B39" s="3" t="s">
        <v>120</v>
      </c>
      <c r="C39" s="106">
        <v>3083472</v>
      </c>
      <c r="D39" s="106">
        <v>3555451</v>
      </c>
      <c r="E39" s="106">
        <v>3845741</v>
      </c>
      <c r="F39" s="108">
        <v>28636</v>
      </c>
      <c r="G39" s="109">
        <v>75414</v>
      </c>
      <c r="H39" s="110">
        <v>77932</v>
      </c>
      <c r="I39" s="106">
        <v>3204607</v>
      </c>
      <c r="J39" s="106">
        <v>3737524</v>
      </c>
      <c r="K39" s="106">
        <v>4039041</v>
      </c>
    </row>
    <row r="40" spans="1:11">
      <c r="A40" s="3" t="s">
        <v>121</v>
      </c>
      <c r="B40" s="3" t="s">
        <v>122</v>
      </c>
      <c r="C40" s="106">
        <v>77790</v>
      </c>
      <c r="D40" s="106">
        <v>90843</v>
      </c>
      <c r="E40" s="106">
        <v>105528</v>
      </c>
      <c r="F40" s="108">
        <v>0</v>
      </c>
      <c r="G40" s="109">
        <v>0</v>
      </c>
      <c r="H40" s="110">
        <v>0</v>
      </c>
      <c r="I40" s="106">
        <v>80123</v>
      </c>
      <c r="J40" s="106">
        <v>93568</v>
      </c>
      <c r="K40" s="106">
        <v>108693</v>
      </c>
    </row>
    <row r="41" spans="1:11">
      <c r="A41" s="3" t="s">
        <v>123</v>
      </c>
      <c r="B41" s="3" t="s">
        <v>124</v>
      </c>
      <c r="C41" s="106">
        <v>2645204</v>
      </c>
      <c r="D41" s="106">
        <v>2893843</v>
      </c>
      <c r="E41" s="106">
        <v>2945605</v>
      </c>
      <c r="F41" s="108">
        <v>19422</v>
      </c>
      <c r="G41" s="109">
        <v>18588</v>
      </c>
      <c r="H41" s="110">
        <v>13549</v>
      </c>
      <c r="I41" s="106">
        <v>2743980</v>
      </c>
      <c r="J41" s="106">
        <v>2999244</v>
      </c>
      <c r="K41" s="106">
        <v>3047521</v>
      </c>
    </row>
    <row r="42" spans="1:11">
      <c r="A42" s="3" t="s">
        <v>125</v>
      </c>
      <c r="B42" s="3" t="s">
        <v>126</v>
      </c>
      <c r="C42" s="106">
        <v>395867</v>
      </c>
      <c r="D42" s="106">
        <v>455663</v>
      </c>
      <c r="E42" s="106">
        <v>440279</v>
      </c>
      <c r="F42" s="108">
        <v>1893</v>
      </c>
      <c r="G42" s="109">
        <v>1252</v>
      </c>
      <c r="H42" s="110">
        <v>2281</v>
      </c>
      <c r="I42" s="106">
        <v>397760</v>
      </c>
      <c r="J42" s="106">
        <v>456915</v>
      </c>
      <c r="K42" s="106">
        <v>442560</v>
      </c>
    </row>
    <row r="43" spans="1:11">
      <c r="A43" s="3" t="s">
        <v>127</v>
      </c>
      <c r="B43" s="3" t="s">
        <v>128</v>
      </c>
      <c r="C43" s="106">
        <v>16853</v>
      </c>
      <c r="D43" s="106">
        <v>14491</v>
      </c>
      <c r="E43" s="106">
        <v>8950</v>
      </c>
      <c r="F43" s="108">
        <v>0</v>
      </c>
      <c r="G43" s="109">
        <v>0</v>
      </c>
      <c r="H43" s="110">
        <v>0</v>
      </c>
      <c r="I43" s="106">
        <v>17358</v>
      </c>
      <c r="J43" s="106">
        <v>14925</v>
      </c>
      <c r="K43" s="106">
        <v>9218</v>
      </c>
    </row>
    <row r="44" spans="1:11">
      <c r="A44" s="3" t="s">
        <v>129</v>
      </c>
      <c r="B44" s="3" t="s">
        <v>130</v>
      </c>
      <c r="C44" s="106">
        <v>895314</v>
      </c>
      <c r="D44" s="106">
        <v>959810</v>
      </c>
      <c r="E44" s="106">
        <v>901882</v>
      </c>
      <c r="F44" s="108">
        <v>63788</v>
      </c>
      <c r="G44" s="109">
        <v>13423</v>
      </c>
      <c r="H44" s="110">
        <v>1546</v>
      </c>
      <c r="I44" s="106">
        <v>985961</v>
      </c>
      <c r="J44" s="106">
        <v>1002027</v>
      </c>
      <c r="K44" s="106">
        <v>930484</v>
      </c>
    </row>
    <row r="45" spans="1:11">
      <c r="A45" s="3" t="s">
        <v>131</v>
      </c>
      <c r="B45" s="3" t="s">
        <v>132</v>
      </c>
      <c r="C45" s="106">
        <v>1618705</v>
      </c>
      <c r="D45" s="106">
        <v>1651963</v>
      </c>
      <c r="E45" s="106">
        <v>1670662</v>
      </c>
      <c r="F45" s="108">
        <v>17751</v>
      </c>
      <c r="G45" s="109">
        <v>18959</v>
      </c>
      <c r="H45" s="110">
        <v>17186</v>
      </c>
      <c r="I45" s="106">
        <v>1685017</v>
      </c>
      <c r="J45" s="106">
        <v>1720480</v>
      </c>
      <c r="K45" s="106">
        <v>1737967</v>
      </c>
    </row>
    <row r="46" spans="1:11">
      <c r="A46" s="3" t="s">
        <v>133</v>
      </c>
      <c r="B46" s="3" t="s">
        <v>134</v>
      </c>
      <c r="C46" s="106">
        <v>5232557</v>
      </c>
      <c r="D46" s="106">
        <v>5656634</v>
      </c>
      <c r="E46" s="106">
        <v>5564785</v>
      </c>
      <c r="F46" s="108">
        <v>46156</v>
      </c>
      <c r="G46" s="109">
        <v>55239</v>
      </c>
      <c r="H46" s="110">
        <v>57335</v>
      </c>
      <c r="I46" s="106">
        <v>5695457</v>
      </c>
      <c r="J46" s="106">
        <v>6161862</v>
      </c>
      <c r="K46" s="106">
        <v>6064462</v>
      </c>
    </row>
    <row r="47" spans="1:11">
      <c r="A47" s="3" t="s">
        <v>135</v>
      </c>
      <c r="B47" s="3" t="s">
        <v>136</v>
      </c>
      <c r="C47" s="106">
        <v>23742</v>
      </c>
      <c r="D47" s="106">
        <v>29931</v>
      </c>
      <c r="E47" s="106">
        <v>14326</v>
      </c>
      <c r="F47" s="108">
        <v>0</v>
      </c>
      <c r="G47" s="109">
        <v>0</v>
      </c>
      <c r="H47" s="110">
        <v>0</v>
      </c>
      <c r="I47" s="106">
        <v>25630</v>
      </c>
      <c r="J47" s="106">
        <v>32325</v>
      </c>
      <c r="K47" s="106">
        <v>15472</v>
      </c>
    </row>
    <row r="48" spans="1:11">
      <c r="A48" s="3" t="s">
        <v>137</v>
      </c>
      <c r="B48" s="3" t="s">
        <v>138</v>
      </c>
      <c r="C48" s="106">
        <v>97407</v>
      </c>
      <c r="D48" s="106">
        <v>121497</v>
      </c>
      <c r="E48" s="106">
        <v>133659</v>
      </c>
      <c r="F48" s="108">
        <v>644</v>
      </c>
      <c r="G48" s="109">
        <v>1240</v>
      </c>
      <c r="H48" s="110">
        <v>1426</v>
      </c>
      <c r="I48" s="106">
        <v>100973</v>
      </c>
      <c r="J48" s="106">
        <v>126381</v>
      </c>
      <c r="K48" s="106">
        <v>139094</v>
      </c>
    </row>
    <row r="49" spans="1:11">
      <c r="A49" s="3" t="s">
        <v>139</v>
      </c>
      <c r="B49" s="3" t="s">
        <v>140</v>
      </c>
      <c r="C49" s="106">
        <v>2358832</v>
      </c>
      <c r="D49" s="106">
        <v>2846623</v>
      </c>
      <c r="E49" s="106">
        <v>3108698</v>
      </c>
      <c r="F49" s="108">
        <v>53307</v>
      </c>
      <c r="G49" s="109">
        <v>80290</v>
      </c>
      <c r="H49" s="110">
        <v>47351</v>
      </c>
      <c r="I49" s="106">
        <v>2482903</v>
      </c>
      <c r="J49" s="106">
        <v>3012310</v>
      </c>
      <c r="K49" s="106">
        <v>3249309</v>
      </c>
    </row>
    <row r="50" spans="1:11">
      <c r="A50" s="3" t="s">
        <v>141</v>
      </c>
      <c r="B50" s="3" t="s">
        <v>142</v>
      </c>
      <c r="C50" s="106">
        <v>3228552</v>
      </c>
      <c r="D50" s="106">
        <v>3979930</v>
      </c>
      <c r="E50" s="106">
        <v>4062698</v>
      </c>
      <c r="F50" s="108">
        <v>3292</v>
      </c>
      <c r="G50" s="109">
        <v>3602</v>
      </c>
      <c r="H50" s="110">
        <v>26071</v>
      </c>
      <c r="I50" s="106">
        <v>3328700</v>
      </c>
      <c r="J50" s="106">
        <v>4102929</v>
      </c>
      <c r="K50" s="106">
        <v>4210649</v>
      </c>
    </row>
    <row r="51" spans="1:11">
      <c r="A51" s="3" t="s">
        <v>143</v>
      </c>
      <c r="B51" s="3" t="s">
        <v>144</v>
      </c>
      <c r="C51" s="106">
        <v>2671740</v>
      </c>
      <c r="D51" s="106">
        <v>2343081</v>
      </c>
      <c r="E51" s="106">
        <v>2213789</v>
      </c>
      <c r="F51" s="108">
        <v>0</v>
      </c>
      <c r="G51" s="109">
        <v>0</v>
      </c>
      <c r="H51" s="110">
        <v>0</v>
      </c>
      <c r="I51" s="106">
        <v>2751159</v>
      </c>
      <c r="J51" s="106">
        <v>2412862</v>
      </c>
      <c r="K51" s="106">
        <v>2279492</v>
      </c>
    </row>
    <row r="52" spans="1:11">
      <c r="A52" s="3" t="s">
        <v>145</v>
      </c>
      <c r="B52" s="3" t="s">
        <v>146</v>
      </c>
      <c r="C52" s="106">
        <v>14365635</v>
      </c>
      <c r="D52" s="106">
        <v>14045481</v>
      </c>
      <c r="E52" s="106">
        <v>14466342</v>
      </c>
      <c r="F52" s="108">
        <v>-10809</v>
      </c>
      <c r="G52" s="109">
        <v>-113343</v>
      </c>
      <c r="H52" s="110">
        <v>-70524</v>
      </c>
      <c r="I52" s="106">
        <v>14776341</v>
      </c>
      <c r="J52" s="106">
        <v>14349464</v>
      </c>
      <c r="K52" s="106">
        <v>14829807</v>
      </c>
    </row>
    <row r="53" spans="1:11">
      <c r="A53" s="3" t="s">
        <v>147</v>
      </c>
      <c r="B53" s="3" t="s">
        <v>148</v>
      </c>
      <c r="C53" s="106">
        <v>4678250</v>
      </c>
      <c r="D53" s="106">
        <v>4960024</v>
      </c>
      <c r="E53" s="106">
        <v>5105387</v>
      </c>
      <c r="F53" s="108">
        <v>810309</v>
      </c>
      <c r="G53" s="109">
        <v>995265</v>
      </c>
      <c r="H53" s="110">
        <v>947492</v>
      </c>
      <c r="I53" s="106">
        <v>5628905</v>
      </c>
      <c r="J53" s="106">
        <v>6104088</v>
      </c>
      <c r="K53" s="106">
        <v>6206039</v>
      </c>
    </row>
    <row r="54" spans="1:11">
      <c r="A54" s="3" t="s">
        <v>149</v>
      </c>
      <c r="B54" s="3" t="s">
        <v>150</v>
      </c>
      <c r="C54" s="106">
        <v>299022</v>
      </c>
      <c r="D54" s="106">
        <v>421154</v>
      </c>
      <c r="E54" s="106">
        <v>428373</v>
      </c>
      <c r="F54" s="108">
        <v>3270</v>
      </c>
      <c r="G54" s="109">
        <v>0</v>
      </c>
      <c r="H54" s="110">
        <v>0</v>
      </c>
      <c r="I54" s="106">
        <v>311262</v>
      </c>
      <c r="J54" s="106">
        <v>433788</v>
      </c>
      <c r="K54" s="106">
        <v>441224</v>
      </c>
    </row>
    <row r="55" spans="1:11">
      <c r="A55" s="3" t="s">
        <v>151</v>
      </c>
      <c r="B55" s="3" t="s">
        <v>152</v>
      </c>
      <c r="C55" s="106">
        <v>1418000</v>
      </c>
      <c r="D55" s="106">
        <v>1489611</v>
      </c>
      <c r="E55" s="106">
        <v>1857037</v>
      </c>
      <c r="F55" s="108">
        <v>136088</v>
      </c>
      <c r="G55" s="109">
        <v>289287</v>
      </c>
      <c r="H55" s="110">
        <v>312753</v>
      </c>
      <c r="I55" s="106">
        <v>1596627</v>
      </c>
      <c r="J55" s="106">
        <v>1823586</v>
      </c>
      <c r="K55" s="106">
        <v>2225500</v>
      </c>
    </row>
    <row r="56" spans="1:11">
      <c r="A56" s="3" t="s">
        <v>153</v>
      </c>
      <c r="B56" s="3" t="s">
        <v>154</v>
      </c>
      <c r="C56" s="106">
        <v>57195362</v>
      </c>
      <c r="D56" s="106">
        <v>61462645</v>
      </c>
      <c r="E56" s="106">
        <v>64396172</v>
      </c>
      <c r="F56" s="108">
        <v>0</v>
      </c>
      <c r="G56" s="109">
        <v>0</v>
      </c>
      <c r="H56" s="110">
        <v>0</v>
      </c>
      <c r="I56" s="106">
        <v>41141214</v>
      </c>
      <c r="J56" s="106">
        <v>44240134</v>
      </c>
      <c r="K56" s="106">
        <v>46640825</v>
      </c>
    </row>
    <row r="57" spans="1:11">
      <c r="A57" s="3" t="s">
        <v>155</v>
      </c>
      <c r="B57" s="3" t="s">
        <v>156</v>
      </c>
      <c r="C57" s="106">
        <v>11413695</v>
      </c>
      <c r="D57" s="106">
        <v>13616886</v>
      </c>
      <c r="E57" s="106">
        <v>12481292</v>
      </c>
      <c r="F57" s="108">
        <v>0</v>
      </c>
      <c r="G57" s="109">
        <v>0</v>
      </c>
      <c r="H57" s="110">
        <v>0</v>
      </c>
      <c r="I57" s="106">
        <v>8103723</v>
      </c>
      <c r="J57" s="106">
        <v>9667989</v>
      </c>
      <c r="K57" s="106">
        <v>8861717</v>
      </c>
    </row>
    <row r="58" spans="1:11">
      <c r="A58" s="3" t="s">
        <v>157</v>
      </c>
      <c r="B58" s="3" t="s">
        <v>158</v>
      </c>
      <c r="C58" s="106">
        <v>14161695</v>
      </c>
      <c r="D58" s="106">
        <v>13890564</v>
      </c>
      <c r="E58" s="106">
        <v>15973354</v>
      </c>
      <c r="F58" s="108">
        <v>0</v>
      </c>
      <c r="G58" s="109">
        <v>0</v>
      </c>
      <c r="H58" s="110">
        <v>0</v>
      </c>
      <c r="I58" s="106">
        <v>10054803</v>
      </c>
      <c r="J58" s="106">
        <v>9862300</v>
      </c>
      <c r="K58" s="106">
        <v>11341081</v>
      </c>
    </row>
    <row r="59" spans="1:11">
      <c r="A59" s="3" t="s">
        <v>159</v>
      </c>
      <c r="B59" s="3" t="s">
        <v>160</v>
      </c>
      <c r="C59" s="106">
        <v>48136364</v>
      </c>
      <c r="D59" s="106">
        <v>51920790</v>
      </c>
      <c r="E59" s="106">
        <v>50945061</v>
      </c>
      <c r="F59" s="108">
        <v>4870747</v>
      </c>
      <c r="G59" s="109">
        <v>4648332</v>
      </c>
      <c r="H59" s="110">
        <v>4356990</v>
      </c>
      <c r="I59" s="106">
        <v>37345647</v>
      </c>
      <c r="J59" s="106">
        <v>39660075</v>
      </c>
      <c r="K59" s="106">
        <v>38803976</v>
      </c>
    </row>
    <row r="60" spans="1:11">
      <c r="A60" s="3" t="s">
        <v>161</v>
      </c>
      <c r="B60" s="3" t="s">
        <v>162</v>
      </c>
      <c r="C60" s="106">
        <v>21398479</v>
      </c>
      <c r="D60" s="106">
        <v>24392193</v>
      </c>
      <c r="E60" s="106">
        <v>24651207</v>
      </c>
      <c r="F60" s="108">
        <v>0</v>
      </c>
      <c r="G60" s="109">
        <v>0</v>
      </c>
      <c r="H60" s="110">
        <v>0</v>
      </c>
      <c r="I60" s="106">
        <v>15192919</v>
      </c>
      <c r="J60" s="106">
        <v>17318456</v>
      </c>
      <c r="K60" s="106">
        <v>17502356</v>
      </c>
    </row>
    <row r="61" spans="1:11">
      <c r="A61" s="3" t="s">
        <v>163</v>
      </c>
      <c r="B61" s="3" t="s">
        <v>164</v>
      </c>
      <c r="C61" s="106">
        <v>2146790</v>
      </c>
      <c r="D61" s="106">
        <v>2557940</v>
      </c>
      <c r="E61" s="106">
        <v>2717392</v>
      </c>
      <c r="F61" s="108">
        <v>0</v>
      </c>
      <c r="G61" s="109">
        <v>0</v>
      </c>
      <c r="H61" s="110">
        <v>0</v>
      </c>
      <c r="I61" s="106">
        <v>1524220</v>
      </c>
      <c r="J61" s="106">
        <v>1816137</v>
      </c>
      <c r="K61" s="106">
        <v>1929348</v>
      </c>
    </row>
    <row r="62" spans="1:11">
      <c r="A62" s="3" t="s">
        <v>165</v>
      </c>
      <c r="B62" s="3" t="s">
        <v>166</v>
      </c>
      <c r="C62" s="106">
        <v>68069442</v>
      </c>
      <c r="D62" s="106">
        <v>67839293</v>
      </c>
      <c r="E62" s="106">
        <v>73747136</v>
      </c>
      <c r="F62" s="108">
        <v>0</v>
      </c>
      <c r="G62" s="109">
        <v>0</v>
      </c>
      <c r="H62" s="110">
        <v>0</v>
      </c>
      <c r="I62" s="106">
        <v>34034719</v>
      </c>
      <c r="J62" s="106">
        <v>33919646</v>
      </c>
      <c r="K62" s="106">
        <v>36873567</v>
      </c>
    </row>
    <row r="63" spans="1:11">
      <c r="A63" s="3" t="s">
        <v>167</v>
      </c>
      <c r="B63" s="3" t="s">
        <v>168</v>
      </c>
      <c r="C63" s="106">
        <v>10121023</v>
      </c>
      <c r="D63" s="106">
        <v>13691472</v>
      </c>
      <c r="E63" s="106">
        <v>10746977</v>
      </c>
      <c r="F63" s="108">
        <v>0</v>
      </c>
      <c r="G63" s="109">
        <v>0</v>
      </c>
      <c r="H63" s="110">
        <v>0</v>
      </c>
      <c r="I63" s="106">
        <v>7185926</v>
      </c>
      <c r="J63" s="106">
        <v>9720945</v>
      </c>
      <c r="K63" s="106">
        <v>7630353</v>
      </c>
    </row>
    <row r="64" spans="1:11">
      <c r="A64" s="3" t="s">
        <v>169</v>
      </c>
      <c r="B64" s="3" t="s">
        <v>170</v>
      </c>
      <c r="C64" s="106"/>
      <c r="E64" s="106">
        <v>0</v>
      </c>
      <c r="F64" s="108"/>
      <c r="G64" s="109"/>
      <c r="H64" s="110">
        <v>0</v>
      </c>
      <c r="K64" s="106">
        <v>0</v>
      </c>
    </row>
    <row r="65" spans="1:11">
      <c r="A65" s="3" t="s">
        <v>171</v>
      </c>
      <c r="B65" s="3" t="s">
        <v>172</v>
      </c>
      <c r="C65" s="106">
        <v>61448</v>
      </c>
      <c r="D65" s="106">
        <v>72014</v>
      </c>
      <c r="E65" s="106">
        <v>68466</v>
      </c>
      <c r="F65" s="108">
        <v>0</v>
      </c>
      <c r="G65" s="109">
        <v>0</v>
      </c>
      <c r="H65" s="110">
        <v>0</v>
      </c>
      <c r="I65" s="106">
        <v>61448</v>
      </c>
      <c r="J65" s="106">
        <v>72014</v>
      </c>
      <c r="K65" s="106">
        <v>68466</v>
      </c>
    </row>
    <row r="66" spans="1:11">
      <c r="A66" s="3" t="s">
        <v>173</v>
      </c>
      <c r="B66" s="3" t="s">
        <v>174</v>
      </c>
      <c r="C66" s="106">
        <v>1256369</v>
      </c>
      <c r="D66" s="106">
        <v>1519150</v>
      </c>
      <c r="E66" s="106">
        <v>1627987</v>
      </c>
      <c r="F66" s="108">
        <v>0</v>
      </c>
      <c r="G66" s="109">
        <v>0</v>
      </c>
      <c r="H66" s="110">
        <v>0</v>
      </c>
      <c r="I66" s="106">
        <v>1356878</v>
      </c>
      <c r="J66" s="106">
        <v>1640681</v>
      </c>
      <c r="K66" s="106">
        <v>1758225</v>
      </c>
    </row>
    <row r="67" spans="1:11">
      <c r="A67" s="3" t="s">
        <v>175</v>
      </c>
      <c r="B67" s="3" t="s">
        <v>176</v>
      </c>
      <c r="C67" s="106">
        <v>3419698</v>
      </c>
      <c r="D67" s="106">
        <v>3879342</v>
      </c>
      <c r="E67" s="106">
        <v>3626479</v>
      </c>
      <c r="F67" s="108">
        <v>0</v>
      </c>
      <c r="G67" s="109">
        <v>0</v>
      </c>
      <c r="H67" s="110">
        <v>0</v>
      </c>
      <c r="I67" s="106">
        <v>2735757</v>
      </c>
      <c r="J67" s="106">
        <v>3103472</v>
      </c>
      <c r="K67" s="106">
        <v>2901182</v>
      </c>
    </row>
    <row r="68" spans="1:11">
      <c r="A68" s="3" t="s">
        <v>177</v>
      </c>
      <c r="B68" s="3" t="s">
        <v>178</v>
      </c>
      <c r="C68" s="106">
        <v>164130</v>
      </c>
      <c r="D68" s="106">
        <v>160131</v>
      </c>
      <c r="E68" s="106">
        <v>165867</v>
      </c>
      <c r="F68" s="108">
        <v>0</v>
      </c>
      <c r="G68" s="109">
        <v>0</v>
      </c>
      <c r="H68" s="110">
        <v>0</v>
      </c>
      <c r="I68" s="106">
        <v>164130</v>
      </c>
      <c r="J68" s="106">
        <v>160131</v>
      </c>
      <c r="K68" s="106">
        <v>165867</v>
      </c>
    </row>
    <row r="69" spans="1:11">
      <c r="A69" s="3" t="s">
        <v>179</v>
      </c>
      <c r="B69" s="3" t="s">
        <v>180</v>
      </c>
      <c r="C69" s="106">
        <v>196769</v>
      </c>
      <c r="D69" s="106">
        <v>241913</v>
      </c>
      <c r="E69" s="106">
        <v>283030</v>
      </c>
      <c r="F69" s="108">
        <v>0</v>
      </c>
      <c r="G69" s="109">
        <v>0</v>
      </c>
      <c r="H69" s="110">
        <v>0</v>
      </c>
      <c r="I69" s="106">
        <v>196769</v>
      </c>
      <c r="J69" s="106">
        <v>241913</v>
      </c>
      <c r="K69" s="106">
        <v>283030</v>
      </c>
    </row>
    <row r="70" spans="1:11">
      <c r="A70" s="123" t="s">
        <v>5</v>
      </c>
      <c r="B70" s="123"/>
      <c r="C70" s="124">
        <v>442653195</v>
      </c>
      <c r="D70" s="124">
        <v>481869309</v>
      </c>
      <c r="E70" s="124">
        <v>490569573</v>
      </c>
      <c r="F70" s="125">
        <v>91401306</v>
      </c>
      <c r="G70" s="126">
        <v>106603026</v>
      </c>
      <c r="H70" s="127">
        <v>104385028</v>
      </c>
      <c r="I70" s="124">
        <v>435525365</v>
      </c>
      <c r="J70" s="124">
        <v>482180163</v>
      </c>
      <c r="K70" s="124">
        <v>486210922</v>
      </c>
    </row>
    <row r="71" spans="1:11">
      <c r="D71" s="111"/>
      <c r="E71" s="112" t="s">
        <v>181</v>
      </c>
      <c r="F71" s="113">
        <v>10154130.9</v>
      </c>
      <c r="G71" s="114">
        <v>25145843</v>
      </c>
      <c r="H71" s="113">
        <v>30628960.396363601</v>
      </c>
      <c r="I71"/>
      <c r="J71"/>
      <c r="K71"/>
    </row>
    <row r="72" spans="1:11">
      <c r="D72"/>
    </row>
    <row r="73" spans="1:11">
      <c r="D73"/>
      <c r="E73" s="115"/>
      <c r="F73" s="115"/>
      <c r="G73" s="115"/>
      <c r="H73" s="116" t="s">
        <v>182</v>
      </c>
      <c r="I73" s="117">
        <f>I70-F71</f>
        <v>425371234.10000002</v>
      </c>
      <c r="J73" s="117">
        <f t="shared" ref="J73:K73" si="0">J70-G71</f>
        <v>457034320</v>
      </c>
      <c r="K73" s="117">
        <f t="shared" si="0"/>
        <v>455581961.60363638</v>
      </c>
    </row>
    <row r="74" spans="1:11">
      <c r="D74"/>
      <c r="E74"/>
      <c r="F74"/>
      <c r="G74"/>
      <c r="H74" s="118" t="s">
        <v>183</v>
      </c>
      <c r="I74" s="106">
        <v>1250000</v>
      </c>
      <c r="J74" s="106">
        <v>1500000</v>
      </c>
      <c r="K74" s="106">
        <v>1700000</v>
      </c>
    </row>
    <row r="75" spans="1:11">
      <c r="D75"/>
      <c r="E75"/>
      <c r="F75"/>
      <c r="G75"/>
      <c r="H75" s="119" t="s">
        <v>184</v>
      </c>
      <c r="K75" s="106">
        <f>(E70-K74)*0.05</f>
        <v>24443478.650000002</v>
      </c>
    </row>
    <row r="76" spans="1:11">
      <c r="D76"/>
      <c r="E76" s="120"/>
      <c r="F76" s="120"/>
      <c r="G76" s="120"/>
      <c r="H76" s="121" t="s">
        <v>185</v>
      </c>
      <c r="I76" s="122">
        <f>I73-I74</f>
        <v>424121234.10000002</v>
      </c>
      <c r="J76" s="122">
        <f t="shared" ref="J76" si="1">J73-J74</f>
        <v>455534320</v>
      </c>
      <c r="K76" s="122">
        <f>K73-K74+K75</f>
        <v>478325440.25363636</v>
      </c>
    </row>
    <row r="77" spans="1:11" ht="15.75">
      <c r="D77"/>
      <c r="E77"/>
      <c r="F77"/>
      <c r="G77"/>
      <c r="H77"/>
      <c r="I77" s="132"/>
      <c r="J77" s="133" t="s">
        <v>186</v>
      </c>
      <c r="K77" s="134">
        <f>K76/J76</f>
        <v>1.0500316205673292</v>
      </c>
    </row>
    <row r="78" spans="1:11" ht="15.75">
      <c r="D78"/>
      <c r="E78"/>
      <c r="F78"/>
      <c r="G78"/>
      <c r="H78"/>
      <c r="I78" s="132"/>
      <c r="J78" s="135" t="s">
        <v>29</v>
      </c>
      <c r="K78" s="134">
        <f>K76/I76</f>
        <v>1.1278035660455896</v>
      </c>
    </row>
    <row r="79" spans="1:11">
      <c r="D79"/>
      <c r="E79"/>
      <c r="F79"/>
      <c r="G79"/>
      <c r="H79"/>
      <c r="I79"/>
      <c r="J79"/>
      <c r="K79"/>
    </row>
    <row r="80" spans="1:11">
      <c r="D80"/>
      <c r="E80"/>
      <c r="F80"/>
      <c r="G80"/>
      <c r="H80"/>
      <c r="I80"/>
      <c r="J80"/>
      <c r="K80"/>
    </row>
    <row r="81" spans="4:11">
      <c r="D81"/>
      <c r="E81"/>
      <c r="F81"/>
      <c r="G81"/>
      <c r="H81"/>
      <c r="I81"/>
      <c r="J81"/>
      <c r="K81"/>
    </row>
    <row r="82" spans="4:11">
      <c r="D82"/>
      <c r="E82"/>
      <c r="F82"/>
      <c r="G82"/>
      <c r="H82"/>
      <c r="I82"/>
      <c r="J82"/>
      <c r="K82"/>
    </row>
  </sheetData>
  <mergeCells count="2">
    <mergeCell ref="I5:K5"/>
    <mergeCell ref="A1:K1"/>
  </mergeCells>
  <pageMargins left="0.70866141732283472" right="0.70866141732283472" top="0.78740157480314965" bottom="0.78740157480314965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Výkonnost DRG VZP</vt:lpstr>
      <vt:lpstr>AMB. PÉČE VZP</vt:lpstr>
      <vt:lpstr>'Výkonnost DRG VZP'!Oblast_tisku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00182</cp:lastModifiedBy>
  <cp:lastPrinted>2018-02-20T12:48:12Z</cp:lastPrinted>
  <dcterms:created xsi:type="dcterms:W3CDTF">2018-02-19T09:58:51Z</dcterms:created>
  <dcterms:modified xsi:type="dcterms:W3CDTF">2018-02-20T12:48:35Z</dcterms:modified>
</cp:coreProperties>
</file>