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060"/>
  </bookViews>
  <sheets>
    <sheet name="AMB. PÉČE VoZP" sheetId="1" r:id="rId1"/>
    <sheet name="DRG VoZP" sheetId="2" r:id="rId2"/>
  </sheets>
  <definedNames>
    <definedName name="_xlnm.Print_Area" localSheetId="1">'DRG VoZP'!$A$32:$H$63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/>
  <c r="C57"/>
  <c r="B57"/>
  <c r="D56"/>
  <c r="D58" s="1"/>
  <c r="C56"/>
  <c r="B56"/>
  <c r="D59"/>
  <c r="C58"/>
  <c r="H55"/>
  <c r="G55"/>
  <c r="F55"/>
  <c r="E55"/>
  <c r="H54"/>
  <c r="G54"/>
  <c r="F54"/>
  <c r="E54"/>
  <c r="D54"/>
  <c r="C54"/>
  <c r="B54"/>
  <c r="D51"/>
  <c r="E51" s="1"/>
  <c r="C51"/>
  <c r="B51"/>
  <c r="A51"/>
  <c r="F50"/>
  <c r="D50"/>
  <c r="E50" s="1"/>
  <c r="C50"/>
  <c r="B50"/>
  <c r="A50"/>
  <c r="D49"/>
  <c r="C49"/>
  <c r="F49" s="1"/>
  <c r="B49"/>
  <c r="A49"/>
  <c r="D48"/>
  <c r="F48" s="1"/>
  <c r="C48"/>
  <c r="C44" s="1"/>
  <c r="B48"/>
  <c r="A48"/>
  <c r="D47"/>
  <c r="E47" s="1"/>
  <c r="C47"/>
  <c r="B47"/>
  <c r="A47"/>
  <c r="F46"/>
  <c r="D46"/>
  <c r="C46"/>
  <c r="B46"/>
  <c r="A46"/>
  <c r="B44"/>
  <c r="D43"/>
  <c r="C43"/>
  <c r="F43" s="1"/>
  <c r="B43"/>
  <c r="G43" s="1"/>
  <c r="D42"/>
  <c r="C42"/>
  <c r="B42"/>
  <c r="G41"/>
  <c r="D41"/>
  <c r="C41"/>
  <c r="E41" s="1"/>
  <c r="B41"/>
  <c r="F40"/>
  <c r="D40"/>
  <c r="C40"/>
  <c r="B40"/>
  <c r="D39"/>
  <c r="C39"/>
  <c r="F39" s="1"/>
  <c r="B39"/>
  <c r="G39" s="1"/>
  <c r="D38"/>
  <c r="C38"/>
  <c r="B38"/>
  <c r="C36"/>
  <c r="F58" l="1"/>
  <c r="G58"/>
  <c r="D60"/>
  <c r="E58"/>
  <c r="H58"/>
  <c r="B36"/>
  <c r="F47"/>
  <c r="F51"/>
  <c r="H39"/>
  <c r="H43"/>
  <c r="D44"/>
  <c r="G44" s="1"/>
  <c r="E49"/>
  <c r="E48"/>
  <c r="G38"/>
  <c r="E39"/>
  <c r="E40"/>
  <c r="F41"/>
  <c r="G42"/>
  <c r="E43"/>
  <c r="G57"/>
  <c r="H57"/>
  <c r="E57"/>
  <c r="D36"/>
  <c r="E38"/>
  <c r="G40"/>
  <c r="H41"/>
  <c r="E42"/>
  <c r="G46"/>
  <c r="G47"/>
  <c r="G48"/>
  <c r="G49"/>
  <c r="G50"/>
  <c r="G51"/>
  <c r="H40"/>
  <c r="F42"/>
  <c r="H44"/>
  <c r="H46"/>
  <c r="H47"/>
  <c r="H48"/>
  <c r="H49"/>
  <c r="H50"/>
  <c r="H51"/>
  <c r="H38"/>
  <c r="H42"/>
  <c r="F38"/>
  <c r="E46"/>
  <c r="F57" l="1"/>
  <c r="E44"/>
  <c r="F44"/>
  <c r="G56"/>
  <c r="F56"/>
  <c r="H56"/>
  <c r="E56"/>
  <c r="F36"/>
  <c r="E36"/>
  <c r="G36"/>
  <c r="H36"/>
  <c r="J73" i="1" l="1"/>
  <c r="K73"/>
  <c r="I73"/>
  <c r="K75"/>
  <c r="I76" l="1"/>
  <c r="J76"/>
  <c r="K76"/>
  <c r="K77" l="1"/>
  <c r="K78"/>
</calcChain>
</file>

<file path=xl/sharedStrings.xml><?xml version="1.0" encoding="utf-8"?>
<sst xmlns="http://schemas.openxmlformats.org/spreadsheetml/2006/main" count="224" uniqueCount="186">
  <si>
    <t>par</t>
  </si>
  <si>
    <t>(Více položek)</t>
  </si>
  <si>
    <t>bez MS (odb. 806) a pitev (odb. 808)  avšak vč. ÚPS</t>
  </si>
  <si>
    <t>poj</t>
  </si>
  <si>
    <t>201</t>
  </si>
  <si>
    <t>POZOR bez bonifikace 0,05 Kč bod</t>
  </si>
  <si>
    <t>Data</t>
  </si>
  <si>
    <t>rok</t>
  </si>
  <si>
    <t>Bodù</t>
  </si>
  <si>
    <t>ZUMù</t>
  </si>
  <si>
    <t>Kč</t>
  </si>
  <si>
    <t>odbornost</t>
  </si>
  <si>
    <t>nazev</t>
  </si>
  <si>
    <t>2015</t>
  </si>
  <si>
    <t>2016</t>
  </si>
  <si>
    <t>2017</t>
  </si>
  <si>
    <t>101</t>
  </si>
  <si>
    <t>PracovištŃ interního léka_ství</t>
  </si>
  <si>
    <t>102</t>
  </si>
  <si>
    <t>PracovištŃ angiologie</t>
  </si>
  <si>
    <t>103</t>
  </si>
  <si>
    <t>PracovištŃ diabetologie</t>
  </si>
  <si>
    <t>104</t>
  </si>
  <si>
    <t>PracovištŃ endokrinologie (mimo laboratorní ‘innosti)</t>
  </si>
  <si>
    <t>105</t>
  </si>
  <si>
    <t>PracovištŃ gastroenterologie a hepatologie</t>
  </si>
  <si>
    <t>106</t>
  </si>
  <si>
    <t>PracovištŃ geriatrie</t>
  </si>
  <si>
    <t>107</t>
  </si>
  <si>
    <t>PracovištŃ kardiologie</t>
  </si>
  <si>
    <t>108</t>
  </si>
  <si>
    <t>PracovištŃ nefrologie</t>
  </si>
  <si>
    <t>109</t>
  </si>
  <si>
    <t>PracovištŃ revmatologie</t>
  </si>
  <si>
    <t>128</t>
  </si>
  <si>
    <t>PracovištŃ hemodialýzy</t>
  </si>
  <si>
    <t>PracovištŃ fyziatrie a rehabilita‘ního léka_ství</t>
  </si>
  <si>
    <t>202</t>
  </si>
  <si>
    <t>PracovištŃ klinické hematologie</t>
  </si>
  <si>
    <t>204</t>
  </si>
  <si>
    <t>PracovištŃ tŃlovýchovného léka_ství</t>
  </si>
  <si>
    <t>205</t>
  </si>
  <si>
    <t>PracovištŃ tuberkulózy a respira‘ních nemocí</t>
  </si>
  <si>
    <t>207</t>
  </si>
  <si>
    <t>PracovištŃ alergologie a klinické imunologie</t>
  </si>
  <si>
    <t>208</t>
  </si>
  <si>
    <t>PracovištŃ léka_ské genetiky</t>
  </si>
  <si>
    <t>209</t>
  </si>
  <si>
    <t>PracovištŃ neurologie</t>
  </si>
  <si>
    <t>222</t>
  </si>
  <si>
    <t>PracovištŃ transfúzní slu•by</t>
  </si>
  <si>
    <t>301</t>
  </si>
  <si>
    <t>PracovištŃ pediatrie</t>
  </si>
  <si>
    <t>302</t>
  </si>
  <si>
    <t>PracovištŃ dŃtské kardiologie</t>
  </si>
  <si>
    <t>305</t>
  </si>
  <si>
    <t>PracovištŃ psychiatrie</t>
  </si>
  <si>
    <t>306</t>
  </si>
  <si>
    <t>PracovištŃ dŃtské psychiatrie</t>
  </si>
  <si>
    <t>308</t>
  </si>
  <si>
    <t>PracovištŃ lé‘by alkoholismu a jiných toxikomanií</t>
  </si>
  <si>
    <t>309</t>
  </si>
  <si>
    <t>PracovištŃ sexuologie</t>
  </si>
  <si>
    <t>401</t>
  </si>
  <si>
    <t>PracovištŃ pracovního léka_ství</t>
  </si>
  <si>
    <t>402</t>
  </si>
  <si>
    <t>PracovištŃ klinické onkologie (bez radia‘ní onkologie)</t>
  </si>
  <si>
    <t>403</t>
  </si>
  <si>
    <t>PracovištŃ radioterapie a radia‘ní onkologie</t>
  </si>
  <si>
    <t>404</t>
  </si>
  <si>
    <t>PracovištŃ dermatovenerologie</t>
  </si>
  <si>
    <t>407</t>
  </si>
  <si>
    <t>PracovištŃ nukleární medicíny</t>
  </si>
  <si>
    <t>409</t>
  </si>
  <si>
    <t>PracovištŃ dŃtské neurologie</t>
  </si>
  <si>
    <t>501</t>
  </si>
  <si>
    <t>PracovištŃ chirurgie</t>
  </si>
  <si>
    <t>502</t>
  </si>
  <si>
    <t>PracovištŃ dŃtské chirurgie</t>
  </si>
  <si>
    <t>503</t>
  </si>
  <si>
    <t>PracovištŃ úrazové chirurgie</t>
  </si>
  <si>
    <t>504</t>
  </si>
  <si>
    <t>PracovištŃ cévní chirurgie</t>
  </si>
  <si>
    <t>505</t>
  </si>
  <si>
    <t>PracovištŃ kardiochirurgie</t>
  </si>
  <si>
    <t>506</t>
  </si>
  <si>
    <t>PracovištŃ neurochirurgie</t>
  </si>
  <si>
    <t>601</t>
  </si>
  <si>
    <t>PracovištŃ plastické chirurgie</t>
  </si>
  <si>
    <t>603</t>
  </si>
  <si>
    <t>PracovištŃ gynekologie a porodnictví</t>
  </si>
  <si>
    <t>604</t>
  </si>
  <si>
    <t>PracovištŃ dŃtské gynekologie</t>
  </si>
  <si>
    <t>605</t>
  </si>
  <si>
    <t>PracovištŃ ‘elistní a obli‘ejové chirurgie</t>
  </si>
  <si>
    <t>606</t>
  </si>
  <si>
    <t>PracovištŃ ortopedie</t>
  </si>
  <si>
    <t>701</t>
  </si>
  <si>
    <t>PracovištŃ otorinolaryngologie</t>
  </si>
  <si>
    <t>702</t>
  </si>
  <si>
    <t>PracovištŃ foniatrie</t>
  </si>
  <si>
    <t>705</t>
  </si>
  <si>
    <t>PracovištŃ oftalmologie</t>
  </si>
  <si>
    <t>706</t>
  </si>
  <si>
    <t>PracovištŃ urologie</t>
  </si>
  <si>
    <t>707</t>
  </si>
  <si>
    <t>PracovištŃ dŃtské urologie</t>
  </si>
  <si>
    <t>708</t>
  </si>
  <si>
    <t>PracovištŃ anesteziologicko - resuscita‘ní</t>
  </si>
  <si>
    <t>801</t>
  </si>
  <si>
    <t>PracovištŃ klinické biochemie</t>
  </si>
  <si>
    <t>802</t>
  </si>
  <si>
    <t>PracovištŃ léka_ské mikrobiologie</t>
  </si>
  <si>
    <t>807</t>
  </si>
  <si>
    <t>PracovištŃ patologické anatomie</t>
  </si>
  <si>
    <t>809</t>
  </si>
  <si>
    <t>PracovištŃ radiodiagnostiky</t>
  </si>
  <si>
    <t>813</t>
  </si>
  <si>
    <t>Laborato_ alergologická a imunologická</t>
  </si>
  <si>
    <t>814</t>
  </si>
  <si>
    <t>Laborato_ toxikologická</t>
  </si>
  <si>
    <t>816</t>
  </si>
  <si>
    <t>Laborato_ léka_ské genetiky</t>
  </si>
  <si>
    <t>818</t>
  </si>
  <si>
    <t>Laborato_ hematologická</t>
  </si>
  <si>
    <t>881</t>
  </si>
  <si>
    <t>Ambulance klinické biochemie</t>
  </si>
  <si>
    <t>901</t>
  </si>
  <si>
    <t>PracovištŃ klinické psychologie</t>
  </si>
  <si>
    <t>902</t>
  </si>
  <si>
    <t>Samostatné pracovištŃ fyzioterapeut€</t>
  </si>
  <si>
    <t>903</t>
  </si>
  <si>
    <t>PracovištŃ klinické logopedie</t>
  </si>
  <si>
    <t>927</t>
  </si>
  <si>
    <t>Samostatné prac. ortoptických sester</t>
  </si>
  <si>
    <t>Celkový součet</t>
  </si>
  <si>
    <t xml:space="preserve">v tom §16 cca </t>
  </si>
  <si>
    <t>Hodnota AMB. PÉČE  vč. §16</t>
  </si>
  <si>
    <t>odhad ÚPS</t>
  </si>
  <si>
    <t>odhad bonifikace</t>
  </si>
  <si>
    <t>CELKOVÁ Hodnota AMB. PÉČE  vč. §16, ÚPS vč. bonifikace</t>
  </si>
  <si>
    <t xml:space="preserve"> 2017 x 2016</t>
  </si>
  <si>
    <t>2017 x 2015</t>
  </si>
  <si>
    <t>VÝVOJ VÝKONNOSTI AMBULANTNÍ PÉČE A JEJÍ SKUTEČNÉ HODNOTY</t>
  </si>
  <si>
    <t>Vše shodným grouperem a vahami "dle roku 2017"</t>
  </si>
  <si>
    <t>Popisky sloupců</t>
  </si>
  <si>
    <t>Popisky řádků</t>
  </si>
  <si>
    <t>Alfa2</t>
  </si>
  <si>
    <t>Počet z RC</t>
  </si>
  <si>
    <t>Součet z vaha_prep</t>
  </si>
  <si>
    <t>(prázdné)</t>
  </si>
  <si>
    <t>Artroskop</t>
  </si>
  <si>
    <t>CMP</t>
  </si>
  <si>
    <t>DBS</t>
  </si>
  <si>
    <t>KOST DREN</t>
  </si>
  <si>
    <t>KS</t>
  </si>
  <si>
    <t>KV</t>
  </si>
  <si>
    <t>NOVO</t>
  </si>
  <si>
    <t>POROD</t>
  </si>
  <si>
    <t>ROBOT</t>
  </si>
  <si>
    <t>Stent</t>
  </si>
  <si>
    <t>STENT</t>
  </si>
  <si>
    <t>TAVI</t>
  </si>
  <si>
    <t>TEP Koleno</t>
  </si>
  <si>
    <t>TEP Kycel</t>
  </si>
  <si>
    <t>TrLedvin</t>
  </si>
  <si>
    <t>Uretropexe</t>
  </si>
  <si>
    <t>VENTILACE</t>
  </si>
  <si>
    <t>2017 x 2016</t>
  </si>
  <si>
    <t>CM, PP</t>
  </si>
  <si>
    <t>%</t>
  </si>
  <si>
    <t>CM</t>
  </si>
  <si>
    <t>z toho</t>
  </si>
  <si>
    <t>KS + KV</t>
  </si>
  <si>
    <t>Stenty (balíčky)</t>
  </si>
  <si>
    <t>Porody + Novorozenci</t>
  </si>
  <si>
    <t>Případový paušál</t>
  </si>
  <si>
    <t>Počty případů</t>
  </si>
  <si>
    <t>Uhrazeno v Kč (2017 odhad skutečnosti)</t>
  </si>
  <si>
    <t xml:space="preserve">           2017 - LIMIT</t>
  </si>
  <si>
    <t xml:space="preserve">           2017 nad LIMIT</t>
  </si>
  <si>
    <t>!! POZOR - 2017 spočítáno odhadem přes ZS roku 2015 u KS, KV, stentů násobeno 1,03 a skutečným CM roku 2017</t>
  </si>
  <si>
    <t>(ÚP na roky 2016 ani 2017 není podepsáno)</t>
  </si>
  <si>
    <r>
      <t xml:space="preserve">Kardioprogram CELKEM </t>
    </r>
    <r>
      <rPr>
        <b/>
        <sz val="8"/>
        <color theme="1"/>
        <rFont val="Arial"/>
        <family val="2"/>
        <charset val="238"/>
      </rPr>
      <t>(KS+KV, Stenty)</t>
    </r>
  </si>
  <si>
    <t>VoZP hospitalizační výkonnost 2015 - 2017 dle DRG (GRP 2017)</t>
  </si>
  <si>
    <t>VoZP dle DRG 2015 - 2016</t>
  </si>
</sst>
</file>

<file path=xl/styles.xml><?xml version="1.0" encoding="utf-8"?>
<styleSheet xmlns="http://schemas.openxmlformats.org/spreadsheetml/2006/main">
  <fonts count="20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sz val="10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3" fontId="0" fillId="0" borderId="0" xfId="0" applyNumberFormat="1"/>
    <xf numFmtId="0" fontId="3" fillId="3" borderId="0" xfId="0" applyFont="1" applyFill="1"/>
    <xf numFmtId="0" fontId="3" fillId="0" borderId="0" xfId="0" applyFont="1"/>
    <xf numFmtId="3" fontId="0" fillId="0" borderId="1" xfId="0" applyNumberFormat="1" applyBorder="1"/>
    <xf numFmtId="3" fontId="0" fillId="0" borderId="0" xfId="0" applyNumberFormat="1" applyBorder="1"/>
    <xf numFmtId="3" fontId="0" fillId="0" borderId="2" xfId="0" applyNumberFormat="1" applyBorder="1"/>
    <xf numFmtId="0" fontId="5" fillId="5" borderId="0" xfId="0" applyFont="1" applyFill="1" applyAlignment="1">
      <alignment horizontal="right"/>
    </xf>
    <xf numFmtId="0" fontId="5" fillId="0" borderId="0" xfId="0" applyFont="1" applyFill="1"/>
    <xf numFmtId="0" fontId="0" fillId="6" borderId="0" xfId="0" applyFill="1"/>
    <xf numFmtId="0" fontId="3" fillId="6" borderId="0" xfId="0" applyFont="1" applyFill="1" applyAlignment="1">
      <alignment horizontal="right"/>
    </xf>
    <xf numFmtId="3" fontId="3" fillId="6" borderId="0" xfId="0" applyNumberFormat="1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0" fontId="7" fillId="0" borderId="0" xfId="0" applyFont="1"/>
    <xf numFmtId="10" fontId="7" fillId="0" borderId="0" xfId="1" applyNumberFormat="1" applyFont="1"/>
    <xf numFmtId="0" fontId="7" fillId="0" borderId="0" xfId="0" applyFont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7" borderId="1" xfId="0" applyNumberFormat="1" applyFont="1" applyFill="1" applyBorder="1"/>
    <xf numFmtId="3" fontId="3" fillId="7" borderId="0" xfId="0" applyNumberFormat="1" applyFont="1" applyFill="1" applyBorder="1"/>
    <xf numFmtId="3" fontId="3" fillId="7" borderId="2" xfId="0" applyNumberFormat="1" applyFont="1" applyFill="1" applyBorder="1"/>
    <xf numFmtId="3" fontId="3" fillId="7" borderId="0" xfId="0" applyNumberFormat="1" applyFont="1" applyFill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3" fontId="3" fillId="7" borderId="0" xfId="0" applyNumberFormat="1" applyFont="1" applyFill="1" applyBorder="1" applyAlignment="1">
      <alignment horizontal="center"/>
    </xf>
    <xf numFmtId="3" fontId="3" fillId="7" borderId="2" xfId="0" applyNumberFormat="1" applyFont="1" applyFill="1" applyBorder="1" applyAlignment="1">
      <alignment horizontal="center"/>
    </xf>
    <xf numFmtId="0" fontId="0" fillId="7" borderId="0" xfId="0" applyFill="1"/>
    <xf numFmtId="3" fontId="0" fillId="7" borderId="0" xfId="0" applyNumberFormat="1" applyFill="1"/>
    <xf numFmtId="3" fontId="0" fillId="7" borderId="1" xfId="0" applyNumberFormat="1" applyFill="1" applyBorder="1"/>
    <xf numFmtId="3" fontId="0" fillId="7" borderId="0" xfId="0" applyNumberFormat="1" applyFill="1" applyBorder="1"/>
    <xf numFmtId="3" fontId="0" fillId="7" borderId="2" xfId="0" applyNumberFormat="1" applyFill="1" applyBorder="1"/>
    <xf numFmtId="0" fontId="4" fillId="4" borderId="0" xfId="0" applyFont="1" applyFill="1" applyAlignment="1"/>
    <xf numFmtId="0" fontId="0" fillId="0" borderId="0" xfId="0"/>
    <xf numFmtId="0" fontId="8" fillId="9" borderId="0" xfId="0" applyFont="1" applyFill="1"/>
    <xf numFmtId="0" fontId="9" fillId="0" borderId="0" xfId="0" applyFont="1"/>
    <xf numFmtId="0" fontId="3" fillId="0" borderId="0" xfId="0" applyFont="1"/>
    <xf numFmtId="0" fontId="3" fillId="11" borderId="4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6" fillId="0" borderId="17" xfId="0" applyFont="1" applyBorder="1"/>
    <xf numFmtId="3" fontId="6" fillId="11" borderId="18" xfId="0" applyNumberFormat="1" applyFont="1" applyFill="1" applyBorder="1"/>
    <xf numFmtId="3" fontId="6" fillId="12" borderId="19" xfId="0" applyNumberFormat="1" applyFont="1" applyFill="1" applyBorder="1"/>
    <xf numFmtId="3" fontId="6" fillId="13" borderId="20" xfId="0" applyNumberFormat="1" applyFont="1" applyFill="1" applyBorder="1"/>
    <xf numFmtId="3" fontId="6" fillId="0" borderId="18" xfId="0" applyNumberFormat="1" applyFont="1" applyBorder="1"/>
    <xf numFmtId="9" fontId="6" fillId="0" borderId="20" xfId="1" applyFont="1" applyBorder="1"/>
    <xf numFmtId="3" fontId="6" fillId="0" borderId="21" xfId="0" applyNumberFormat="1" applyFont="1" applyBorder="1"/>
    <xf numFmtId="9" fontId="6" fillId="0" borderId="22" xfId="1" applyFont="1" applyBorder="1"/>
    <xf numFmtId="0" fontId="0" fillId="0" borderId="23" xfId="0" applyBorder="1"/>
    <xf numFmtId="3" fontId="0" fillId="11" borderId="24" xfId="0" applyNumberFormat="1" applyFill="1" applyBorder="1"/>
    <xf numFmtId="3" fontId="0" fillId="12" borderId="24" xfId="0" applyNumberFormat="1" applyFill="1" applyBorder="1"/>
    <xf numFmtId="3" fontId="0" fillId="13" borderId="24" xfId="0" applyNumberFormat="1" applyFill="1" applyBorder="1"/>
    <xf numFmtId="3" fontId="12" fillId="0" borderId="24" xfId="0" applyNumberFormat="1" applyFont="1" applyBorder="1"/>
    <xf numFmtId="9" fontId="12" fillId="0" borderId="24" xfId="1" applyFont="1" applyBorder="1"/>
    <xf numFmtId="3" fontId="13" fillId="0" borderId="24" xfId="0" applyNumberFormat="1" applyFont="1" applyBorder="1"/>
    <xf numFmtId="9" fontId="13" fillId="0" borderId="25" xfId="1" applyFont="1" applyBorder="1"/>
    <xf numFmtId="0" fontId="0" fillId="0" borderId="26" xfId="0" applyBorder="1" applyAlignment="1">
      <alignment horizontal="left" indent="2"/>
    </xf>
    <xf numFmtId="3" fontId="0" fillId="11" borderId="27" xfId="0" applyNumberFormat="1" applyFill="1" applyBorder="1"/>
    <xf numFmtId="3" fontId="0" fillId="12" borderId="28" xfId="0" applyNumberFormat="1" applyFill="1" applyBorder="1"/>
    <xf numFmtId="3" fontId="0" fillId="13" borderId="29" xfId="0" applyNumberFormat="1" applyFill="1" applyBorder="1"/>
    <xf numFmtId="3" fontId="12" fillId="0" borderId="27" xfId="0" applyNumberFormat="1" applyFont="1" applyBorder="1"/>
    <xf numFmtId="9" fontId="12" fillId="0" borderId="29" xfId="1" applyFont="1" applyBorder="1"/>
    <xf numFmtId="3" fontId="13" fillId="0" borderId="27" xfId="0" applyNumberFormat="1" applyFont="1" applyBorder="1"/>
    <xf numFmtId="9" fontId="13" fillId="0" borderId="30" xfId="1" applyFont="1" applyBorder="1"/>
    <xf numFmtId="0" fontId="0" fillId="0" borderId="31" xfId="0" applyBorder="1" applyAlignment="1">
      <alignment horizontal="left" indent="2"/>
    </xf>
    <xf numFmtId="3" fontId="0" fillId="11" borderId="32" xfId="0" applyNumberFormat="1" applyFill="1" applyBorder="1"/>
    <xf numFmtId="3" fontId="0" fillId="12" borderId="33" xfId="0" applyNumberFormat="1" applyFill="1" applyBorder="1"/>
    <xf numFmtId="3" fontId="0" fillId="13" borderId="34" xfId="0" applyNumberFormat="1" applyFill="1" applyBorder="1"/>
    <xf numFmtId="3" fontId="12" fillId="0" borderId="32" xfId="0" applyNumberFormat="1" applyFont="1" applyBorder="1"/>
    <xf numFmtId="9" fontId="12" fillId="0" borderId="34" xfId="1" applyFont="1" applyBorder="1"/>
    <xf numFmtId="3" fontId="13" fillId="0" borderId="32" xfId="0" applyNumberFormat="1" applyFont="1" applyBorder="1"/>
    <xf numFmtId="0" fontId="0" fillId="0" borderId="35" xfId="0" applyBorder="1" applyAlignment="1">
      <alignment horizontal="left" indent="2"/>
    </xf>
    <xf numFmtId="3" fontId="0" fillId="11" borderId="36" xfId="0" applyNumberFormat="1" applyFill="1" applyBorder="1"/>
    <xf numFmtId="3" fontId="0" fillId="12" borderId="37" xfId="0" applyNumberFormat="1" applyFill="1" applyBorder="1"/>
    <xf numFmtId="3" fontId="0" fillId="13" borderId="38" xfId="0" applyNumberFormat="1" applyFill="1" applyBorder="1"/>
    <xf numFmtId="3" fontId="12" fillId="0" borderId="36" xfId="0" applyNumberFormat="1" applyFont="1" applyBorder="1"/>
    <xf numFmtId="9" fontId="12" fillId="0" borderId="38" xfId="1" applyFont="1" applyBorder="1"/>
    <xf numFmtId="3" fontId="13" fillId="0" borderId="36" xfId="0" applyNumberFormat="1" applyFont="1" applyBorder="1"/>
    <xf numFmtId="9" fontId="13" fillId="0" borderId="39" xfId="1" applyFont="1" applyBorder="1"/>
    <xf numFmtId="0" fontId="0" fillId="0" borderId="40" xfId="0" applyBorder="1" applyAlignment="1">
      <alignment horizontal="left" indent="2"/>
    </xf>
    <xf numFmtId="3" fontId="0" fillId="11" borderId="41" xfId="0" applyNumberFormat="1" applyFill="1" applyBorder="1"/>
    <xf numFmtId="3" fontId="0" fillId="12" borderId="42" xfId="0" applyNumberFormat="1" applyFill="1" applyBorder="1"/>
    <xf numFmtId="3" fontId="0" fillId="13" borderId="43" xfId="0" applyNumberFormat="1" applyFill="1" applyBorder="1"/>
    <xf numFmtId="3" fontId="12" fillId="0" borderId="41" xfId="0" applyNumberFormat="1" applyFont="1" applyBorder="1"/>
    <xf numFmtId="9" fontId="12" fillId="0" borderId="43" xfId="1" applyFont="1" applyBorder="1"/>
    <xf numFmtId="3" fontId="13" fillId="0" borderId="41" xfId="0" applyNumberFormat="1" applyFont="1" applyBorder="1"/>
    <xf numFmtId="9" fontId="13" fillId="0" borderId="44" xfId="1" applyFont="1" applyBorder="1"/>
    <xf numFmtId="0" fontId="6" fillId="0" borderId="45" xfId="0" applyFont="1" applyBorder="1"/>
    <xf numFmtId="3" fontId="6" fillId="11" borderId="46" xfId="0" applyNumberFormat="1" applyFont="1" applyFill="1" applyBorder="1"/>
    <xf numFmtId="3" fontId="6" fillId="12" borderId="47" xfId="0" applyNumberFormat="1" applyFont="1" applyFill="1" applyBorder="1"/>
    <xf numFmtId="3" fontId="6" fillId="13" borderId="48" xfId="0" applyNumberFormat="1" applyFont="1" applyFill="1" applyBorder="1"/>
    <xf numFmtId="3" fontId="6" fillId="0" borderId="46" xfId="0" applyNumberFormat="1" applyFont="1" applyBorder="1"/>
    <xf numFmtId="9" fontId="6" fillId="0" borderId="48" xfId="1" applyFont="1" applyBorder="1"/>
    <xf numFmtId="9" fontId="6" fillId="0" borderId="49" xfId="1" applyFont="1" applyBorder="1"/>
    <xf numFmtId="0" fontId="6" fillId="0" borderId="50" xfId="0" applyFont="1" applyBorder="1"/>
    <xf numFmtId="3" fontId="6" fillId="11" borderId="51" xfId="0" applyNumberFormat="1" applyFont="1" applyFill="1" applyBorder="1"/>
    <xf numFmtId="3" fontId="6" fillId="12" borderId="52" xfId="0" applyNumberFormat="1" applyFont="1" applyFill="1" applyBorder="1"/>
    <xf numFmtId="3" fontId="6" fillId="13" borderId="53" xfId="0" applyNumberFormat="1" applyFont="1" applyFill="1" applyBorder="1"/>
    <xf numFmtId="3" fontId="6" fillId="0" borderId="51" xfId="0" applyNumberFormat="1" applyFont="1" applyBorder="1"/>
    <xf numFmtId="9" fontId="6" fillId="0" borderId="53" xfId="1" applyFont="1" applyBorder="1"/>
    <xf numFmtId="9" fontId="6" fillId="0" borderId="54" xfId="1" applyFont="1" applyBorder="1"/>
    <xf numFmtId="0" fontId="10" fillId="0" borderId="26" xfId="0" applyFont="1" applyBorder="1" applyAlignment="1">
      <alignment horizontal="left" indent="2"/>
    </xf>
    <xf numFmtId="3" fontId="10" fillId="0" borderId="55" xfId="0" applyNumberFormat="1" applyFont="1" applyFill="1" applyBorder="1"/>
    <xf numFmtId="3" fontId="10" fillId="0" borderId="56" xfId="0" applyNumberFormat="1" applyFont="1" applyFill="1" applyBorder="1"/>
    <xf numFmtId="3" fontId="10" fillId="13" borderId="29" xfId="0" applyNumberFormat="1" applyFont="1" applyFill="1" applyBorder="1"/>
    <xf numFmtId="3" fontId="10" fillId="0" borderId="55" xfId="0" applyNumberFormat="1" applyFont="1" applyBorder="1"/>
    <xf numFmtId="9" fontId="10" fillId="0" borderId="57" xfId="1" applyFont="1" applyBorder="1"/>
    <xf numFmtId="3" fontId="10" fillId="0" borderId="58" xfId="0" applyNumberFormat="1" applyFont="1" applyBorder="1"/>
    <xf numFmtId="9" fontId="10" fillId="0" borderId="30" xfId="1" applyFont="1" applyBorder="1"/>
    <xf numFmtId="0" fontId="15" fillId="0" borderId="59" xfId="0" applyFont="1" applyBorder="1" applyAlignment="1">
      <alignment horizontal="left" indent="2"/>
    </xf>
    <xf numFmtId="3" fontId="15" fillId="0" borderId="60" xfId="0" applyNumberFormat="1" applyFont="1" applyFill="1" applyBorder="1"/>
    <xf numFmtId="3" fontId="15" fillId="0" borderId="61" xfId="0" applyNumberFormat="1" applyFont="1" applyFill="1" applyBorder="1"/>
    <xf numFmtId="3" fontId="15" fillId="13" borderId="62" xfId="0" applyNumberFormat="1" applyFont="1" applyFill="1" applyBorder="1"/>
    <xf numFmtId="3" fontId="15" fillId="0" borderId="60" xfId="0" applyNumberFormat="1" applyFont="1" applyBorder="1"/>
    <xf numFmtId="9" fontId="15" fillId="0" borderId="63" xfId="1" applyFont="1" applyBorder="1"/>
    <xf numFmtId="9" fontId="15" fillId="0" borderId="64" xfId="1" applyFont="1" applyBorder="1"/>
    <xf numFmtId="0" fontId="16" fillId="8" borderId="0" xfId="0" applyFont="1" applyFill="1"/>
    <xf numFmtId="0" fontId="17" fillId="0" borderId="0" xfId="0" applyFont="1"/>
    <xf numFmtId="0" fontId="18" fillId="7" borderId="0" xfId="0" applyFont="1" applyFill="1" applyAlignment="1">
      <alignment vertical="top" wrapText="1"/>
    </xf>
    <xf numFmtId="0" fontId="18" fillId="7" borderId="0" xfId="0" applyFont="1" applyFill="1" applyAlignment="1">
      <alignment horizontal="left"/>
    </xf>
    <xf numFmtId="0" fontId="18" fillId="0" borderId="0" xfId="0" applyFont="1"/>
    <xf numFmtId="0" fontId="18" fillId="7" borderId="0" xfId="0" applyFont="1" applyFill="1"/>
    <xf numFmtId="0" fontId="18" fillId="7" borderId="0" xfId="0" applyFont="1" applyFill="1" applyAlignment="1">
      <alignment horizontal="center" vertical="top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3" fontId="17" fillId="0" borderId="0" xfId="0" applyNumberFormat="1" applyFont="1"/>
    <xf numFmtId="4" fontId="17" fillId="0" borderId="0" xfId="0" applyNumberFormat="1" applyFont="1"/>
    <xf numFmtId="3" fontId="18" fillId="7" borderId="0" xfId="0" applyNumberFormat="1" applyFont="1" applyFill="1"/>
    <xf numFmtId="4" fontId="18" fillId="7" borderId="0" xfId="0" applyNumberFormat="1" applyFont="1" applyFill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9" fillId="0" borderId="0" xfId="0" applyFont="1"/>
    <xf numFmtId="0" fontId="2" fillId="2" borderId="0" xfId="0" applyFont="1" applyFill="1" applyAlignment="1">
      <alignment horizontal="center" vertical="top"/>
    </xf>
    <xf numFmtId="0" fontId="4" fillId="10" borderId="3" xfId="0" applyFont="1" applyFill="1" applyBorder="1" applyAlignment="1">
      <alignment horizontal="left" vertical="top" wrapText="1"/>
    </xf>
    <xf numFmtId="0" fontId="4" fillId="10" borderId="11" xfId="0" applyFont="1" applyFill="1" applyBorder="1" applyAlignment="1">
      <alignment horizontal="left" vertical="top" wrapText="1"/>
    </xf>
    <xf numFmtId="0" fontId="10" fillId="0" borderId="6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3">
    <cellStyle name="normální" xfId="0" builtinId="0"/>
    <cellStyle name="Normální 4" xfId="2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showGridLines="0" tabSelected="1" view="pageBreakPreview" zoomScale="60" zoomScaleNormal="53" workbookViewId="0">
      <pane ySplit="8" topLeftCell="A32" activePane="bottomLeft" state="frozen"/>
      <selection pane="bottomLeft" activeCell="V50" sqref="V50"/>
    </sheetView>
  </sheetViews>
  <sheetFormatPr defaultRowHeight="12.75"/>
  <cols>
    <col min="1" max="1" width="13.7109375" style="3" bestFit="1" customWidth="1"/>
    <col min="2" max="2" width="45.5703125" bestFit="1" customWidth="1"/>
    <col min="3" max="3" width="13.7109375" customWidth="1"/>
    <col min="4" max="11" width="13.7109375" style="1" customWidth="1"/>
  </cols>
  <sheetData>
    <row r="1" spans="1:11" ht="20.25">
      <c r="A1" s="143" t="s">
        <v>143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3" spans="1:11">
      <c r="A3" s="20" t="s">
        <v>0</v>
      </c>
      <c r="B3" s="29" t="s">
        <v>1</v>
      </c>
      <c r="C3" t="s">
        <v>2</v>
      </c>
    </row>
    <row r="4" spans="1:11">
      <c r="A4" s="20" t="s">
        <v>3</v>
      </c>
      <c r="B4" s="2" t="s">
        <v>4</v>
      </c>
    </row>
    <row r="5" spans="1:11" ht="15">
      <c r="D5"/>
      <c r="E5"/>
      <c r="F5"/>
      <c r="G5"/>
      <c r="H5"/>
      <c r="I5" s="34" t="s">
        <v>5</v>
      </c>
      <c r="J5" s="34"/>
      <c r="K5" s="34"/>
    </row>
    <row r="6" spans="1:11" s="3" customFormat="1">
      <c r="A6" s="20"/>
      <c r="B6" s="20"/>
      <c r="C6" s="21" t="s">
        <v>6</v>
      </c>
      <c r="D6" s="21" t="s">
        <v>7</v>
      </c>
      <c r="E6" s="21"/>
      <c r="F6" s="22"/>
      <c r="G6" s="23"/>
      <c r="H6" s="24"/>
      <c r="I6" s="21"/>
      <c r="J6" s="21"/>
      <c r="K6" s="21"/>
    </row>
    <row r="7" spans="1:11" s="3" customFormat="1">
      <c r="A7" s="20"/>
      <c r="B7" s="20"/>
      <c r="C7" s="25" t="s">
        <v>8</v>
      </c>
      <c r="D7" s="25"/>
      <c r="E7" s="25"/>
      <c r="F7" s="26" t="s">
        <v>9</v>
      </c>
      <c r="G7" s="27"/>
      <c r="H7" s="28"/>
      <c r="I7" s="25" t="s">
        <v>10</v>
      </c>
      <c r="J7" s="25"/>
      <c r="K7" s="25"/>
    </row>
    <row r="8" spans="1:11" s="3" customFormat="1">
      <c r="A8" s="20" t="s">
        <v>11</v>
      </c>
      <c r="B8" s="20" t="s">
        <v>12</v>
      </c>
      <c r="C8" s="25" t="s">
        <v>13</v>
      </c>
      <c r="D8" s="25" t="s">
        <v>14</v>
      </c>
      <c r="E8" s="25" t="s">
        <v>15</v>
      </c>
      <c r="F8" s="26" t="s">
        <v>13</v>
      </c>
      <c r="G8" s="27" t="s">
        <v>14</v>
      </c>
      <c r="H8" s="28" t="s">
        <v>15</v>
      </c>
      <c r="I8" s="25" t="s">
        <v>13</v>
      </c>
      <c r="J8" s="25" t="s">
        <v>14</v>
      </c>
      <c r="K8" s="25" t="s">
        <v>15</v>
      </c>
    </row>
    <row r="9" spans="1:11">
      <c r="A9" s="3" t="s">
        <v>16</v>
      </c>
      <c r="B9" t="s">
        <v>17</v>
      </c>
      <c r="C9" s="1">
        <v>1317230</v>
      </c>
      <c r="D9" s="1">
        <v>1473762</v>
      </c>
      <c r="E9" s="1">
        <v>1647376</v>
      </c>
      <c r="F9" s="4">
        <v>10301</v>
      </c>
      <c r="G9" s="5">
        <v>32691</v>
      </c>
      <c r="H9" s="6">
        <v>23850</v>
      </c>
      <c r="I9" s="1">
        <v>1367046</v>
      </c>
      <c r="J9" s="1">
        <v>1550661</v>
      </c>
      <c r="K9" s="1">
        <v>1720644</v>
      </c>
    </row>
    <row r="10" spans="1:11">
      <c r="A10" s="3" t="s">
        <v>18</v>
      </c>
      <c r="B10" t="s">
        <v>19</v>
      </c>
      <c r="C10" s="1">
        <v>73848</v>
      </c>
      <c r="D10" s="1">
        <v>48486</v>
      </c>
      <c r="E10" s="1">
        <v>31699</v>
      </c>
      <c r="F10" s="4">
        <v>0</v>
      </c>
      <c r="G10" s="5">
        <v>0</v>
      </c>
      <c r="H10" s="6">
        <v>0</v>
      </c>
      <c r="I10" s="1">
        <v>76063</v>
      </c>
      <c r="J10" s="1">
        <v>49940</v>
      </c>
      <c r="K10" s="1">
        <v>32649</v>
      </c>
    </row>
    <row r="11" spans="1:11">
      <c r="A11" s="3" t="s">
        <v>20</v>
      </c>
      <c r="B11" t="s">
        <v>21</v>
      </c>
      <c r="C11" s="1">
        <v>269682</v>
      </c>
      <c r="D11" s="1">
        <v>326563</v>
      </c>
      <c r="E11" s="1">
        <v>302030</v>
      </c>
      <c r="F11" s="4">
        <v>0</v>
      </c>
      <c r="G11" s="5">
        <v>0</v>
      </c>
      <c r="H11" s="6">
        <v>0</v>
      </c>
      <c r="I11" s="1">
        <v>277772</v>
      </c>
      <c r="J11" s="1">
        <v>336359</v>
      </c>
      <c r="K11" s="1">
        <v>311090</v>
      </c>
    </row>
    <row r="12" spans="1:11">
      <c r="A12" s="3" t="s">
        <v>22</v>
      </c>
      <c r="B12" t="s">
        <v>23</v>
      </c>
      <c r="C12" s="1">
        <v>242038</v>
      </c>
      <c r="D12" s="1">
        <v>299117</v>
      </c>
      <c r="E12" s="1">
        <v>282219</v>
      </c>
      <c r="F12" s="4">
        <v>279267</v>
      </c>
      <c r="G12" s="5">
        <v>70652</v>
      </c>
      <c r="H12" s="6">
        <v>66282</v>
      </c>
      <c r="I12" s="1">
        <v>528565</v>
      </c>
      <c r="J12" s="1">
        <v>378742</v>
      </c>
      <c r="K12" s="1">
        <v>356967</v>
      </c>
    </row>
    <row r="13" spans="1:11">
      <c r="A13" s="3" t="s">
        <v>24</v>
      </c>
      <c r="B13" t="s">
        <v>25</v>
      </c>
      <c r="C13" s="1">
        <v>1265920</v>
      </c>
      <c r="D13" s="1">
        <v>1604373</v>
      </c>
      <c r="E13" s="1">
        <v>1757325</v>
      </c>
      <c r="F13" s="4">
        <v>160545</v>
      </c>
      <c r="G13" s="5">
        <v>184521</v>
      </c>
      <c r="H13" s="6">
        <v>210215</v>
      </c>
      <c r="I13" s="1">
        <v>1464437</v>
      </c>
      <c r="J13" s="1">
        <v>1837020</v>
      </c>
      <c r="K13" s="1">
        <v>2020257</v>
      </c>
    </row>
    <row r="14" spans="1:11">
      <c r="A14" s="3" t="s">
        <v>26</v>
      </c>
      <c r="B14" t="s">
        <v>27</v>
      </c>
      <c r="C14" s="1">
        <v>13759</v>
      </c>
      <c r="D14" s="1">
        <v>16353</v>
      </c>
      <c r="E14" s="1">
        <v>16965</v>
      </c>
      <c r="F14" s="4">
        <v>3341</v>
      </c>
      <c r="G14" s="5">
        <v>20504</v>
      </c>
      <c r="H14" s="6">
        <v>2941</v>
      </c>
      <c r="I14" s="1">
        <v>17512</v>
      </c>
      <c r="J14" s="1">
        <v>37347</v>
      </c>
      <c r="K14" s="1">
        <v>20414</v>
      </c>
    </row>
    <row r="15" spans="1:11">
      <c r="A15" s="3" t="s">
        <v>28</v>
      </c>
      <c r="B15" t="s">
        <v>29</v>
      </c>
      <c r="C15" s="1">
        <v>1702034</v>
      </c>
      <c r="D15" s="1">
        <v>1975122</v>
      </c>
      <c r="E15" s="1">
        <v>2015489</v>
      </c>
      <c r="F15" s="4">
        <v>3839</v>
      </c>
      <c r="G15" s="5">
        <v>76100</v>
      </c>
      <c r="H15" s="6">
        <v>1906</v>
      </c>
      <c r="I15" s="1">
        <v>1756932</v>
      </c>
      <c r="J15" s="1">
        <v>2110472</v>
      </c>
      <c r="K15" s="1">
        <v>2077857</v>
      </c>
    </row>
    <row r="16" spans="1:11">
      <c r="A16" s="3" t="s">
        <v>30</v>
      </c>
      <c r="B16" t="s">
        <v>31</v>
      </c>
      <c r="C16" s="1">
        <v>221029</v>
      </c>
      <c r="D16" s="1">
        <v>210594</v>
      </c>
      <c r="E16" s="1">
        <v>200319</v>
      </c>
      <c r="F16" s="4">
        <v>45272</v>
      </c>
      <c r="G16" s="5">
        <v>8637</v>
      </c>
      <c r="H16" s="6">
        <v>0</v>
      </c>
      <c r="I16" s="1">
        <v>272931</v>
      </c>
      <c r="J16" s="1">
        <v>225548</v>
      </c>
      <c r="K16" s="1">
        <v>206327</v>
      </c>
    </row>
    <row r="17" spans="1:11">
      <c r="A17" s="3" t="s">
        <v>32</v>
      </c>
      <c r="B17" t="s">
        <v>33</v>
      </c>
      <c r="C17" s="1">
        <v>422136</v>
      </c>
      <c r="D17" s="1">
        <v>481231</v>
      </c>
      <c r="E17" s="1">
        <v>472408</v>
      </c>
      <c r="F17" s="4">
        <v>23432</v>
      </c>
      <c r="G17" s="5">
        <v>9509</v>
      </c>
      <c r="H17" s="6">
        <v>14215</v>
      </c>
      <c r="I17" s="1">
        <v>458232</v>
      </c>
      <c r="J17" s="1">
        <v>505176</v>
      </c>
      <c r="K17" s="1">
        <v>500795</v>
      </c>
    </row>
    <row r="18" spans="1:11">
      <c r="A18" s="3" t="s">
        <v>34</v>
      </c>
      <c r="B18" t="s">
        <v>35</v>
      </c>
      <c r="C18" s="1">
        <v>9742718</v>
      </c>
      <c r="D18" s="1">
        <v>10348469</v>
      </c>
      <c r="E18" s="1">
        <v>13141546</v>
      </c>
      <c r="F18" s="4">
        <v>874031</v>
      </c>
      <c r="G18" s="5">
        <v>1026570</v>
      </c>
      <c r="H18" s="6">
        <v>1279739</v>
      </c>
      <c r="I18" s="1">
        <v>8889355</v>
      </c>
      <c r="J18" s="1">
        <v>9518037</v>
      </c>
      <c r="K18" s="1">
        <v>12233125</v>
      </c>
    </row>
    <row r="19" spans="1:11">
      <c r="A19" s="3" t="s">
        <v>4</v>
      </c>
      <c r="B19" t="s">
        <v>36</v>
      </c>
      <c r="C19" s="1">
        <v>428841</v>
      </c>
      <c r="D19" s="1">
        <v>580807</v>
      </c>
      <c r="E19" s="1">
        <v>356015</v>
      </c>
      <c r="F19" s="4">
        <v>101</v>
      </c>
      <c r="G19" s="5">
        <v>185</v>
      </c>
      <c r="H19" s="6">
        <v>124</v>
      </c>
      <c r="I19" s="1">
        <v>441807</v>
      </c>
      <c r="J19" s="1">
        <v>598416</v>
      </c>
      <c r="K19" s="1">
        <v>366819</v>
      </c>
    </row>
    <row r="20" spans="1:11">
      <c r="A20" s="3" t="s">
        <v>37</v>
      </c>
      <c r="B20" t="s">
        <v>38</v>
      </c>
      <c r="C20" s="1">
        <v>777448</v>
      </c>
      <c r="D20" s="1">
        <v>815046</v>
      </c>
      <c r="E20" s="1">
        <v>859609</v>
      </c>
      <c r="F20" s="4">
        <v>2099261</v>
      </c>
      <c r="G20" s="5">
        <v>3132222</v>
      </c>
      <c r="H20" s="6">
        <v>4212550</v>
      </c>
      <c r="I20" s="1">
        <v>2900032</v>
      </c>
      <c r="J20" s="1">
        <v>3971718</v>
      </c>
      <c r="K20" s="1">
        <v>5097945</v>
      </c>
    </row>
    <row r="21" spans="1:11">
      <c r="A21" s="3" t="s">
        <v>39</v>
      </c>
      <c r="B21" t="s">
        <v>40</v>
      </c>
      <c r="C21" s="1">
        <v>15571</v>
      </c>
      <c r="D21" s="1">
        <v>15661</v>
      </c>
      <c r="E21" s="1">
        <v>40263</v>
      </c>
      <c r="F21" s="4">
        <v>0</v>
      </c>
      <c r="G21" s="5">
        <v>0</v>
      </c>
      <c r="H21" s="6">
        <v>0</v>
      </c>
      <c r="I21" s="1">
        <v>16038</v>
      </c>
      <c r="J21" s="1">
        <v>16130</v>
      </c>
      <c r="K21" s="1">
        <v>41470</v>
      </c>
    </row>
    <row r="22" spans="1:11">
      <c r="A22" s="3" t="s">
        <v>41</v>
      </c>
      <c r="B22" t="s">
        <v>42</v>
      </c>
      <c r="C22" s="1">
        <v>1504293</v>
      </c>
      <c r="D22" s="1">
        <v>1724850</v>
      </c>
      <c r="E22" s="1">
        <v>2135835</v>
      </c>
      <c r="F22" s="4">
        <v>292361</v>
      </c>
      <c r="G22" s="5">
        <v>216680</v>
      </c>
      <c r="H22" s="6">
        <v>203221</v>
      </c>
      <c r="I22" s="1">
        <v>1841782</v>
      </c>
      <c r="J22" s="1">
        <v>1993274</v>
      </c>
      <c r="K22" s="1">
        <v>2403130</v>
      </c>
    </row>
    <row r="23" spans="1:11">
      <c r="A23" s="3" t="s">
        <v>43</v>
      </c>
      <c r="B23" t="s">
        <v>44</v>
      </c>
      <c r="C23" s="1">
        <v>1745508</v>
      </c>
      <c r="D23" s="1">
        <v>1788209</v>
      </c>
      <c r="E23" s="1">
        <v>1972131</v>
      </c>
      <c r="F23" s="4">
        <v>527880</v>
      </c>
      <c r="G23" s="5">
        <v>631251</v>
      </c>
      <c r="H23" s="6">
        <v>152801</v>
      </c>
      <c r="I23" s="1">
        <v>2325752</v>
      </c>
      <c r="J23" s="1">
        <v>2473105</v>
      </c>
      <c r="K23" s="1">
        <v>2184095</v>
      </c>
    </row>
    <row r="24" spans="1:11">
      <c r="A24" s="3" t="s">
        <v>45</v>
      </c>
      <c r="B24" t="s">
        <v>46</v>
      </c>
      <c r="C24" s="1">
        <v>816557</v>
      </c>
      <c r="D24" s="1">
        <v>985450</v>
      </c>
      <c r="E24" s="1">
        <v>862387</v>
      </c>
      <c r="F24" s="4">
        <v>0</v>
      </c>
      <c r="G24" s="5">
        <v>0</v>
      </c>
      <c r="H24" s="6">
        <v>0</v>
      </c>
      <c r="I24" s="1">
        <v>841053</v>
      </c>
      <c r="J24" s="1">
        <v>1015013</v>
      </c>
      <c r="K24" s="1">
        <v>888258</v>
      </c>
    </row>
    <row r="25" spans="1:11">
      <c r="A25" s="3" t="s">
        <v>47</v>
      </c>
      <c r="B25" t="s">
        <v>48</v>
      </c>
      <c r="C25" s="1">
        <v>1365181</v>
      </c>
      <c r="D25" s="1">
        <v>1570263</v>
      </c>
      <c r="E25" s="1">
        <v>1804322</v>
      </c>
      <c r="F25" s="4">
        <v>702527</v>
      </c>
      <c r="G25" s="5">
        <v>995939</v>
      </c>
      <c r="H25" s="6">
        <v>871294</v>
      </c>
      <c r="I25" s="1">
        <v>2108661</v>
      </c>
      <c r="J25" s="1">
        <v>2613308</v>
      </c>
      <c r="K25" s="1">
        <v>2729744</v>
      </c>
    </row>
    <row r="26" spans="1:11">
      <c r="A26" s="3" t="s">
        <v>49</v>
      </c>
      <c r="B26" t="s">
        <v>50</v>
      </c>
      <c r="C26" s="1">
        <v>966717</v>
      </c>
      <c r="D26" s="1">
        <v>1540309</v>
      </c>
      <c r="E26" s="1">
        <v>1453996</v>
      </c>
      <c r="F26" s="4">
        <v>51272</v>
      </c>
      <c r="G26" s="5">
        <v>45994</v>
      </c>
      <c r="H26" s="6">
        <v>20898</v>
      </c>
      <c r="I26" s="1">
        <v>737641</v>
      </c>
      <c r="J26" s="1">
        <v>1139613</v>
      </c>
      <c r="K26" s="1">
        <v>1053235</v>
      </c>
    </row>
    <row r="27" spans="1:11">
      <c r="A27" s="3" t="s">
        <v>51</v>
      </c>
      <c r="B27" t="s">
        <v>52</v>
      </c>
      <c r="C27" s="1">
        <v>397835</v>
      </c>
      <c r="D27" s="1">
        <v>377698</v>
      </c>
      <c r="E27" s="1">
        <v>340399</v>
      </c>
      <c r="F27" s="4">
        <v>24493</v>
      </c>
      <c r="G27" s="5">
        <v>11</v>
      </c>
      <c r="H27" s="6">
        <v>0</v>
      </c>
      <c r="I27" s="1">
        <v>434261</v>
      </c>
      <c r="J27" s="1">
        <v>389037</v>
      </c>
      <c r="K27" s="1">
        <v>350609</v>
      </c>
    </row>
    <row r="28" spans="1:11">
      <c r="A28" s="3" t="s">
        <v>53</v>
      </c>
      <c r="B28" t="s">
        <v>54</v>
      </c>
      <c r="C28" s="1">
        <v>451032</v>
      </c>
      <c r="D28" s="1">
        <v>577251</v>
      </c>
      <c r="E28" s="1">
        <v>505245</v>
      </c>
      <c r="F28" s="4">
        <v>0</v>
      </c>
      <c r="G28" s="5">
        <v>0</v>
      </c>
      <c r="H28" s="6">
        <v>0</v>
      </c>
      <c r="I28" s="1">
        <v>464562</v>
      </c>
      <c r="J28" s="1">
        <v>594568</v>
      </c>
      <c r="K28" s="1">
        <v>520401</v>
      </c>
    </row>
    <row r="29" spans="1:11">
      <c r="A29" s="3" t="s">
        <v>55</v>
      </c>
      <c r="B29" t="s">
        <v>56</v>
      </c>
      <c r="C29" s="1">
        <v>606439</v>
      </c>
      <c r="D29" s="1">
        <v>609798</v>
      </c>
      <c r="E29" s="1">
        <v>514038</v>
      </c>
      <c r="F29" s="4">
        <v>442561</v>
      </c>
      <c r="G29" s="5">
        <v>650337</v>
      </c>
      <c r="H29" s="6">
        <v>672250</v>
      </c>
      <c r="I29" s="1">
        <v>1097494</v>
      </c>
      <c r="J29" s="1">
        <v>1308908</v>
      </c>
      <c r="K29" s="1">
        <v>1227300</v>
      </c>
    </row>
    <row r="30" spans="1:11">
      <c r="A30" s="3" t="s">
        <v>57</v>
      </c>
      <c r="B30" t="s">
        <v>58</v>
      </c>
      <c r="C30" s="1">
        <v>219221</v>
      </c>
      <c r="D30" s="1">
        <v>172689</v>
      </c>
      <c r="E30" s="1">
        <v>183555</v>
      </c>
      <c r="F30" s="4">
        <v>0</v>
      </c>
      <c r="G30" s="5">
        <v>0</v>
      </c>
      <c r="H30" s="6">
        <v>0</v>
      </c>
      <c r="I30" s="1">
        <v>236758</v>
      </c>
      <c r="J30" s="1">
        <v>186504</v>
      </c>
      <c r="K30" s="1">
        <v>198239</v>
      </c>
    </row>
    <row r="31" spans="1:11">
      <c r="A31" s="3" t="s">
        <v>59</v>
      </c>
      <c r="B31" t="s">
        <v>60</v>
      </c>
      <c r="C31" s="1">
        <v>236421</v>
      </c>
      <c r="D31" s="1">
        <v>242086</v>
      </c>
      <c r="E31" s="1">
        <v>202524</v>
      </c>
      <c r="F31" s="4">
        <v>0</v>
      </c>
      <c r="G31" s="5">
        <v>0</v>
      </c>
      <c r="H31" s="6">
        <v>29380</v>
      </c>
      <c r="I31" s="1">
        <v>255334</v>
      </c>
      <c r="J31" s="1">
        <v>261452</v>
      </c>
      <c r="K31" s="1">
        <v>248105</v>
      </c>
    </row>
    <row r="32" spans="1:11">
      <c r="A32" s="3" t="s">
        <v>61</v>
      </c>
      <c r="B32" t="s">
        <v>62</v>
      </c>
      <c r="C32" s="1">
        <v>14970</v>
      </c>
      <c r="D32" s="1">
        <v>15752</v>
      </c>
      <c r="E32" s="1">
        <v>17517</v>
      </c>
      <c r="F32" s="4">
        <v>0</v>
      </c>
      <c r="G32" s="5">
        <v>0</v>
      </c>
      <c r="H32" s="6">
        <v>0</v>
      </c>
      <c r="I32" s="1">
        <v>16167</v>
      </c>
      <c r="J32" s="1">
        <v>17012</v>
      </c>
      <c r="K32" s="1">
        <v>18918</v>
      </c>
    </row>
    <row r="33" spans="1:11">
      <c r="A33" s="3" t="s">
        <v>63</v>
      </c>
      <c r="B33" t="s">
        <v>64</v>
      </c>
      <c r="C33" s="1">
        <v>231148</v>
      </c>
      <c r="D33" s="1">
        <v>244232</v>
      </c>
      <c r="E33" s="1">
        <v>268804</v>
      </c>
      <c r="F33" s="4">
        <v>12459</v>
      </c>
      <c r="G33" s="5">
        <v>10285</v>
      </c>
      <c r="H33" s="6">
        <v>8199</v>
      </c>
      <c r="I33" s="1">
        <v>250863</v>
      </c>
      <c r="J33" s="1">
        <v>262107</v>
      </c>
      <c r="K33" s="1">
        <v>285462</v>
      </c>
    </row>
    <row r="34" spans="1:11">
      <c r="A34" s="3" t="s">
        <v>65</v>
      </c>
      <c r="B34" t="s">
        <v>66</v>
      </c>
      <c r="C34" s="1">
        <v>610172</v>
      </c>
      <c r="D34" s="1">
        <v>690376</v>
      </c>
      <c r="E34" s="1">
        <v>766423</v>
      </c>
      <c r="F34" s="4">
        <v>4253680</v>
      </c>
      <c r="G34" s="5">
        <v>2198710</v>
      </c>
      <c r="H34" s="6">
        <v>3430506</v>
      </c>
      <c r="I34" s="1">
        <v>4882157</v>
      </c>
      <c r="J34" s="1">
        <v>2909797</v>
      </c>
      <c r="K34" s="1">
        <v>4219921</v>
      </c>
    </row>
    <row r="35" spans="1:11">
      <c r="A35" s="3" t="s">
        <v>67</v>
      </c>
      <c r="B35" t="s">
        <v>68</v>
      </c>
      <c r="C35" s="1">
        <v>11348925</v>
      </c>
      <c r="D35" s="1">
        <v>11915878</v>
      </c>
      <c r="E35" s="1">
        <v>12486550</v>
      </c>
      <c r="F35" s="4">
        <v>3222759</v>
      </c>
      <c r="G35" s="5">
        <v>2617470</v>
      </c>
      <c r="H35" s="6">
        <v>2181564</v>
      </c>
      <c r="I35" s="1">
        <v>11624735</v>
      </c>
      <c r="J35" s="1">
        <v>11495727</v>
      </c>
      <c r="K35" s="1">
        <v>11463165</v>
      </c>
    </row>
    <row r="36" spans="1:11">
      <c r="A36" s="3" t="s">
        <v>69</v>
      </c>
      <c r="B36" t="s">
        <v>70</v>
      </c>
      <c r="C36" s="1">
        <v>904891</v>
      </c>
      <c r="D36" s="1">
        <v>1392882</v>
      </c>
      <c r="E36" s="1">
        <v>1470148</v>
      </c>
      <c r="F36" s="4">
        <v>7809</v>
      </c>
      <c r="G36" s="5">
        <v>9718</v>
      </c>
      <c r="H36" s="6">
        <v>6048</v>
      </c>
      <c r="I36" s="1">
        <v>939845</v>
      </c>
      <c r="J36" s="1">
        <v>1444385</v>
      </c>
      <c r="K36" s="1">
        <v>1520300</v>
      </c>
    </row>
    <row r="37" spans="1:11">
      <c r="A37" s="3" t="s">
        <v>71</v>
      </c>
      <c r="B37" t="s">
        <v>72</v>
      </c>
      <c r="C37" s="1">
        <v>6324984</v>
      </c>
      <c r="D37" s="1">
        <v>6707249</v>
      </c>
      <c r="E37" s="1">
        <v>6649788</v>
      </c>
      <c r="F37" s="4">
        <v>5963924</v>
      </c>
      <c r="G37" s="5">
        <v>4527297</v>
      </c>
      <c r="H37" s="6">
        <v>4499531</v>
      </c>
      <c r="I37" s="1">
        <v>12478657</v>
      </c>
      <c r="J37" s="1">
        <v>11435763</v>
      </c>
      <c r="K37" s="1">
        <v>11348812</v>
      </c>
    </row>
    <row r="38" spans="1:11">
      <c r="A38" s="3" t="s">
        <v>73</v>
      </c>
      <c r="B38" t="s">
        <v>74</v>
      </c>
      <c r="C38" s="1">
        <v>187860</v>
      </c>
      <c r="D38" s="1">
        <v>181219</v>
      </c>
      <c r="E38" s="1">
        <v>157198</v>
      </c>
      <c r="F38" s="4">
        <v>0</v>
      </c>
      <c r="G38" s="5">
        <v>4781</v>
      </c>
      <c r="H38" s="6">
        <v>10083</v>
      </c>
      <c r="I38" s="1">
        <v>187860</v>
      </c>
      <c r="J38" s="1">
        <v>186000</v>
      </c>
      <c r="K38" s="1">
        <v>167281</v>
      </c>
    </row>
    <row r="39" spans="1:11">
      <c r="A39" s="3" t="s">
        <v>75</v>
      </c>
      <c r="B39" t="s">
        <v>76</v>
      </c>
      <c r="C39" s="1">
        <v>1049151</v>
      </c>
      <c r="D39" s="1">
        <v>1282983</v>
      </c>
      <c r="E39" s="1">
        <v>1389471</v>
      </c>
      <c r="F39" s="4">
        <v>34983</v>
      </c>
      <c r="G39" s="5">
        <v>37600</v>
      </c>
      <c r="H39" s="6">
        <v>34820</v>
      </c>
      <c r="I39" s="1">
        <v>1115604</v>
      </c>
      <c r="J39" s="1">
        <v>1359070</v>
      </c>
      <c r="K39" s="1">
        <v>1465971</v>
      </c>
    </row>
    <row r="40" spans="1:11">
      <c r="A40" s="3" t="s">
        <v>77</v>
      </c>
      <c r="B40" t="s">
        <v>78</v>
      </c>
      <c r="C40" s="1">
        <v>36516</v>
      </c>
      <c r="D40" s="1">
        <v>28215</v>
      </c>
      <c r="E40" s="1">
        <v>38096</v>
      </c>
      <c r="F40" s="4">
        <v>0</v>
      </c>
      <c r="G40" s="5">
        <v>0</v>
      </c>
      <c r="H40" s="6">
        <v>0</v>
      </c>
      <c r="I40" s="1">
        <v>37611</v>
      </c>
      <c r="J40" s="1">
        <v>29061</v>
      </c>
      <c r="K40" s="1">
        <v>39238</v>
      </c>
    </row>
    <row r="41" spans="1:11">
      <c r="A41" s="3" t="s">
        <v>79</v>
      </c>
      <c r="B41" t="s">
        <v>80</v>
      </c>
      <c r="C41" s="1">
        <v>1524537</v>
      </c>
      <c r="D41" s="1">
        <v>1690737</v>
      </c>
      <c r="E41" s="1">
        <v>1659861</v>
      </c>
      <c r="F41" s="4">
        <v>8646</v>
      </c>
      <c r="G41" s="5">
        <v>10201</v>
      </c>
      <c r="H41" s="6">
        <v>7226</v>
      </c>
      <c r="I41" s="1">
        <v>1578918</v>
      </c>
      <c r="J41" s="1">
        <v>1751659</v>
      </c>
      <c r="K41" s="1">
        <v>1716881</v>
      </c>
    </row>
    <row r="42" spans="1:11">
      <c r="A42" s="3" t="s">
        <v>81</v>
      </c>
      <c r="B42" t="s">
        <v>82</v>
      </c>
      <c r="C42" s="1">
        <v>100138</v>
      </c>
      <c r="D42" s="1">
        <v>113060</v>
      </c>
      <c r="E42" s="1">
        <v>119918</v>
      </c>
      <c r="F42" s="4">
        <v>1705</v>
      </c>
      <c r="G42" s="5">
        <v>2014</v>
      </c>
      <c r="H42" s="6">
        <v>943</v>
      </c>
      <c r="I42" s="1">
        <v>101843</v>
      </c>
      <c r="J42" s="1">
        <v>115074</v>
      </c>
      <c r="K42" s="1">
        <v>120861</v>
      </c>
    </row>
    <row r="43" spans="1:11">
      <c r="A43" s="3" t="s">
        <v>83</v>
      </c>
      <c r="B43" t="s">
        <v>84</v>
      </c>
      <c r="C43" s="1">
        <v>4012</v>
      </c>
      <c r="D43" s="1">
        <v>5153</v>
      </c>
      <c r="E43" s="1">
        <v>4789</v>
      </c>
      <c r="F43" s="4">
        <v>0</v>
      </c>
      <c r="G43" s="5">
        <v>0</v>
      </c>
      <c r="H43" s="6">
        <v>0</v>
      </c>
      <c r="I43" s="1">
        <v>4132</v>
      </c>
      <c r="J43" s="1">
        <v>5307</v>
      </c>
      <c r="K43" s="1">
        <v>4932</v>
      </c>
    </row>
    <row r="44" spans="1:11">
      <c r="A44" s="3" t="s">
        <v>85</v>
      </c>
      <c r="B44" t="s">
        <v>86</v>
      </c>
      <c r="C44" s="1">
        <v>217655</v>
      </c>
      <c r="D44" s="1">
        <v>259064</v>
      </c>
      <c r="E44" s="1">
        <v>276953</v>
      </c>
      <c r="F44" s="4">
        <v>1903</v>
      </c>
      <c r="G44" s="5">
        <v>940</v>
      </c>
      <c r="H44" s="6">
        <v>751</v>
      </c>
      <c r="I44" s="1">
        <v>226087</v>
      </c>
      <c r="J44" s="1">
        <v>267775</v>
      </c>
      <c r="K44" s="1">
        <v>286012</v>
      </c>
    </row>
    <row r="45" spans="1:11">
      <c r="A45" s="3" t="s">
        <v>87</v>
      </c>
      <c r="B45" t="s">
        <v>88</v>
      </c>
      <c r="C45" s="1">
        <v>488080</v>
      </c>
      <c r="D45" s="1">
        <v>443539</v>
      </c>
      <c r="E45" s="1">
        <v>442840</v>
      </c>
      <c r="F45" s="4">
        <v>4687</v>
      </c>
      <c r="G45" s="5">
        <v>5082</v>
      </c>
      <c r="H45" s="6">
        <v>2675</v>
      </c>
      <c r="I45" s="1">
        <v>507409</v>
      </c>
      <c r="J45" s="1">
        <v>461927</v>
      </c>
      <c r="K45" s="1">
        <v>458799</v>
      </c>
    </row>
    <row r="46" spans="1:11">
      <c r="A46" s="3" t="s">
        <v>89</v>
      </c>
      <c r="B46" t="s">
        <v>90</v>
      </c>
      <c r="C46" s="1">
        <v>1880723</v>
      </c>
      <c r="D46" s="1">
        <v>2061973</v>
      </c>
      <c r="E46" s="1">
        <v>2045383</v>
      </c>
      <c r="F46" s="4">
        <v>10108</v>
      </c>
      <c r="G46" s="5">
        <v>24772</v>
      </c>
      <c r="H46" s="6">
        <v>21326</v>
      </c>
      <c r="I46" s="1">
        <v>2040068</v>
      </c>
      <c r="J46" s="1">
        <v>2250412</v>
      </c>
      <c r="K46" s="1">
        <v>2228678</v>
      </c>
    </row>
    <row r="47" spans="1:11">
      <c r="A47" s="3" t="s">
        <v>91</v>
      </c>
      <c r="B47" t="s">
        <v>92</v>
      </c>
      <c r="C47" s="1">
        <v>19751</v>
      </c>
      <c r="D47" s="1">
        <v>21687</v>
      </c>
      <c r="E47" s="1">
        <v>8154</v>
      </c>
      <c r="F47" s="4">
        <v>0</v>
      </c>
      <c r="G47" s="5">
        <v>0</v>
      </c>
      <c r="H47" s="6">
        <v>0</v>
      </c>
      <c r="I47" s="1">
        <v>21310</v>
      </c>
      <c r="J47" s="1">
        <v>23421</v>
      </c>
      <c r="K47" s="1">
        <v>8806</v>
      </c>
    </row>
    <row r="48" spans="1:11">
      <c r="A48" s="3" t="s">
        <v>93</v>
      </c>
      <c r="B48" t="s">
        <v>94</v>
      </c>
      <c r="C48" s="1">
        <v>44469</v>
      </c>
      <c r="D48" s="1">
        <v>29426</v>
      </c>
      <c r="E48" s="1">
        <v>30140</v>
      </c>
      <c r="F48" s="4">
        <v>0</v>
      </c>
      <c r="G48" s="5">
        <v>0</v>
      </c>
      <c r="H48" s="6">
        <v>27</v>
      </c>
      <c r="I48" s="1">
        <v>45803</v>
      </c>
      <c r="J48" s="1">
        <v>30308</v>
      </c>
      <c r="K48" s="1">
        <v>31071</v>
      </c>
    </row>
    <row r="49" spans="1:11">
      <c r="A49" s="3" t="s">
        <v>95</v>
      </c>
      <c r="B49" t="s">
        <v>96</v>
      </c>
      <c r="C49" s="1">
        <v>954041</v>
      </c>
      <c r="D49" s="1">
        <v>1126081</v>
      </c>
      <c r="E49" s="1">
        <v>1229577</v>
      </c>
      <c r="F49" s="4">
        <v>20766</v>
      </c>
      <c r="G49" s="5">
        <v>23705</v>
      </c>
      <c r="H49" s="6">
        <v>19123</v>
      </c>
      <c r="I49" s="1">
        <v>1003428</v>
      </c>
      <c r="J49" s="1">
        <v>1183567</v>
      </c>
      <c r="K49" s="1">
        <v>1285586</v>
      </c>
    </row>
    <row r="50" spans="1:11">
      <c r="A50" s="3" t="s">
        <v>97</v>
      </c>
      <c r="B50" t="s">
        <v>98</v>
      </c>
      <c r="C50" s="1">
        <v>1552408</v>
      </c>
      <c r="D50" s="1">
        <v>1755605</v>
      </c>
      <c r="E50" s="1">
        <v>1684533</v>
      </c>
      <c r="F50" s="4">
        <v>1852</v>
      </c>
      <c r="G50" s="5">
        <v>1325</v>
      </c>
      <c r="H50" s="6">
        <v>2428</v>
      </c>
      <c r="I50" s="1">
        <v>1600832</v>
      </c>
      <c r="J50" s="1">
        <v>1809597</v>
      </c>
      <c r="K50" s="1">
        <v>1737496</v>
      </c>
    </row>
    <row r="51" spans="1:11">
      <c r="A51" s="3" t="s">
        <v>99</v>
      </c>
      <c r="B51" t="s">
        <v>100</v>
      </c>
      <c r="C51" s="1">
        <v>647196</v>
      </c>
      <c r="D51" s="1">
        <v>776641</v>
      </c>
      <c r="E51" s="1">
        <v>609054</v>
      </c>
      <c r="F51" s="4">
        <v>0</v>
      </c>
      <c r="G51" s="5">
        <v>0</v>
      </c>
      <c r="H51" s="6">
        <v>0</v>
      </c>
      <c r="I51" s="1">
        <v>666363</v>
      </c>
      <c r="J51" s="1">
        <v>799747</v>
      </c>
      <c r="K51" s="1">
        <v>626911</v>
      </c>
    </row>
    <row r="52" spans="1:11">
      <c r="A52" s="3" t="s">
        <v>101</v>
      </c>
      <c r="B52" t="s">
        <v>102</v>
      </c>
      <c r="C52" s="1">
        <v>4733349</v>
      </c>
      <c r="D52" s="1">
        <v>5131666</v>
      </c>
      <c r="E52" s="1">
        <v>5130942</v>
      </c>
      <c r="F52" s="4">
        <v>5116</v>
      </c>
      <c r="G52" s="5">
        <v>3139</v>
      </c>
      <c r="H52" s="6">
        <v>2750</v>
      </c>
      <c r="I52" s="1">
        <v>3991073</v>
      </c>
      <c r="J52" s="1">
        <v>4330174</v>
      </c>
      <c r="K52" s="1">
        <v>4349780</v>
      </c>
    </row>
    <row r="53" spans="1:11">
      <c r="A53" s="3" t="s">
        <v>103</v>
      </c>
      <c r="B53" t="s">
        <v>104</v>
      </c>
      <c r="C53" s="1">
        <v>1526908</v>
      </c>
      <c r="D53" s="1">
        <v>1660635</v>
      </c>
      <c r="E53" s="1">
        <v>1874758</v>
      </c>
      <c r="F53" s="4">
        <v>311265</v>
      </c>
      <c r="G53" s="5">
        <v>194055</v>
      </c>
      <c r="H53" s="6">
        <v>281477</v>
      </c>
      <c r="I53" s="1">
        <v>1883978</v>
      </c>
      <c r="J53" s="1">
        <v>1904507</v>
      </c>
      <c r="K53" s="1">
        <v>2212476</v>
      </c>
    </row>
    <row r="54" spans="1:11">
      <c r="A54" s="3" t="s">
        <v>105</v>
      </c>
      <c r="B54" t="s">
        <v>106</v>
      </c>
      <c r="C54" s="1">
        <v>112838</v>
      </c>
      <c r="D54" s="1">
        <v>139205</v>
      </c>
      <c r="E54" s="1">
        <v>144414</v>
      </c>
      <c r="F54" s="4">
        <v>6845</v>
      </c>
      <c r="G54" s="5">
        <v>0</v>
      </c>
      <c r="H54" s="6">
        <v>0</v>
      </c>
      <c r="I54" s="1">
        <v>123068</v>
      </c>
      <c r="J54" s="1">
        <v>143381</v>
      </c>
      <c r="K54" s="1">
        <v>148746</v>
      </c>
    </row>
    <row r="55" spans="1:11">
      <c r="A55" s="3" t="s">
        <v>107</v>
      </c>
      <c r="B55" t="s">
        <v>108</v>
      </c>
      <c r="C55" s="1">
        <v>513899</v>
      </c>
      <c r="D55" s="1">
        <v>585215</v>
      </c>
      <c r="E55" s="1">
        <v>659941</v>
      </c>
      <c r="F55" s="4">
        <v>15928</v>
      </c>
      <c r="G55" s="5">
        <v>23428</v>
      </c>
      <c r="H55" s="6">
        <v>23203</v>
      </c>
      <c r="I55" s="1">
        <v>545243</v>
      </c>
      <c r="J55" s="1">
        <v>626198</v>
      </c>
      <c r="K55" s="1">
        <v>702941</v>
      </c>
    </row>
    <row r="56" spans="1:11">
      <c r="A56" s="3" t="s">
        <v>109</v>
      </c>
      <c r="B56" t="s">
        <v>110</v>
      </c>
      <c r="C56" s="1">
        <v>16574252</v>
      </c>
      <c r="D56" s="1">
        <v>17114570</v>
      </c>
      <c r="E56" s="1">
        <v>17578697</v>
      </c>
      <c r="F56" s="4">
        <v>0</v>
      </c>
      <c r="G56" s="5">
        <v>0</v>
      </c>
      <c r="H56" s="6">
        <v>0</v>
      </c>
      <c r="I56" s="1">
        <v>11823237</v>
      </c>
      <c r="J56" s="1">
        <v>12212668</v>
      </c>
      <c r="K56" s="1">
        <v>12562554</v>
      </c>
    </row>
    <row r="57" spans="1:11">
      <c r="A57" s="3" t="s">
        <v>111</v>
      </c>
      <c r="B57" t="s">
        <v>112</v>
      </c>
      <c r="C57" s="1">
        <v>4635584</v>
      </c>
      <c r="D57" s="1">
        <v>5370637</v>
      </c>
      <c r="E57" s="1">
        <v>4484547</v>
      </c>
      <c r="F57" s="4">
        <v>0</v>
      </c>
      <c r="G57" s="5">
        <v>0</v>
      </c>
      <c r="H57" s="6">
        <v>0</v>
      </c>
      <c r="I57" s="1">
        <v>3291264</v>
      </c>
      <c r="J57" s="1">
        <v>3813152</v>
      </c>
      <c r="K57" s="1">
        <v>3184028</v>
      </c>
    </row>
    <row r="58" spans="1:11">
      <c r="A58" s="3" t="s">
        <v>113</v>
      </c>
      <c r="B58" t="s">
        <v>114</v>
      </c>
      <c r="C58" s="1">
        <v>3444855</v>
      </c>
      <c r="D58" s="1">
        <v>3558573</v>
      </c>
      <c r="E58" s="1">
        <v>3899547</v>
      </c>
      <c r="F58" s="4">
        <v>0</v>
      </c>
      <c r="G58" s="5">
        <v>0</v>
      </c>
      <c r="H58" s="6">
        <v>0</v>
      </c>
      <c r="I58" s="1">
        <v>2445847</v>
      </c>
      <c r="J58" s="1">
        <v>2526586</v>
      </c>
      <c r="K58" s="1">
        <v>2768678</v>
      </c>
    </row>
    <row r="59" spans="1:11">
      <c r="A59" s="3" t="s">
        <v>115</v>
      </c>
      <c r="B59" t="s">
        <v>116</v>
      </c>
      <c r="C59" s="1">
        <v>15008620</v>
      </c>
      <c r="D59" s="1">
        <v>15813745</v>
      </c>
      <c r="E59" s="1">
        <v>16444938</v>
      </c>
      <c r="F59" s="4">
        <v>1429912</v>
      </c>
      <c r="G59" s="5">
        <v>1010892</v>
      </c>
      <c r="H59" s="6">
        <v>1137822</v>
      </c>
      <c r="I59" s="1">
        <v>12009379</v>
      </c>
      <c r="J59" s="1">
        <v>12030197</v>
      </c>
      <c r="K59" s="1">
        <v>12625032</v>
      </c>
    </row>
    <row r="60" spans="1:11">
      <c r="A60" s="3" t="s">
        <v>117</v>
      </c>
      <c r="B60" t="s">
        <v>118</v>
      </c>
      <c r="C60" s="1">
        <v>6581893</v>
      </c>
      <c r="D60" s="1">
        <v>7909664</v>
      </c>
      <c r="E60" s="1">
        <v>7937208</v>
      </c>
      <c r="F60" s="4">
        <v>0</v>
      </c>
      <c r="G60" s="5">
        <v>0</v>
      </c>
      <c r="H60" s="6">
        <v>0</v>
      </c>
      <c r="I60" s="1">
        <v>4673143</v>
      </c>
      <c r="J60" s="1">
        <v>5615860</v>
      </c>
      <c r="K60" s="1">
        <v>5635417</v>
      </c>
    </row>
    <row r="61" spans="1:11">
      <c r="A61" s="3" t="s">
        <v>119</v>
      </c>
      <c r="B61" t="s">
        <v>120</v>
      </c>
      <c r="C61" s="1">
        <v>459471</v>
      </c>
      <c r="D61" s="1">
        <v>617545</v>
      </c>
      <c r="E61" s="1">
        <v>596331</v>
      </c>
      <c r="F61" s="4">
        <v>0</v>
      </c>
      <c r="G61" s="5">
        <v>0</v>
      </c>
      <c r="H61" s="6">
        <v>0</v>
      </c>
      <c r="I61" s="1">
        <v>326224</v>
      </c>
      <c r="J61" s="1">
        <v>438456</v>
      </c>
      <c r="K61" s="1">
        <v>423395</v>
      </c>
    </row>
    <row r="62" spans="1:11">
      <c r="A62" s="3" t="s">
        <v>121</v>
      </c>
      <c r="B62" t="s">
        <v>122</v>
      </c>
      <c r="C62" s="1">
        <v>13725053</v>
      </c>
      <c r="D62" s="1">
        <v>15136056</v>
      </c>
      <c r="E62" s="1">
        <v>12196909</v>
      </c>
      <c r="F62" s="4">
        <v>0</v>
      </c>
      <c r="G62" s="5">
        <v>0</v>
      </c>
      <c r="H62" s="6">
        <v>0</v>
      </c>
      <c r="I62" s="1">
        <v>6862526</v>
      </c>
      <c r="J62" s="1">
        <v>7568026</v>
      </c>
      <c r="K62" s="1">
        <v>6098454</v>
      </c>
    </row>
    <row r="63" spans="1:11">
      <c r="A63" s="3" t="s">
        <v>123</v>
      </c>
      <c r="B63" t="s">
        <v>124</v>
      </c>
      <c r="C63" s="1">
        <v>3255450</v>
      </c>
      <c r="D63" s="1">
        <v>3743320</v>
      </c>
      <c r="E63" s="1">
        <v>3405395</v>
      </c>
      <c r="F63" s="4">
        <v>0</v>
      </c>
      <c r="G63" s="5">
        <v>0</v>
      </c>
      <c r="H63" s="6">
        <v>0</v>
      </c>
      <c r="I63" s="1">
        <v>2311369</v>
      </c>
      <c r="J63" s="1">
        <v>2657757</v>
      </c>
      <c r="K63" s="1">
        <v>2417830</v>
      </c>
    </row>
    <row r="64" spans="1:11">
      <c r="A64" s="3" t="s">
        <v>125</v>
      </c>
      <c r="B64" t="s">
        <v>126</v>
      </c>
      <c r="C64" s="1">
        <v>31059</v>
      </c>
      <c r="D64" s="1">
        <v>39985</v>
      </c>
      <c r="E64" s="1">
        <v>30398</v>
      </c>
      <c r="F64" s="4">
        <v>0</v>
      </c>
      <c r="G64" s="5">
        <v>0</v>
      </c>
      <c r="H64" s="6">
        <v>0</v>
      </c>
      <c r="I64" s="1">
        <v>31059</v>
      </c>
      <c r="J64" s="1">
        <v>39985</v>
      </c>
      <c r="K64" s="1">
        <v>30398</v>
      </c>
    </row>
    <row r="65" spans="1:11">
      <c r="A65" s="3" t="s">
        <v>127</v>
      </c>
      <c r="B65" t="s">
        <v>128</v>
      </c>
      <c r="C65" s="1">
        <v>712212</v>
      </c>
      <c r="D65" s="1">
        <v>822569</v>
      </c>
      <c r="E65" s="1">
        <v>1011533</v>
      </c>
      <c r="F65" s="4">
        <v>0</v>
      </c>
      <c r="G65" s="5">
        <v>0</v>
      </c>
      <c r="H65" s="6">
        <v>0</v>
      </c>
      <c r="I65" s="1">
        <v>769187</v>
      </c>
      <c r="J65" s="1">
        <v>888373</v>
      </c>
      <c r="K65" s="1">
        <v>1092454</v>
      </c>
    </row>
    <row r="66" spans="1:11">
      <c r="A66" s="3" t="s">
        <v>129</v>
      </c>
      <c r="B66" t="s">
        <v>130</v>
      </c>
      <c r="C66" s="1">
        <v>1894761</v>
      </c>
      <c r="D66" s="1">
        <v>2577748</v>
      </c>
      <c r="E66" s="1">
        <v>1896261</v>
      </c>
      <c r="F66" s="4">
        <v>0</v>
      </c>
      <c r="G66" s="5">
        <v>0</v>
      </c>
      <c r="H66" s="6">
        <v>0</v>
      </c>
      <c r="I66" s="1">
        <v>1515808</v>
      </c>
      <c r="J66" s="1">
        <v>2062197</v>
      </c>
      <c r="K66" s="1">
        <v>1517008</v>
      </c>
    </row>
    <row r="67" spans="1:11">
      <c r="A67" s="3" t="s">
        <v>131</v>
      </c>
      <c r="B67" t="s">
        <v>132</v>
      </c>
      <c r="C67" s="1">
        <v>121951</v>
      </c>
      <c r="D67" s="1">
        <v>132794</v>
      </c>
      <c r="E67" s="1">
        <v>124258</v>
      </c>
      <c r="F67" s="4">
        <v>0</v>
      </c>
      <c r="G67" s="5">
        <v>0</v>
      </c>
      <c r="H67" s="6">
        <v>0</v>
      </c>
      <c r="I67" s="1">
        <v>121951</v>
      </c>
      <c r="J67" s="1">
        <v>132794</v>
      </c>
      <c r="K67" s="1">
        <v>124258</v>
      </c>
    </row>
    <row r="68" spans="1:11">
      <c r="A68" s="3" t="s">
        <v>133</v>
      </c>
      <c r="B68" t="s">
        <v>134</v>
      </c>
      <c r="C68" s="1">
        <v>213584</v>
      </c>
      <c r="D68" s="1">
        <v>167763</v>
      </c>
      <c r="E68" s="1">
        <v>190094</v>
      </c>
      <c r="F68" s="4">
        <v>0</v>
      </c>
      <c r="G68" s="5">
        <v>0</v>
      </c>
      <c r="H68" s="6">
        <v>0</v>
      </c>
      <c r="I68" s="1">
        <v>213584</v>
      </c>
      <c r="J68" s="1">
        <v>167763</v>
      </c>
      <c r="K68" s="1">
        <v>190094</v>
      </c>
    </row>
    <row r="69" spans="1:11">
      <c r="A69" s="20" t="s">
        <v>135</v>
      </c>
      <c r="B69" s="20"/>
      <c r="C69" s="30">
        <v>126488824</v>
      </c>
      <c r="D69" s="30">
        <v>139047629</v>
      </c>
      <c r="E69" s="30">
        <v>140059063</v>
      </c>
      <c r="F69" s="31">
        <v>20854831</v>
      </c>
      <c r="G69" s="32">
        <v>17807217</v>
      </c>
      <c r="H69" s="33">
        <v>19432168</v>
      </c>
      <c r="I69" s="30">
        <v>121077652</v>
      </c>
      <c r="J69" s="30">
        <v>128106138</v>
      </c>
      <c r="K69" s="30">
        <v>131908119</v>
      </c>
    </row>
    <row r="70" spans="1:11">
      <c r="D70"/>
      <c r="E70"/>
      <c r="F70" s="7" t="s">
        <v>136</v>
      </c>
      <c r="G70"/>
      <c r="H70"/>
      <c r="I70"/>
      <c r="J70"/>
      <c r="K70"/>
    </row>
    <row r="71" spans="1:11">
      <c r="D71" s="8"/>
      <c r="F71"/>
      <c r="G71"/>
      <c r="H71"/>
      <c r="I71"/>
      <c r="J71"/>
      <c r="K71"/>
    </row>
    <row r="72" spans="1:11">
      <c r="D72"/>
    </row>
    <row r="73" spans="1:11">
      <c r="D73"/>
      <c r="E73" s="9"/>
      <c r="F73" s="9"/>
      <c r="G73" s="9"/>
      <c r="H73" s="10" t="s">
        <v>137</v>
      </c>
      <c r="I73" s="11">
        <f>I69</f>
        <v>121077652</v>
      </c>
      <c r="J73" s="11">
        <f t="shared" ref="J73:K73" si="0">J69</f>
        <v>128106138</v>
      </c>
      <c r="K73" s="11">
        <f t="shared" si="0"/>
        <v>131908119</v>
      </c>
    </row>
    <row r="74" spans="1:11">
      <c r="D74"/>
      <c r="E74"/>
      <c r="F74"/>
      <c r="G74"/>
      <c r="H74" s="12" t="s">
        <v>138</v>
      </c>
      <c r="I74" s="1">
        <v>681000</v>
      </c>
      <c r="J74" s="1">
        <v>806000</v>
      </c>
      <c r="K74" s="1">
        <v>900000</v>
      </c>
    </row>
    <row r="75" spans="1:11">
      <c r="D75"/>
      <c r="E75"/>
      <c r="F75"/>
      <c r="G75"/>
      <c r="H75" s="13" t="s">
        <v>139</v>
      </c>
      <c r="K75" s="1">
        <f>(E69-1700000)*0.05</f>
        <v>6917953.1500000004</v>
      </c>
    </row>
    <row r="76" spans="1:11">
      <c r="D76"/>
      <c r="E76" s="14"/>
      <c r="F76" s="14"/>
      <c r="G76" s="14"/>
      <c r="H76" s="15" t="s">
        <v>140</v>
      </c>
      <c r="I76" s="16">
        <f>I73-I74</f>
        <v>120396652</v>
      </c>
      <c r="J76" s="16">
        <f>J73-J74</f>
        <v>127300138</v>
      </c>
      <c r="K76" s="16">
        <f>K73-K74+K75</f>
        <v>137926072.15000001</v>
      </c>
    </row>
    <row r="77" spans="1:11">
      <c r="D77"/>
      <c r="E77"/>
      <c r="F77"/>
      <c r="G77"/>
      <c r="H77"/>
      <c r="I77"/>
      <c r="J77" s="17" t="s">
        <v>141</v>
      </c>
      <c r="K77" s="18">
        <f>K76/J76</f>
        <v>1.0834715053490358</v>
      </c>
    </row>
    <row r="78" spans="1:11">
      <c r="D78"/>
      <c r="E78"/>
      <c r="F78"/>
      <c r="G78"/>
      <c r="H78"/>
      <c r="I78"/>
      <c r="J78" s="19" t="s">
        <v>142</v>
      </c>
      <c r="K78" s="18">
        <f>K76/I76</f>
        <v>1.1455972392820359</v>
      </c>
    </row>
    <row r="79" spans="1:11">
      <c r="D79"/>
      <c r="E79"/>
      <c r="F79"/>
      <c r="G79"/>
      <c r="H79"/>
      <c r="I79"/>
      <c r="J79"/>
      <c r="K79"/>
    </row>
    <row r="80" spans="1:11">
      <c r="D80"/>
      <c r="E80"/>
      <c r="F80"/>
      <c r="G80"/>
      <c r="H80"/>
      <c r="I80"/>
      <c r="J80"/>
      <c r="K80"/>
    </row>
    <row r="81" spans="4:11">
      <c r="D81"/>
      <c r="E81"/>
      <c r="F81"/>
      <c r="G81"/>
      <c r="H81"/>
      <c r="I81"/>
      <c r="J81"/>
      <c r="K81"/>
    </row>
    <row r="82" spans="4:11">
      <c r="D82"/>
      <c r="E82"/>
      <c r="F82"/>
      <c r="G82"/>
      <c r="H82"/>
      <c r="I82"/>
      <c r="J82"/>
      <c r="K82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3"/>
  <sheetViews>
    <sheetView showGridLines="0" topLeftCell="A7" zoomScaleNormal="100" workbookViewId="0">
      <selection activeCell="A36" sqref="A36"/>
    </sheetView>
  </sheetViews>
  <sheetFormatPr defaultRowHeight="12.75"/>
  <cols>
    <col min="1" max="1" width="40.28515625" style="35" customWidth="1"/>
    <col min="2" max="8" width="13.5703125" style="35" customWidth="1"/>
  </cols>
  <sheetData>
    <row r="1" spans="1:8">
      <c r="A1" s="125" t="s">
        <v>144</v>
      </c>
      <c r="B1" s="125"/>
      <c r="C1" s="125"/>
      <c r="D1" s="125"/>
      <c r="E1" s="125"/>
      <c r="F1" s="126"/>
      <c r="G1" s="126"/>
      <c r="H1" s="126"/>
    </row>
    <row r="2" spans="1:8">
      <c r="A2" s="126"/>
      <c r="B2" s="126"/>
      <c r="C2" s="126"/>
      <c r="D2" s="126"/>
      <c r="E2" s="126"/>
      <c r="F2" s="126"/>
      <c r="G2" s="126"/>
      <c r="H2" s="126"/>
    </row>
    <row r="3" spans="1:8">
      <c r="A3" s="127" t="s">
        <v>3</v>
      </c>
      <c r="B3" s="128">
        <v>201</v>
      </c>
      <c r="C3" s="129"/>
      <c r="D3" s="129"/>
      <c r="E3" s="129"/>
      <c r="F3" s="129"/>
      <c r="G3" s="129"/>
      <c r="H3" s="129"/>
    </row>
    <row r="4" spans="1:8">
      <c r="A4" s="129"/>
      <c r="B4" s="129"/>
      <c r="C4" s="129"/>
      <c r="D4" s="129"/>
      <c r="E4" s="129"/>
      <c r="F4" s="129"/>
      <c r="G4" s="129"/>
      <c r="H4" s="129"/>
    </row>
    <row r="5" spans="1:8">
      <c r="A5" s="130"/>
      <c r="B5" s="130"/>
      <c r="C5" s="130" t="s">
        <v>145</v>
      </c>
      <c r="D5" s="130"/>
      <c r="E5" s="130"/>
      <c r="F5" s="130"/>
      <c r="G5" s="130"/>
      <c r="H5" s="130"/>
    </row>
    <row r="6" spans="1:8">
      <c r="A6" s="130"/>
      <c r="B6" s="130"/>
      <c r="C6" s="130">
        <v>2015</v>
      </c>
      <c r="D6" s="130"/>
      <c r="E6" s="130">
        <v>2016</v>
      </c>
      <c r="F6" s="130"/>
      <c r="G6" s="130">
        <v>2017</v>
      </c>
      <c r="H6" s="130"/>
    </row>
    <row r="7" spans="1:8" ht="24">
      <c r="A7" s="130" t="s">
        <v>146</v>
      </c>
      <c r="B7" s="130" t="s">
        <v>147</v>
      </c>
      <c r="C7" s="131" t="s">
        <v>148</v>
      </c>
      <c r="D7" s="131" t="s">
        <v>149</v>
      </c>
      <c r="E7" s="131" t="s">
        <v>148</v>
      </c>
      <c r="F7" s="131" t="s">
        <v>149</v>
      </c>
      <c r="G7" s="131" t="s">
        <v>148</v>
      </c>
      <c r="H7" s="131" t="s">
        <v>149</v>
      </c>
    </row>
    <row r="8" spans="1:8">
      <c r="A8" s="132">
        <v>0</v>
      </c>
      <c r="B8" s="133" t="s">
        <v>150</v>
      </c>
      <c r="C8" s="134">
        <v>4261</v>
      </c>
      <c r="D8" s="135">
        <v>4846.890199999998</v>
      </c>
      <c r="E8" s="134">
        <v>4210</v>
      </c>
      <c r="F8" s="135">
        <v>5138.1734000000451</v>
      </c>
      <c r="G8" s="134">
        <v>4114</v>
      </c>
      <c r="H8" s="135">
        <v>4897.7352000000483</v>
      </c>
    </row>
    <row r="9" spans="1:8">
      <c r="A9" s="132" t="s">
        <v>151</v>
      </c>
      <c r="B9" s="133" t="s">
        <v>151</v>
      </c>
      <c r="C9" s="134">
        <v>98</v>
      </c>
      <c r="D9" s="135">
        <v>61.426299999999927</v>
      </c>
      <c r="E9" s="134">
        <v>87</v>
      </c>
      <c r="F9" s="135">
        <v>52.617399999999932</v>
      </c>
      <c r="G9" s="134">
        <v>116</v>
      </c>
      <c r="H9" s="135">
        <v>74.435899999999918</v>
      </c>
    </row>
    <row r="10" spans="1:8">
      <c r="A10" s="132" t="s">
        <v>152</v>
      </c>
      <c r="B10" s="133" t="s">
        <v>152</v>
      </c>
      <c r="C10" s="134">
        <v>83</v>
      </c>
      <c r="D10" s="135">
        <v>85.31890000000007</v>
      </c>
      <c r="E10" s="134">
        <v>70</v>
      </c>
      <c r="F10" s="135">
        <v>74.771000000000029</v>
      </c>
      <c r="G10" s="134">
        <v>55</v>
      </c>
      <c r="H10" s="135">
        <v>63.01870000000001</v>
      </c>
    </row>
    <row r="11" spans="1:8">
      <c r="A11" s="132" t="s">
        <v>153</v>
      </c>
      <c r="B11" s="133" t="s">
        <v>153</v>
      </c>
      <c r="C11" s="134">
        <v>3</v>
      </c>
      <c r="D11" s="135">
        <v>48.166200000000003</v>
      </c>
      <c r="E11" s="134">
        <v>4</v>
      </c>
      <c r="F11" s="135">
        <v>59.095599999999997</v>
      </c>
      <c r="G11" s="134"/>
      <c r="H11" s="135"/>
    </row>
    <row r="12" spans="1:8">
      <c r="A12" s="132" t="s">
        <v>154</v>
      </c>
      <c r="B12" s="133" t="s">
        <v>154</v>
      </c>
      <c r="C12" s="134">
        <v>1</v>
      </c>
      <c r="D12" s="135">
        <v>27.5976</v>
      </c>
      <c r="E12" s="134">
        <v>3</v>
      </c>
      <c r="F12" s="135">
        <v>82.7928</v>
      </c>
      <c r="G12" s="134">
        <v>1</v>
      </c>
      <c r="H12" s="135">
        <v>27.5976</v>
      </c>
    </row>
    <row r="13" spans="1:8">
      <c r="A13" s="132" t="s">
        <v>155</v>
      </c>
      <c r="B13" s="133" t="s">
        <v>155</v>
      </c>
      <c r="C13" s="134">
        <v>42</v>
      </c>
      <c r="D13" s="135">
        <v>130.16469999999998</v>
      </c>
      <c r="E13" s="134">
        <v>18</v>
      </c>
      <c r="F13" s="135">
        <v>54.186899999999987</v>
      </c>
      <c r="G13" s="134">
        <v>45</v>
      </c>
      <c r="H13" s="135">
        <v>134.99010000000001</v>
      </c>
    </row>
    <row r="14" spans="1:8">
      <c r="A14" s="132" t="s">
        <v>156</v>
      </c>
      <c r="B14" s="133" t="s">
        <v>156</v>
      </c>
      <c r="C14" s="134">
        <v>27</v>
      </c>
      <c r="D14" s="135">
        <v>376.44809999999984</v>
      </c>
      <c r="E14" s="134">
        <v>36</v>
      </c>
      <c r="F14" s="135">
        <v>505.17179999999973</v>
      </c>
      <c r="G14" s="134">
        <v>34</v>
      </c>
      <c r="H14" s="135">
        <v>476.17859999999973</v>
      </c>
    </row>
    <row r="15" spans="1:8">
      <c r="A15" s="132" t="s">
        <v>157</v>
      </c>
      <c r="B15" s="133" t="s">
        <v>157</v>
      </c>
      <c r="C15" s="134">
        <v>284</v>
      </c>
      <c r="D15" s="135">
        <v>327.80759999999924</v>
      </c>
      <c r="E15" s="134">
        <v>273</v>
      </c>
      <c r="F15" s="135">
        <v>340.71080000000018</v>
      </c>
      <c r="G15" s="134">
        <v>305</v>
      </c>
      <c r="H15" s="135">
        <v>241.05270000000078</v>
      </c>
    </row>
    <row r="16" spans="1:8">
      <c r="A16" s="132" t="s">
        <v>158</v>
      </c>
      <c r="B16" s="133" t="s">
        <v>158</v>
      </c>
      <c r="C16" s="134">
        <v>267</v>
      </c>
      <c r="D16" s="135">
        <v>281.84410000000031</v>
      </c>
      <c r="E16" s="134">
        <v>256</v>
      </c>
      <c r="F16" s="135">
        <v>268.62450000000058</v>
      </c>
      <c r="G16" s="134">
        <v>284</v>
      </c>
      <c r="H16" s="135">
        <v>283.3961000000005</v>
      </c>
    </row>
    <row r="17" spans="1:8">
      <c r="A17" s="132" t="s">
        <v>159</v>
      </c>
      <c r="B17" s="133" t="s">
        <v>159</v>
      </c>
      <c r="C17" s="134">
        <v>32</v>
      </c>
      <c r="D17" s="135">
        <v>122.33869999999997</v>
      </c>
      <c r="E17" s="134">
        <v>26</v>
      </c>
      <c r="F17" s="135">
        <v>87.114699999999999</v>
      </c>
      <c r="G17" s="134">
        <v>26</v>
      </c>
      <c r="H17" s="135">
        <v>87.738299999999995</v>
      </c>
    </row>
    <row r="18" spans="1:8">
      <c r="A18" s="132" t="s">
        <v>160</v>
      </c>
      <c r="B18" s="133" t="s">
        <v>161</v>
      </c>
      <c r="C18" s="134">
        <v>52</v>
      </c>
      <c r="D18" s="135">
        <v>180.30590000000001</v>
      </c>
      <c r="E18" s="134">
        <v>66</v>
      </c>
      <c r="F18" s="135">
        <v>234.68880000000001</v>
      </c>
      <c r="G18" s="134">
        <v>84</v>
      </c>
      <c r="H18" s="135">
        <v>294.72370000000006</v>
      </c>
    </row>
    <row r="19" spans="1:8">
      <c r="A19" s="129"/>
      <c r="B19" s="133" t="s">
        <v>150</v>
      </c>
      <c r="C19" s="134">
        <v>80</v>
      </c>
      <c r="D19" s="135">
        <v>215.35189999999986</v>
      </c>
      <c r="E19" s="134">
        <v>53</v>
      </c>
      <c r="F19" s="135">
        <v>133.4701</v>
      </c>
      <c r="G19" s="134">
        <v>51</v>
      </c>
      <c r="H19" s="135">
        <v>130.01950000000002</v>
      </c>
    </row>
    <row r="20" spans="1:8">
      <c r="A20" s="132" t="s">
        <v>162</v>
      </c>
      <c r="B20" s="133" t="s">
        <v>162</v>
      </c>
      <c r="C20" s="134"/>
      <c r="D20" s="135"/>
      <c r="E20" s="134">
        <v>4</v>
      </c>
      <c r="F20" s="135">
        <v>53.377099999999999</v>
      </c>
      <c r="G20" s="134">
        <v>7</v>
      </c>
      <c r="H20" s="135">
        <v>92.60329999999999</v>
      </c>
    </row>
    <row r="21" spans="1:8">
      <c r="A21" s="132" t="s">
        <v>163</v>
      </c>
      <c r="B21" s="133" t="s">
        <v>163</v>
      </c>
      <c r="C21" s="134">
        <v>43</v>
      </c>
      <c r="D21" s="135">
        <v>149.8733</v>
      </c>
      <c r="E21" s="134">
        <v>25</v>
      </c>
      <c r="F21" s="135">
        <v>87.127599999999987</v>
      </c>
      <c r="G21" s="134">
        <v>28</v>
      </c>
      <c r="H21" s="135">
        <v>98.463200000000001</v>
      </c>
    </row>
    <row r="22" spans="1:8">
      <c r="A22" s="132" t="s">
        <v>164</v>
      </c>
      <c r="B22" s="133" t="s">
        <v>164</v>
      </c>
      <c r="C22" s="134">
        <v>52</v>
      </c>
      <c r="D22" s="135">
        <v>162.50180000000003</v>
      </c>
      <c r="E22" s="134">
        <v>57</v>
      </c>
      <c r="F22" s="135">
        <v>175.2825</v>
      </c>
      <c r="G22" s="134">
        <v>39</v>
      </c>
      <c r="H22" s="135">
        <v>118.18130000000005</v>
      </c>
    </row>
    <row r="23" spans="1:8">
      <c r="A23" s="132" t="s">
        <v>165</v>
      </c>
      <c r="B23" s="133" t="s">
        <v>165</v>
      </c>
      <c r="C23" s="134">
        <v>3</v>
      </c>
      <c r="D23" s="135">
        <v>21.750900000000001</v>
      </c>
      <c r="E23" s="134"/>
      <c r="F23" s="135"/>
      <c r="G23" s="134">
        <v>4</v>
      </c>
      <c r="H23" s="135">
        <v>28.047399999999996</v>
      </c>
    </row>
    <row r="24" spans="1:8">
      <c r="A24" s="132" t="s">
        <v>166</v>
      </c>
      <c r="B24" s="133" t="s">
        <v>166</v>
      </c>
      <c r="C24" s="134">
        <v>17</v>
      </c>
      <c r="D24" s="135">
        <v>17.459099999999999</v>
      </c>
      <c r="E24" s="134">
        <v>23</v>
      </c>
      <c r="F24" s="135">
        <v>23.636800000000004</v>
      </c>
      <c r="G24" s="134">
        <v>15</v>
      </c>
      <c r="H24" s="135">
        <v>16.3201</v>
      </c>
    </row>
    <row r="25" spans="1:8">
      <c r="A25" s="132" t="s">
        <v>167</v>
      </c>
      <c r="B25" s="133" t="s">
        <v>167</v>
      </c>
      <c r="C25" s="134">
        <v>35</v>
      </c>
      <c r="D25" s="135">
        <v>532.51760000000024</v>
      </c>
      <c r="E25" s="134">
        <v>35</v>
      </c>
      <c r="F25" s="135">
        <v>471.13870000000026</v>
      </c>
      <c r="G25" s="134">
        <v>38</v>
      </c>
      <c r="H25" s="135">
        <v>566.79560000000015</v>
      </c>
    </row>
    <row r="26" spans="1:8">
      <c r="A26" s="129"/>
      <c r="B26" s="133" t="s">
        <v>150</v>
      </c>
      <c r="C26" s="134">
        <v>5</v>
      </c>
      <c r="D26" s="135">
        <v>122.3058</v>
      </c>
      <c r="E26" s="134">
        <v>1</v>
      </c>
      <c r="F26" s="135">
        <v>22.651800000000001</v>
      </c>
      <c r="G26" s="134">
        <v>4</v>
      </c>
      <c r="H26" s="135">
        <v>69.808999999999997</v>
      </c>
    </row>
    <row r="27" spans="1:8">
      <c r="A27" s="128" t="s">
        <v>135</v>
      </c>
      <c r="B27" s="130"/>
      <c r="C27" s="136">
        <v>5385</v>
      </c>
      <c r="D27" s="137">
        <v>7710.0686999999662</v>
      </c>
      <c r="E27" s="136">
        <v>5247</v>
      </c>
      <c r="F27" s="137">
        <v>7864.6323000000148</v>
      </c>
      <c r="G27" s="136">
        <v>5250</v>
      </c>
      <c r="H27" s="137">
        <v>7701.1063000000095</v>
      </c>
    </row>
    <row r="32" spans="1:8" ht="18">
      <c r="A32" s="36" t="s">
        <v>184</v>
      </c>
      <c r="B32" s="36"/>
      <c r="C32" s="36"/>
      <c r="D32" s="36"/>
      <c r="E32" s="36"/>
      <c r="F32" s="36"/>
      <c r="G32" s="37"/>
      <c r="H32" s="37"/>
    </row>
    <row r="33" spans="1:8" ht="13.5" thickBot="1">
      <c r="A33" s="38"/>
      <c r="B33" s="38"/>
      <c r="C33" s="38"/>
      <c r="D33" s="38"/>
      <c r="E33" s="38"/>
      <c r="F33" s="38"/>
    </row>
    <row r="34" spans="1:8">
      <c r="A34" s="144" t="s">
        <v>185</v>
      </c>
      <c r="B34" s="39">
        <v>2015</v>
      </c>
      <c r="C34" s="40">
        <v>2016</v>
      </c>
      <c r="D34" s="41">
        <v>2017</v>
      </c>
      <c r="E34" s="146" t="s">
        <v>168</v>
      </c>
      <c r="F34" s="147"/>
      <c r="G34" s="148" t="s">
        <v>142</v>
      </c>
      <c r="H34" s="149"/>
    </row>
    <row r="35" spans="1:8">
      <c r="A35" s="145"/>
      <c r="B35" s="42"/>
      <c r="C35" s="43"/>
      <c r="D35" s="44"/>
      <c r="E35" s="45" t="s">
        <v>169</v>
      </c>
      <c r="F35" s="46" t="s">
        <v>170</v>
      </c>
      <c r="G35" s="47" t="s">
        <v>169</v>
      </c>
      <c r="H35" s="48" t="s">
        <v>170</v>
      </c>
    </row>
    <row r="36" spans="1:8">
      <c r="A36" s="49" t="s">
        <v>171</v>
      </c>
      <c r="B36" s="50">
        <f>SUM(B38:B43)</f>
        <v>7710.068699999998</v>
      </c>
      <c r="C36" s="51">
        <f t="shared" ref="C36:D36" si="0">SUM(C38:C43)</f>
        <v>7864.6323000000448</v>
      </c>
      <c r="D36" s="52">
        <f t="shared" si="0"/>
        <v>7701.1063000000486</v>
      </c>
      <c r="E36" s="53">
        <f>D36-C36</f>
        <v>-163.5259999999962</v>
      </c>
      <c r="F36" s="54">
        <f>D36/C36</f>
        <v>0.9792074195255136</v>
      </c>
      <c r="G36" s="55">
        <f>D36-B36</f>
        <v>-8.9623999999494117</v>
      </c>
      <c r="H36" s="56">
        <f>D36/B36</f>
        <v>0.99883757196612921</v>
      </c>
    </row>
    <row r="37" spans="1:8">
      <c r="A37" s="57" t="s">
        <v>172</v>
      </c>
      <c r="B37" s="58"/>
      <c r="C37" s="59"/>
      <c r="D37" s="60"/>
      <c r="E37" s="61"/>
      <c r="F37" s="62"/>
      <c r="G37" s="63"/>
      <c r="H37" s="64"/>
    </row>
    <row r="38" spans="1:8">
      <c r="A38" s="65" t="s">
        <v>173</v>
      </c>
      <c r="B38" s="66">
        <f>D13+D14</f>
        <v>506.61279999999982</v>
      </c>
      <c r="C38" s="67">
        <f>F13+F14</f>
        <v>559.35869999999977</v>
      </c>
      <c r="D38" s="68">
        <f>H13+H14</f>
        <v>611.16869999999972</v>
      </c>
      <c r="E38" s="69">
        <f t="shared" ref="E38:E51" si="1">D38-C38</f>
        <v>51.809999999999945</v>
      </c>
      <c r="F38" s="70">
        <f t="shared" ref="F38:F51" si="2">D38/C38</f>
        <v>1.0926239280804964</v>
      </c>
      <c r="G38" s="71">
        <f t="shared" ref="G38:G51" si="3">D38-B38</f>
        <v>104.55589999999989</v>
      </c>
      <c r="H38" s="72">
        <f t="shared" ref="H38:H51" si="4">D38/B38</f>
        <v>1.2063822706414049</v>
      </c>
    </row>
    <row r="39" spans="1:8">
      <c r="A39" s="73" t="s">
        <v>174</v>
      </c>
      <c r="B39" s="74">
        <f>D18</f>
        <v>180.30590000000001</v>
      </c>
      <c r="C39" s="75">
        <f>F18</f>
        <v>234.68880000000001</v>
      </c>
      <c r="D39" s="76">
        <f>H18</f>
        <v>294.72370000000006</v>
      </c>
      <c r="E39" s="77">
        <f t="shared" si="1"/>
        <v>60.03490000000005</v>
      </c>
      <c r="F39" s="78">
        <f t="shared" si="2"/>
        <v>1.2558064125769959</v>
      </c>
      <c r="G39" s="79">
        <f t="shared" si="3"/>
        <v>114.41780000000006</v>
      </c>
      <c r="H39" s="64">
        <f t="shared" si="4"/>
        <v>1.6345760177564908</v>
      </c>
    </row>
    <row r="40" spans="1:8">
      <c r="A40" s="73" t="s">
        <v>162</v>
      </c>
      <c r="B40" s="74">
        <f>D20</f>
        <v>0</v>
      </c>
      <c r="C40" s="75">
        <f>F20</f>
        <v>53.377099999999999</v>
      </c>
      <c r="D40" s="76">
        <f>H20</f>
        <v>92.60329999999999</v>
      </c>
      <c r="E40" s="77">
        <f t="shared" si="1"/>
        <v>39.226199999999992</v>
      </c>
      <c r="F40" s="78">
        <f t="shared" si="2"/>
        <v>1.7348881823853299</v>
      </c>
      <c r="G40" s="79">
        <f t="shared" si="3"/>
        <v>92.60329999999999</v>
      </c>
      <c r="H40" s="64" t="e">
        <f t="shared" si="4"/>
        <v>#DIV/0!</v>
      </c>
    </row>
    <row r="41" spans="1:8">
      <c r="A41" s="73" t="s">
        <v>159</v>
      </c>
      <c r="B41" s="74">
        <f>D17</f>
        <v>122.33869999999997</v>
      </c>
      <c r="C41" s="75">
        <f>F17</f>
        <v>87.114699999999999</v>
      </c>
      <c r="D41" s="76">
        <f>H17</f>
        <v>87.738299999999995</v>
      </c>
      <c r="E41" s="77">
        <f t="shared" si="1"/>
        <v>0.62359999999999616</v>
      </c>
      <c r="F41" s="78">
        <f t="shared" si="2"/>
        <v>1.0071583785514959</v>
      </c>
      <c r="G41" s="79">
        <f t="shared" si="3"/>
        <v>-34.600399999999979</v>
      </c>
      <c r="H41" s="64">
        <f t="shared" si="4"/>
        <v>0.71717535007319855</v>
      </c>
    </row>
    <row r="42" spans="1:8">
      <c r="A42" s="73" t="s">
        <v>175</v>
      </c>
      <c r="B42" s="74">
        <f>D16+D15</f>
        <v>609.65169999999955</v>
      </c>
      <c r="C42" s="75">
        <f>F16+F15</f>
        <v>609.33530000000076</v>
      </c>
      <c r="D42" s="76">
        <f>H16+H15</f>
        <v>524.44880000000126</v>
      </c>
      <c r="E42" s="77">
        <f t="shared" si="1"/>
        <v>-84.886499999999501</v>
      </c>
      <c r="F42" s="78">
        <f t="shared" si="2"/>
        <v>0.86069000105524918</v>
      </c>
      <c r="G42" s="79">
        <f t="shared" si="3"/>
        <v>-85.202899999998294</v>
      </c>
      <c r="H42" s="64">
        <f t="shared" si="4"/>
        <v>0.86024331597861803</v>
      </c>
    </row>
    <row r="43" spans="1:8" ht="13.5" thickBot="1">
      <c r="A43" s="80" t="s">
        <v>176</v>
      </c>
      <c r="B43" s="81">
        <f>SUM(D21:D26,D19,D8:D12)</f>
        <v>6291.1595999999981</v>
      </c>
      <c r="C43" s="82">
        <f>SUM(F21:F26,F19,F8:F12)</f>
        <v>6320.7577000000447</v>
      </c>
      <c r="D43" s="83">
        <f>SUM(H21:H26,H19,H8:H12)</f>
        <v>6090.4235000000472</v>
      </c>
      <c r="E43" s="84">
        <f t="shared" si="1"/>
        <v>-230.33419999999751</v>
      </c>
      <c r="F43" s="85">
        <f t="shared" si="2"/>
        <v>0.96355908406360902</v>
      </c>
      <c r="G43" s="86">
        <f t="shared" si="3"/>
        <v>-200.73609999995097</v>
      </c>
      <c r="H43" s="87">
        <f t="shared" si="4"/>
        <v>0.96809235295827645</v>
      </c>
    </row>
    <row r="44" spans="1:8" ht="13.5" thickTop="1">
      <c r="A44" s="49" t="s">
        <v>177</v>
      </c>
      <c r="B44" s="50">
        <f>SUM(B46:B51)</f>
        <v>5385</v>
      </c>
      <c r="C44" s="51">
        <f t="shared" ref="C44:D44" si="5">SUM(C46:C51)</f>
        <v>5247</v>
      </c>
      <c r="D44" s="52">
        <f t="shared" si="5"/>
        <v>5250</v>
      </c>
      <c r="E44" s="53">
        <f t="shared" si="1"/>
        <v>3</v>
      </c>
      <c r="F44" s="54">
        <f t="shared" si="2"/>
        <v>1.0005717552887363</v>
      </c>
      <c r="G44" s="53">
        <f t="shared" si="3"/>
        <v>-135</v>
      </c>
      <c r="H44" s="56">
        <f t="shared" si="4"/>
        <v>0.97493036211699169</v>
      </c>
    </row>
    <row r="45" spans="1:8">
      <c r="A45" s="57" t="s">
        <v>172</v>
      </c>
      <c r="B45" s="58"/>
      <c r="C45" s="59"/>
      <c r="D45" s="60"/>
      <c r="E45" s="61"/>
      <c r="F45" s="62"/>
      <c r="G45" s="63"/>
      <c r="H45" s="64"/>
    </row>
    <row r="46" spans="1:8">
      <c r="A46" s="65" t="str">
        <f>A38</f>
        <v>KS + KV</v>
      </c>
      <c r="B46" s="66">
        <f>C13+C14</f>
        <v>69</v>
      </c>
      <c r="C46" s="67">
        <f>E13+E14</f>
        <v>54</v>
      </c>
      <c r="D46" s="68">
        <f>G13+G14</f>
        <v>79</v>
      </c>
      <c r="E46" s="69">
        <f t="shared" si="1"/>
        <v>25</v>
      </c>
      <c r="F46" s="70">
        <f t="shared" si="2"/>
        <v>1.462962962962963</v>
      </c>
      <c r="G46" s="71">
        <f t="shared" si="3"/>
        <v>10</v>
      </c>
      <c r="H46" s="72">
        <f t="shared" si="4"/>
        <v>1.144927536231884</v>
      </c>
    </row>
    <row r="47" spans="1:8">
      <c r="A47" s="73" t="str">
        <f t="shared" ref="A47:A51" si="6">A39</f>
        <v>Stenty (balíčky)</v>
      </c>
      <c r="B47" s="74">
        <f>C18</f>
        <v>52</v>
      </c>
      <c r="C47" s="75">
        <f>E18</f>
        <v>66</v>
      </c>
      <c r="D47" s="76">
        <f>G18</f>
        <v>84</v>
      </c>
      <c r="E47" s="77">
        <f t="shared" si="1"/>
        <v>18</v>
      </c>
      <c r="F47" s="78">
        <f t="shared" si="2"/>
        <v>1.2727272727272727</v>
      </c>
      <c r="G47" s="79">
        <f t="shared" si="3"/>
        <v>32</v>
      </c>
      <c r="H47" s="64">
        <f t="shared" si="4"/>
        <v>1.6153846153846154</v>
      </c>
    </row>
    <row r="48" spans="1:8">
      <c r="A48" s="73" t="str">
        <f t="shared" si="6"/>
        <v>TAVI</v>
      </c>
      <c r="B48" s="74">
        <f>C20</f>
        <v>0</v>
      </c>
      <c r="C48" s="75">
        <f>E20</f>
        <v>4</v>
      </c>
      <c r="D48" s="76">
        <f>G20</f>
        <v>7</v>
      </c>
      <c r="E48" s="77">
        <f t="shared" si="1"/>
        <v>3</v>
      </c>
      <c r="F48" s="78">
        <f t="shared" si="2"/>
        <v>1.75</v>
      </c>
      <c r="G48" s="79">
        <f t="shared" si="3"/>
        <v>7</v>
      </c>
      <c r="H48" s="64" t="e">
        <f t="shared" si="4"/>
        <v>#DIV/0!</v>
      </c>
    </row>
    <row r="49" spans="1:8">
      <c r="A49" s="73" t="str">
        <f t="shared" si="6"/>
        <v>ROBOT</v>
      </c>
      <c r="B49" s="74">
        <f>C17</f>
        <v>32</v>
      </c>
      <c r="C49" s="75">
        <f>E17</f>
        <v>26</v>
      </c>
      <c r="D49" s="76">
        <f>G17</f>
        <v>26</v>
      </c>
      <c r="E49" s="77">
        <f t="shared" si="1"/>
        <v>0</v>
      </c>
      <c r="F49" s="78">
        <f t="shared" si="2"/>
        <v>1</v>
      </c>
      <c r="G49" s="79">
        <f t="shared" si="3"/>
        <v>-6</v>
      </c>
      <c r="H49" s="64">
        <f t="shared" si="4"/>
        <v>0.8125</v>
      </c>
    </row>
    <row r="50" spans="1:8">
      <c r="A50" s="73" t="str">
        <f t="shared" si="6"/>
        <v>Porody + Novorozenci</v>
      </c>
      <c r="B50" s="74">
        <f>C16+C15</f>
        <v>551</v>
      </c>
      <c r="C50" s="75">
        <f>E16+E15</f>
        <v>529</v>
      </c>
      <c r="D50" s="76">
        <f>G16+G15</f>
        <v>589</v>
      </c>
      <c r="E50" s="77">
        <f t="shared" si="1"/>
        <v>60</v>
      </c>
      <c r="F50" s="78">
        <f t="shared" si="2"/>
        <v>1.1134215500945179</v>
      </c>
      <c r="G50" s="79">
        <f t="shared" si="3"/>
        <v>38</v>
      </c>
      <c r="H50" s="64">
        <f t="shared" si="4"/>
        <v>1.0689655172413792</v>
      </c>
    </row>
    <row r="51" spans="1:8" ht="13.5" thickBot="1">
      <c r="A51" s="88" t="str">
        <f t="shared" si="6"/>
        <v>Případový paušál</v>
      </c>
      <c r="B51" s="89">
        <f>SUM(C21:C26,C19,C8:C12)</f>
        <v>4681</v>
      </c>
      <c r="C51" s="90">
        <f>SUM(E21:E26,E19,E8:E12)</f>
        <v>4568</v>
      </c>
      <c r="D51" s="91">
        <f>SUM(G21:G26,G19,G8:G12)</f>
        <v>4465</v>
      </c>
      <c r="E51" s="92">
        <f t="shared" si="1"/>
        <v>-103</v>
      </c>
      <c r="F51" s="93">
        <f t="shared" si="2"/>
        <v>0.97745183887915932</v>
      </c>
      <c r="G51" s="94">
        <f t="shared" si="3"/>
        <v>-216</v>
      </c>
      <c r="H51" s="95">
        <f t="shared" si="4"/>
        <v>0.95385601367229222</v>
      </c>
    </row>
    <row r="53" spans="1:8" ht="13.5" thickBot="1"/>
    <row r="54" spans="1:8" ht="13.15" customHeight="1">
      <c r="A54" s="144" t="s">
        <v>183</v>
      </c>
      <c r="B54" s="39">
        <f>B34</f>
        <v>2015</v>
      </c>
      <c r="C54" s="40">
        <f t="shared" ref="C54:H55" si="7">C34</f>
        <v>2016</v>
      </c>
      <c r="D54" s="41">
        <f t="shared" si="7"/>
        <v>2017</v>
      </c>
      <c r="E54" s="138" t="str">
        <f t="shared" si="7"/>
        <v>2017 x 2016</v>
      </c>
      <c r="F54" s="139">
        <f t="shared" si="7"/>
        <v>0</v>
      </c>
      <c r="G54" s="140" t="str">
        <f t="shared" si="7"/>
        <v>2017 x 2015</v>
      </c>
      <c r="H54" s="141">
        <f t="shared" si="7"/>
        <v>0</v>
      </c>
    </row>
    <row r="55" spans="1:8" ht="13.15" customHeight="1">
      <c r="A55" s="145"/>
      <c r="B55" s="42"/>
      <c r="C55" s="43"/>
      <c r="D55" s="44"/>
      <c r="E55" s="45" t="str">
        <f t="shared" si="7"/>
        <v>CM, PP</v>
      </c>
      <c r="F55" s="46" t="str">
        <f t="shared" si="7"/>
        <v>%</v>
      </c>
      <c r="G55" s="47" t="str">
        <f t="shared" si="7"/>
        <v>CM, PP</v>
      </c>
      <c r="H55" s="48" t="str">
        <f t="shared" si="7"/>
        <v>%</v>
      </c>
    </row>
    <row r="56" spans="1:8">
      <c r="A56" s="96" t="s">
        <v>171</v>
      </c>
      <c r="B56" s="97">
        <f>B38+B39</f>
        <v>686.91869999999983</v>
      </c>
      <c r="C56" s="98">
        <f t="shared" ref="C56:D56" si="8">C38+C39</f>
        <v>794.04749999999979</v>
      </c>
      <c r="D56" s="99">
        <f t="shared" si="8"/>
        <v>905.89239999999972</v>
      </c>
      <c r="E56" s="100">
        <f t="shared" ref="E56:E58" si="9">D56-C56</f>
        <v>111.84489999999994</v>
      </c>
      <c r="F56" s="101">
        <f t="shared" ref="F56:F58" si="10">D56/C56</f>
        <v>1.1408541680441031</v>
      </c>
      <c r="G56" s="100">
        <f t="shared" ref="G56:G58" si="11">D56-B56</f>
        <v>218.97369999999989</v>
      </c>
      <c r="H56" s="102">
        <f t="shared" ref="H56:H58" si="12">D56/B56</f>
        <v>1.3187767344228654</v>
      </c>
    </row>
    <row r="57" spans="1:8">
      <c r="A57" s="103" t="s">
        <v>177</v>
      </c>
      <c r="B57" s="104">
        <f>B46+B47</f>
        <v>121</v>
      </c>
      <c r="C57" s="105">
        <f>C46+C47</f>
        <v>120</v>
      </c>
      <c r="D57" s="106">
        <f>D46+D47</f>
        <v>163</v>
      </c>
      <c r="E57" s="107">
        <f t="shared" si="9"/>
        <v>43</v>
      </c>
      <c r="F57" s="108">
        <f t="shared" si="10"/>
        <v>1.3583333333333334</v>
      </c>
      <c r="G57" s="107">
        <f t="shared" si="11"/>
        <v>42</v>
      </c>
      <c r="H57" s="109">
        <f t="shared" si="12"/>
        <v>1.3471074380165289</v>
      </c>
    </row>
    <row r="58" spans="1:8">
      <c r="A58" s="96" t="s">
        <v>178</v>
      </c>
      <c r="B58" s="97">
        <v>20979645</v>
      </c>
      <c r="C58" s="98">
        <f>B58*1.03</f>
        <v>21609034.350000001</v>
      </c>
      <c r="D58" s="99">
        <f>1.03*B58/B56*D56</f>
        <v>28497491.75412453</v>
      </c>
      <c r="E58" s="100">
        <f t="shared" si="9"/>
        <v>6888457.4041245282</v>
      </c>
      <c r="F58" s="101">
        <f t="shared" si="10"/>
        <v>1.3187767344228656</v>
      </c>
      <c r="G58" s="100">
        <f t="shared" si="11"/>
        <v>7517846.7541245297</v>
      </c>
      <c r="H58" s="102">
        <f t="shared" si="12"/>
        <v>1.3583400364555516</v>
      </c>
    </row>
    <row r="59" spans="1:8">
      <c r="A59" s="110" t="s">
        <v>179</v>
      </c>
      <c r="B59" s="111"/>
      <c r="C59" s="112"/>
      <c r="D59" s="113">
        <f>B58*1.03</f>
        <v>21609034.350000001</v>
      </c>
      <c r="E59" s="114"/>
      <c r="F59" s="115"/>
      <c r="G59" s="116"/>
      <c r="H59" s="117"/>
    </row>
    <row r="60" spans="1:8" ht="13.5" thickBot="1">
      <c r="A60" s="118" t="s">
        <v>180</v>
      </c>
      <c r="B60" s="119"/>
      <c r="C60" s="120"/>
      <c r="D60" s="121">
        <f>D58-D59</f>
        <v>6888457.4041245282</v>
      </c>
      <c r="E60" s="122"/>
      <c r="F60" s="123"/>
      <c r="G60" s="122"/>
      <c r="H60" s="124"/>
    </row>
    <row r="62" spans="1:8" s="142" customFormat="1">
      <c r="A62" s="142" t="s">
        <v>181</v>
      </c>
    </row>
    <row r="63" spans="1:8" s="35" customFormat="1">
      <c r="A63" s="142" t="s">
        <v>182</v>
      </c>
    </row>
  </sheetData>
  <mergeCells count="4">
    <mergeCell ref="A34:A35"/>
    <mergeCell ref="E34:F34"/>
    <mergeCell ref="G34:H34"/>
    <mergeCell ref="A54:A55"/>
  </mergeCells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AMB. PÉČE VoZP</vt:lpstr>
      <vt:lpstr>DRG VoZP</vt:lpstr>
      <vt:lpstr>'DRG VoZP'!Oblast_tisku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00182</cp:lastModifiedBy>
  <cp:lastPrinted>2018-02-20T15:37:52Z</cp:lastPrinted>
  <dcterms:created xsi:type="dcterms:W3CDTF">2018-02-20T12:21:06Z</dcterms:created>
  <dcterms:modified xsi:type="dcterms:W3CDTF">2018-02-20T15:38:37Z</dcterms:modified>
</cp:coreProperties>
</file>